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OneDrive\1. MBA Fall 2017\BU609 Business Analytics\Class 9 - Putting it all Together\"/>
    </mc:Choice>
  </mc:AlternateContent>
  <bookViews>
    <workbookView xWindow="0" yWindow="0" windowWidth="28800" windowHeight="12210" activeTab="1" xr2:uid="{9EF0056C-753F-4B4B-9A00-6A3EB10BEA08}"/>
  </bookViews>
  <sheets>
    <sheet name="Sizeup" sheetId="3" r:id="rId1"/>
    <sheet name="Steps" sheetId="2" r:id="rId2"/>
    <sheet name="FullReg" sheetId="5" r:id="rId3"/>
    <sheet name="Data" sheetId="1" r:id="rId4"/>
    <sheet name="WetSim" sheetId="9" r:id="rId5"/>
    <sheet name="DrySim" sheetId="11" r:id="rId6"/>
    <sheet name="BTUxMoist" sheetId="4" r:id="rId7"/>
    <sheet name="RegDry" sheetId="6" r:id="rId8"/>
    <sheet name="RegWet" sheetId="7" r:id="rId9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6" i="2" l="1"/>
  <c r="K54" i="2"/>
  <c r="L54" i="2" s="1"/>
  <c r="K52" i="2"/>
  <c r="L52" i="2" s="1"/>
  <c r="K51" i="2"/>
  <c r="L51" i="2" s="1"/>
  <c r="N50" i="2"/>
  <c r="P50" i="2" s="1"/>
  <c r="K50" i="2"/>
  <c r="L50" i="2" s="1"/>
  <c r="N49" i="2"/>
  <c r="P49" i="2" s="1"/>
  <c r="K47" i="2"/>
  <c r="K46" i="2"/>
  <c r="C52" i="2"/>
  <c r="D52" i="2" s="1"/>
  <c r="C51" i="2"/>
  <c r="D51" i="2" s="1"/>
  <c r="C50" i="2"/>
  <c r="D50" i="2" s="1"/>
  <c r="C47" i="2"/>
  <c r="C46" i="2"/>
  <c r="E56" i="2"/>
  <c r="C54" i="2"/>
  <c r="D54" i="2" s="1"/>
  <c r="F50" i="2"/>
  <c r="H50" i="2" s="1"/>
  <c r="F49" i="2"/>
  <c r="H49" i="2" s="1"/>
  <c r="I40" i="2"/>
  <c r="C80" i="2" s="1"/>
  <c r="B29" i="2"/>
  <c r="B26" i="2"/>
  <c r="G33" i="2"/>
  <c r="K45" i="2" s="1"/>
  <c r="G36" i="2"/>
  <c r="D29" i="2"/>
  <c r="D26" i="2"/>
  <c r="C100" i="5"/>
  <c r="E51" i="5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50" i="5"/>
  <c r="E49" i="5"/>
  <c r="E47" i="5"/>
  <c r="E46" i="5"/>
  <c r="E40" i="5"/>
  <c r="E41" i="5" s="1"/>
  <c r="E42" i="5" s="1"/>
  <c r="E30" i="5"/>
  <c r="E31" i="5" s="1"/>
  <c r="E32" i="5" s="1"/>
  <c r="E33" i="5" s="1"/>
  <c r="E34" i="5" s="1"/>
  <c r="E35" i="5" s="1"/>
  <c r="E36" i="5" s="1"/>
  <c r="E37" i="5" s="1"/>
  <c r="E38" i="5" s="1"/>
  <c r="E39" i="5" s="1"/>
  <c r="E29" i="5"/>
  <c r="J21" i="5"/>
  <c r="J20" i="5"/>
  <c r="C45" i="2" l="1"/>
  <c r="L56" i="2"/>
  <c r="L57" i="2" s="1"/>
  <c r="P44" i="2" s="1"/>
  <c r="P45" i="2" s="1"/>
  <c r="P46" i="2" s="1"/>
  <c r="P52" i="2" s="1"/>
  <c r="D56" i="2"/>
  <c r="D57" i="2" s="1"/>
  <c r="H44" i="2" s="1"/>
  <c r="H45" i="2" s="1"/>
  <c r="H46" i="2" s="1"/>
  <c r="P51" i="2" l="1"/>
  <c r="P55" i="2" s="1"/>
  <c r="H52" i="2"/>
  <c r="H51" i="2"/>
  <c r="P56" i="2" l="1"/>
  <c r="C81" i="2"/>
  <c r="H55" i="2"/>
  <c r="H56" i="2" l="1"/>
  <c r="C82" i="2"/>
  <c r="H41" i="1"/>
  <c r="G41" i="1"/>
  <c r="H77" i="1"/>
  <c r="G77" i="1"/>
  <c r="H76" i="1"/>
  <c r="G76" i="1"/>
  <c r="H40" i="1"/>
  <c r="G40" i="1"/>
  <c r="H39" i="1"/>
  <c r="G39" i="1"/>
  <c r="H38" i="1"/>
  <c r="G38" i="1"/>
  <c r="H75" i="1"/>
  <c r="G75" i="1"/>
  <c r="H37" i="1"/>
  <c r="G37" i="1"/>
  <c r="H74" i="1"/>
  <c r="G74" i="1"/>
  <c r="H36" i="1"/>
  <c r="G36" i="1"/>
  <c r="H35" i="1"/>
  <c r="G35" i="1"/>
  <c r="H73" i="1"/>
  <c r="G73" i="1"/>
  <c r="H72" i="1"/>
  <c r="G72" i="1"/>
  <c r="H34" i="1"/>
  <c r="G34" i="1"/>
  <c r="H33" i="1"/>
  <c r="G33" i="1"/>
  <c r="H71" i="1"/>
  <c r="G71" i="1"/>
  <c r="H70" i="1"/>
  <c r="G70" i="1"/>
  <c r="H32" i="1"/>
  <c r="G32" i="1"/>
  <c r="H31" i="1"/>
  <c r="G31" i="1"/>
  <c r="H69" i="1"/>
  <c r="G69" i="1"/>
  <c r="H68" i="1"/>
  <c r="G68" i="1"/>
  <c r="H67" i="1"/>
  <c r="G67" i="1"/>
  <c r="H30" i="1"/>
  <c r="G30" i="1"/>
  <c r="H29" i="1"/>
  <c r="G29" i="1"/>
  <c r="H66" i="1"/>
  <c r="G66" i="1"/>
  <c r="H65" i="1"/>
  <c r="G65" i="1"/>
  <c r="H28" i="1"/>
  <c r="G28" i="1"/>
  <c r="H64" i="1"/>
  <c r="G64" i="1"/>
  <c r="H63" i="1"/>
  <c r="G63" i="1"/>
  <c r="H62" i="1"/>
  <c r="G62" i="1"/>
  <c r="H61" i="1"/>
  <c r="G61" i="1"/>
  <c r="H60" i="1"/>
  <c r="G60" i="1"/>
  <c r="H27" i="1"/>
  <c r="G27" i="1"/>
  <c r="H26" i="1"/>
  <c r="G26" i="1"/>
  <c r="H25" i="1"/>
  <c r="G25" i="1"/>
  <c r="H24" i="1"/>
  <c r="G24" i="1"/>
  <c r="H59" i="1"/>
  <c r="G59" i="1"/>
  <c r="H58" i="1"/>
  <c r="G58" i="1"/>
  <c r="H23" i="1"/>
  <c r="G23" i="1"/>
  <c r="H22" i="1"/>
  <c r="G22" i="1"/>
  <c r="H57" i="1"/>
  <c r="G57" i="1"/>
  <c r="H21" i="1"/>
  <c r="G21" i="1"/>
  <c r="H56" i="1"/>
  <c r="G56" i="1"/>
  <c r="H55" i="1"/>
  <c r="G55" i="1"/>
  <c r="H20" i="1"/>
  <c r="G20" i="1"/>
  <c r="H54" i="1"/>
  <c r="G54" i="1"/>
  <c r="H53" i="1"/>
  <c r="G53" i="1"/>
  <c r="H52" i="1"/>
  <c r="G52" i="1"/>
  <c r="H51" i="1"/>
  <c r="G51" i="1"/>
  <c r="H50" i="1"/>
  <c r="G50" i="1"/>
  <c r="H19" i="1"/>
  <c r="G19" i="1"/>
  <c r="H18" i="1"/>
  <c r="G18" i="1"/>
  <c r="H17" i="1"/>
  <c r="G17" i="1"/>
  <c r="H16" i="1"/>
  <c r="G16" i="1"/>
  <c r="H49" i="1"/>
  <c r="G49" i="1"/>
  <c r="H48" i="1"/>
  <c r="G48" i="1"/>
  <c r="H47" i="1"/>
  <c r="G47" i="1"/>
  <c r="H15" i="1"/>
  <c r="G15" i="1"/>
  <c r="H14" i="1"/>
  <c r="G14" i="1"/>
  <c r="H46" i="1"/>
  <c r="G46" i="1"/>
  <c r="H13" i="1"/>
  <c r="G13" i="1"/>
  <c r="H12" i="1"/>
  <c r="G12" i="1"/>
  <c r="H11" i="1"/>
  <c r="G11" i="1"/>
  <c r="H10" i="1"/>
  <c r="G10" i="1"/>
  <c r="H9" i="1"/>
  <c r="G9" i="1"/>
  <c r="H45" i="1"/>
  <c r="G45" i="1"/>
  <c r="H8" i="1"/>
  <c r="G8" i="1"/>
  <c r="H44" i="1"/>
  <c r="G44" i="1"/>
  <c r="H7" i="1"/>
  <c r="G7" i="1"/>
  <c r="H43" i="1"/>
  <c r="G43" i="1"/>
  <c r="H42" i="1"/>
  <c r="G42" i="1"/>
  <c r="H6" i="1"/>
  <c r="G6" i="1"/>
</calcChain>
</file>

<file path=xl/sharedStrings.xml><?xml version="1.0" encoding="utf-8"?>
<sst xmlns="http://schemas.openxmlformats.org/spreadsheetml/2006/main" count="500" uniqueCount="175">
  <si>
    <t>Test Results for Percentage of SO2 Reduction for Different Coal Samples using Dry and Wet Scrubber Technologies</t>
  </si>
  <si>
    <t>Coal</t>
  </si>
  <si>
    <t>BBTU</t>
  </si>
  <si>
    <t>Percent SO2</t>
  </si>
  <si>
    <t>Sulfur</t>
  </si>
  <si>
    <t>Scrubber</t>
  </si>
  <si>
    <t>Heat</t>
  </si>
  <si>
    <t xml:space="preserve">Moisture </t>
  </si>
  <si>
    <t>Test #</t>
  </si>
  <si>
    <t>SO2 Reduction</t>
  </si>
  <si>
    <t>Sulfur Content</t>
  </si>
  <si>
    <t>Scrubber Tech</t>
  </si>
  <si>
    <t>BBTU Output</t>
  </si>
  <si>
    <t>Moisture %</t>
  </si>
  <si>
    <t>Low</t>
  </si>
  <si>
    <t>Dry</t>
  </si>
  <si>
    <t>Wet</t>
  </si>
  <si>
    <t>High</t>
  </si>
  <si>
    <t>Sulfer</t>
  </si>
  <si>
    <t>High = 1</t>
  </si>
  <si>
    <t>Wet = 1</t>
  </si>
  <si>
    <t>1. Set Stage</t>
  </si>
  <si>
    <t>Who</t>
  </si>
  <si>
    <t>Me, Director of Park River Generating Plant</t>
  </si>
  <si>
    <t>What</t>
  </si>
  <si>
    <t>Prepare recommendation for how the plant should approach Government's EA "cap and trade" policy for SO2 emissions</t>
  </si>
  <si>
    <t>When</t>
  </si>
  <si>
    <t>Present</t>
  </si>
  <si>
    <t>Where</t>
  </si>
  <si>
    <t>Park Riber, Ontario</t>
  </si>
  <si>
    <t>Why</t>
  </si>
  <si>
    <t>Minimize operating costs associated to SO2 emissions for plant operating at capacity</t>
  </si>
  <si>
    <t>2. Size Up</t>
  </si>
  <si>
    <t>Park River plant is a coal burning power plant in Ontario</t>
  </si>
  <si>
    <t>Burning of coal generates by-product gases CO2, SO2, and NO2</t>
  </si>
  <si>
    <t>Canadian gov't implemented an EA "cap and trade" policy for SO2 emissions attaching costs to burning of CO2</t>
  </si>
  <si>
    <t>All firms burning coal are impacted and can buy/sell allowances between each other at market rate</t>
  </si>
  <si>
    <t>Firms must decide to buy allowances or invest in variety of technologies to remove/reduce CO2</t>
  </si>
  <si>
    <t>No financial situation or market competition information provided</t>
  </si>
  <si>
    <t>3. Identify and Rank Key Issues</t>
  </si>
  <si>
    <t>1. What approach should Park River take to minimize operating cost associated to SO2 emissions? Wet Scrubber, Dry Scrubber, Do Nothing</t>
  </si>
  <si>
    <t>2. What is the risk associated with the variability in the price of EA</t>
  </si>
  <si>
    <t>3. What % reduction in SO2 do we expect to achieve with each technology</t>
  </si>
  <si>
    <t>4. Identify Tools for Key Issues</t>
  </si>
  <si>
    <t>5. Recommendation</t>
  </si>
  <si>
    <t>6. Implementation Plan</t>
  </si>
  <si>
    <t>Build Regression Model</t>
  </si>
  <si>
    <t>Regression Results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</si>
  <si>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</si>
  <si>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</si>
  <si>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</si>
  <si>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</si>
  <si>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</si>
  <si>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</si>
  <si>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</si>
  <si>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</si>
  <si>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</si>
  <si>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</si>
  <si>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</si>
  <si>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</si>
  <si>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</si>
  <si>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</si>
  <si>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</si>
  <si>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</si>
  <si>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</si>
  <si>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</si>
  <si>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</si>
  <si>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</si>
  <si>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</si>
  <si>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</si>
  <si>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</si>
  <si>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</si>
  <si>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</si>
  <si>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</si>
  <si>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</si>
  <si>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</si>
  <si>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</si>
  <si>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</si>
  <si>
    <t>PROBABILITY OUTPUT</t>
  </si>
  <si>
    <t>Percentile</t>
  </si>
  <si>
    <t>Y</t>
  </si>
  <si>
    <t>Predicted SO2 Reduction</t>
  </si>
  <si>
    <t>Build regression model for SO2 reduction based on 4 independent variables: Scrubber type, sulfur content, heat content, moisture content</t>
  </si>
  <si>
    <t>Build operating cost model based on: Untreated SO2 emissions, SO2 allowance, EA cost/revenues &amp; variability, Scrubber fixed and variables costs, SO2 reduction from regression model</t>
  </si>
  <si>
    <t>Assign Dummy variables to Sulfur Content and Scrubber Type - High =1, Wet = 1</t>
  </si>
  <si>
    <t>Check Moisture % vs BTU for multicolliniarity - R2 ~ 0.066 - OK!</t>
  </si>
  <si>
    <t>Regression model explains 78% of the variability - OK!</t>
  </si>
  <si>
    <t>Small F; strong evidence to reject the null &amp; accept that there is a linear relationship with at least 1 dependent variable</t>
  </si>
  <si>
    <t>Small P; strong evidence to reject the null &amp; accept negative relationship between BTU and SO2 Reduction (ie 1B higher BTU, 2.33% less SO2 reduction)</t>
  </si>
  <si>
    <t>Small P; good evidence to reject the null &amp; accept positive relationship between Moisture % and SO2 Reduction (ie 1% increase in Moisture, additional 2.47% SO2 reduction)</t>
  </si>
  <si>
    <t>Small P; strong evidence to reject the null &amp; accept negative relationship between Sulfur and SO2 Reduction (ie High Sulfur Coal =  10% less SO2 reduction!!!)</t>
  </si>
  <si>
    <t>Small P; strong evidence to reject the null &amp; accept positive relationship between scrubber type and SO2 Reduction (ie West Scrubber = additional 18% of SO2 reduction!!!)</t>
  </si>
  <si>
    <t>Residuals are normally distributed - OK!</t>
  </si>
  <si>
    <t>Errors look reasonable! Less than STDEV of Y.</t>
  </si>
  <si>
    <t>STDEV SO2 Reduction</t>
  </si>
  <si>
    <t>&lt;</t>
  </si>
  <si>
    <t>OK!</t>
  </si>
  <si>
    <t>Bins</t>
  </si>
  <si>
    <t>Range</t>
  </si>
  <si>
    <t>More</t>
  </si>
  <si>
    <t>Frequency</t>
  </si>
  <si>
    <t>STDEV</t>
  </si>
  <si>
    <t>SO2 Reduction = 1.455 - 0.023BBTU + 2.474Moist - 0.106High_Sulfur + 0.180Wet_Scrubber</t>
  </si>
  <si>
    <t>Build regression model for wet scrubber only</t>
  </si>
  <si>
    <t>Build regression model for dry scrubber only</t>
  </si>
  <si>
    <t>Model 1</t>
  </si>
  <si>
    <t>Model 2</t>
  </si>
  <si>
    <t>Model 3</t>
  </si>
  <si>
    <t>WET ONLY</t>
  </si>
  <si>
    <t>DRY ONLY</t>
  </si>
  <si>
    <t>R2 = 0.82 but Pvalue Moisture 0.08</t>
  </si>
  <si>
    <t>R2 = 0.35 and P value Moisture 0.26</t>
  </si>
  <si>
    <t>R2=0.78 but all P, t stats low --&gt; Best model!</t>
  </si>
  <si>
    <t>Residuals range from -.2 to +0.2</t>
  </si>
  <si>
    <t>Centered around 0 and appear normally distributed</t>
  </si>
  <si>
    <t>Wet Scrubber Regression Model</t>
  </si>
  <si>
    <t>3. SO2 Reduction</t>
  </si>
  <si>
    <t>2. Model</t>
  </si>
  <si>
    <t>4. Simulate Costs over 1 Yr</t>
  </si>
  <si>
    <t>5. EA Variability</t>
  </si>
  <si>
    <t>SO2 Allowance</t>
  </si>
  <si>
    <t>Untreated SO2 Production</t>
  </si>
  <si>
    <t>Useful Life</t>
  </si>
  <si>
    <t>Moisture Content</t>
  </si>
  <si>
    <t>EA Cost/Tonne (VAR)</t>
  </si>
  <si>
    <t>Dry Scrubber VC</t>
  </si>
  <si>
    <t>Heat Content (BTU)</t>
  </si>
  <si>
    <t>Variability +/-</t>
  </si>
  <si>
    <t>Dry Scrubber FC</t>
  </si>
  <si>
    <t>EA Cost/Tonne Given</t>
  </si>
  <si>
    <t>Wet Scrubber VC</t>
  </si>
  <si>
    <t>Coal Purchased</t>
  </si>
  <si>
    <t>EA Cost/Tonne</t>
  </si>
  <si>
    <t>Wet Scrubber FC</t>
  </si>
  <si>
    <t>Sulfur Content (High)</t>
  </si>
  <si>
    <t>Annual Do Nothing Cost</t>
  </si>
  <si>
    <t>Wet Scrubber Operating Cost</t>
  </si>
  <si>
    <t>Inputs</t>
  </si>
  <si>
    <t>SO2 Stats</t>
  </si>
  <si>
    <t>Scrubber Type</t>
  </si>
  <si>
    <t>Net SO2 Produced</t>
  </si>
  <si>
    <t>SO2 Actually Remove</t>
  </si>
  <si>
    <t>Untreated SO Produced</t>
  </si>
  <si>
    <t>Tonnes</t>
  </si>
  <si>
    <t>Net SO2 vs Allowance</t>
  </si>
  <si>
    <t>Costs</t>
  </si>
  <si>
    <t>Regression Model Inputs</t>
  </si>
  <si>
    <t>Annualized Fixed Cost</t>
  </si>
  <si>
    <t>Variable Cost</t>
  </si>
  <si>
    <t>Total Scrubber Variable Cost</t>
  </si>
  <si>
    <t>SO2 EA Costs (Revenue)</t>
  </si>
  <si>
    <t>Annual Cost</t>
  </si>
  <si>
    <t>SO2 Reduction (Regression)</t>
  </si>
  <si>
    <t>15 Year Cost</t>
  </si>
  <si>
    <t>SO2 Reduction (Random Range)</t>
  </si>
  <si>
    <t>Dry Scrubber Operating Cost</t>
  </si>
  <si>
    <t>Results of Monte Carlo Simulation</t>
  </si>
  <si>
    <t>Sample Number</t>
  </si>
  <si>
    <t>Simulation Stats</t>
  </si>
  <si>
    <t>repetitions</t>
  </si>
  <si>
    <t>seconds</t>
  </si>
  <si>
    <t>Summary Statistics</t>
  </si>
  <si>
    <t>Notes</t>
  </si>
  <si>
    <t>Average</t>
  </si>
  <si>
    <t>SD</t>
  </si>
  <si>
    <t>Max</t>
  </si>
  <si>
    <t>Min</t>
  </si>
  <si>
    <t>Only the first 100 repetitions are displayed on this worksheet.</t>
  </si>
  <si>
    <t>Steps!$H$62</t>
  </si>
  <si>
    <t>$P$62</t>
  </si>
  <si>
    <t>Summary</t>
  </si>
  <si>
    <t>Do Nothing</t>
  </si>
  <si>
    <t>Additional Step: Use Goal Seek to set Wet = Dry to determine breakeven point</t>
  </si>
  <si>
    <t>Additional Step: Simulate the reduction using MCSim and provide histogram</t>
  </si>
  <si>
    <t>Additional Step: Simulate uniform distributed random variable for EA 400+(1200-400)*RAND()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</si>
</sst>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0.0%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name val="Times New Roman"/>
      <family val="1"/>
    </font>
    <font>
      <sz val="24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b/>
      <sz val="12"/>
      <color indexed="56"/>
      <name val="Times New Roman"/>
      <family val="1"/>
    </font>
    <font>
      <b/>
      <sz val="12"/>
      <color indexed="10"/>
      <name val="Times New Roman"/>
      <family val="1"/>
    </font>
    <font>
      <b/>
      <sz val="12"/>
      <name val="Times New Roman"/>
      <family val="1"/>
    </font>
    <font>
      <sz val="12"/>
      <color indexed="1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9" fillId="0" borderId="0"/>
    <xf numFmtId="0" fontId="7" fillId="0" borderId="0"/>
  </cellStyleXfs>
  <cellXfs count="123">
    <xf numFmtId="0" fontId="0" fillId="0" borderId="0" xfId="0"/>
    <xf numFmtId="10" fontId="0" fillId="0" borderId="0" xfId="2" applyNumberFormat="1" applyFo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2" xfId="0" applyFill="1" applyBorder="1" applyAlignment="1"/>
    <xf numFmtId="0" fontId="0" fillId="3" borderId="0" xfId="0" applyFill="1" applyBorder="1" applyAlignment="1"/>
    <xf numFmtId="0" fontId="3" fillId="0" borderId="0" xfId="0" applyFont="1"/>
    <xf numFmtId="0" fontId="3" fillId="0" borderId="0" xfId="0" applyFont="1" applyAlignment="1">
      <alignment horizontal="center"/>
    </xf>
    <xf numFmtId="44" fontId="4" fillId="0" borderId="0" xfId="1" applyFont="1"/>
    <xf numFmtId="0" fontId="2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8" fillId="0" borderId="0" xfId="3" applyFont="1" applyAlignment="1">
      <alignment horizontal="left"/>
    </xf>
    <xf numFmtId="0" fontId="7" fillId="0" borderId="0" xfId="4" applyNumberFormat="1" applyAlignment="1">
      <alignment horizontal="center"/>
    </xf>
    <xf numFmtId="0" fontId="9" fillId="0" borderId="0" xfId="5"/>
    <xf numFmtId="0" fontId="7" fillId="0" borderId="0" xfId="3"/>
    <xf numFmtId="1" fontId="7" fillId="0" borderId="0" xfId="3" applyNumberFormat="1" applyFont="1"/>
    <xf numFmtId="0" fontId="7" fillId="0" borderId="0" xfId="6"/>
    <xf numFmtId="0" fontId="7" fillId="0" borderId="2" xfId="3" applyBorder="1" applyAlignment="1">
      <alignment horizontal="center" wrapText="1"/>
    </xf>
    <xf numFmtId="9" fontId="7" fillId="0" borderId="2" xfId="4" applyFont="1" applyBorder="1" applyAlignment="1">
      <alignment horizontal="center" wrapText="1"/>
    </xf>
    <xf numFmtId="0" fontId="7" fillId="0" borderId="0" xfId="3" applyBorder="1" applyAlignment="1">
      <alignment wrapText="1"/>
    </xf>
    <xf numFmtId="0" fontId="7" fillId="0" borderId="0" xfId="3" applyAlignment="1">
      <alignment wrapText="1"/>
    </xf>
    <xf numFmtId="0" fontId="9" fillId="0" borderId="0" xfId="5" applyAlignment="1">
      <alignment wrapText="1"/>
    </xf>
    <xf numFmtId="0" fontId="7" fillId="0" borderId="0" xfId="3" applyAlignment="1">
      <alignment horizontal="center"/>
    </xf>
    <xf numFmtId="165" fontId="7" fillId="0" borderId="0" xfId="4" applyNumberFormat="1" applyAlignment="1">
      <alignment horizontal="center"/>
    </xf>
    <xf numFmtId="0" fontId="7" fillId="0" borderId="0" xfId="3" applyFont="1" applyBorder="1"/>
    <xf numFmtId="1" fontId="7" fillId="0" borderId="20" xfId="3" applyNumberFormat="1" applyFont="1" applyBorder="1"/>
    <xf numFmtId="0" fontId="7" fillId="0" borderId="11" xfId="3" applyFont="1" applyBorder="1"/>
    <xf numFmtId="1" fontId="7" fillId="0" borderId="21" xfId="3" applyNumberFormat="1" applyFont="1" applyBorder="1"/>
    <xf numFmtId="0" fontId="7" fillId="0" borderId="15" xfId="3" applyFont="1" applyBorder="1"/>
    <xf numFmtId="0" fontId="13" fillId="0" borderId="0" xfId="3" applyFont="1" applyAlignment="1">
      <alignment horizontal="center"/>
    </xf>
    <xf numFmtId="0" fontId="7" fillId="0" borderId="0" xfId="3" applyBorder="1"/>
    <xf numFmtId="1" fontId="7" fillId="0" borderId="0" xfId="3" applyNumberFormat="1" applyFont="1" applyBorder="1"/>
    <xf numFmtId="0" fontId="7" fillId="0" borderId="22" xfId="3" applyBorder="1"/>
    <xf numFmtId="0" fontId="7" fillId="0" borderId="12" xfId="3" applyBorder="1"/>
    <xf numFmtId="0" fontId="12" fillId="0" borderId="8" xfId="3" applyFont="1" applyBorder="1"/>
    <xf numFmtId="0" fontId="12" fillId="0" borderId="1" xfId="3" applyFont="1" applyBorder="1"/>
    <xf numFmtId="0" fontId="7" fillId="0" borderId="9" xfId="3" applyFont="1" applyBorder="1"/>
    <xf numFmtId="0" fontId="7" fillId="0" borderId="20" xfId="3" applyFont="1" applyBorder="1"/>
    <xf numFmtId="0" fontId="7" fillId="0" borderId="12" xfId="3" applyFont="1" applyBorder="1"/>
    <xf numFmtId="0" fontId="7" fillId="0" borderId="10" xfId="5" applyFont="1" applyBorder="1"/>
    <xf numFmtId="0" fontId="7" fillId="0" borderId="0" xfId="5" applyFont="1" applyBorder="1"/>
    <xf numFmtId="1" fontId="7" fillId="0" borderId="0" xfId="4" applyNumberFormat="1" applyFont="1"/>
    <xf numFmtId="0" fontId="7" fillId="0" borderId="20" xfId="3" applyBorder="1"/>
    <xf numFmtId="0" fontId="7" fillId="0" borderId="10" xfId="3" applyFont="1" applyBorder="1"/>
    <xf numFmtId="0" fontId="7" fillId="0" borderId="21" xfId="3" applyBorder="1"/>
    <xf numFmtId="0" fontId="7" fillId="0" borderId="17" xfId="3" applyBorder="1"/>
    <xf numFmtId="0" fontId="7" fillId="0" borderId="13" xfId="3" applyFont="1" applyBorder="1"/>
    <xf numFmtId="0" fontId="7" fillId="0" borderId="2" xfId="3" applyFont="1" applyBorder="1"/>
    <xf numFmtId="0" fontId="7" fillId="0" borderId="17" xfId="3" applyFont="1" applyBorder="1"/>
    <xf numFmtId="0" fontId="9" fillId="0" borderId="0" xfId="5" applyBorder="1"/>
    <xf numFmtId="0" fontId="13" fillId="0" borderId="0" xfId="3" applyFont="1"/>
    <xf numFmtId="0" fontId="14" fillId="0" borderId="0" xfId="3" applyFont="1" applyAlignment="1">
      <alignment horizontal="left"/>
    </xf>
    <xf numFmtId="44" fontId="7" fillId="0" borderId="23" xfId="1" applyFont="1" applyBorder="1"/>
    <xf numFmtId="44" fontId="7" fillId="0" borderId="4" xfId="1" applyFont="1" applyBorder="1"/>
    <xf numFmtId="44" fontId="7" fillId="0" borderId="14" xfId="1" applyFont="1" applyBorder="1"/>
    <xf numFmtId="0" fontId="5" fillId="2" borderId="0" xfId="0" applyFont="1" applyFill="1" applyAlignment="1">
      <alignment horizontal="center" vertical="center"/>
    </xf>
    <xf numFmtId="0" fontId="10" fillId="0" borderId="18" xfId="3" applyFont="1" applyBorder="1" applyAlignment="1">
      <alignment horizontal="center" wrapText="1"/>
    </xf>
    <xf numFmtId="0" fontId="7" fillId="0" borderId="19" xfId="6" applyBorder="1" applyAlignment="1">
      <alignment horizontal="center" wrapText="1"/>
    </xf>
    <xf numFmtId="0" fontId="11" fillId="0" borderId="5" xfId="3" applyFont="1" applyBorder="1" applyAlignment="1">
      <alignment horizontal="center"/>
    </xf>
    <xf numFmtId="0" fontId="11" fillId="0" borderId="6" xfId="3" applyFont="1" applyBorder="1" applyAlignment="1">
      <alignment horizontal="center"/>
    </xf>
    <xf numFmtId="0" fontId="11" fillId="0" borderId="7" xfId="3" applyFont="1" applyBorder="1" applyAlignment="1">
      <alignment horizontal="center"/>
    </xf>
    <xf numFmtId="0" fontId="12" fillId="0" borderId="6" xfId="3" applyFont="1" applyBorder="1" applyAlignment="1">
      <alignment horizontal="center"/>
    </xf>
    <xf numFmtId="0" fontId="12" fillId="0" borderId="7" xfId="3" applyFont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5" fillId="4" borderId="0" xfId="0" applyFont="1" applyFill="1"/>
    <xf numFmtId="0" fontId="16" fillId="4" borderId="0" xfId="0" applyFont="1" applyFill="1"/>
    <xf numFmtId="0" fontId="18" fillId="0" borderId="0" xfId="0" applyFont="1"/>
    <xf numFmtId="10" fontId="16" fillId="0" borderId="0" xfId="2" applyNumberFormat="1" applyFont="1"/>
    <xf numFmtId="0" fontId="15" fillId="5" borderId="4" xfId="0" applyFont="1" applyFill="1" applyBorder="1" applyAlignment="1">
      <alignment horizontal="center"/>
    </xf>
    <xf numFmtId="0" fontId="15" fillId="5" borderId="4" xfId="0" applyFont="1" applyFill="1" applyBorder="1"/>
    <xf numFmtId="164" fontId="15" fillId="5" borderId="4" xfId="2" applyNumberFormat="1" applyFont="1" applyFill="1" applyBorder="1"/>
    <xf numFmtId="44" fontId="15" fillId="5" borderId="4" xfId="1" applyFont="1" applyFill="1" applyBorder="1"/>
    <xf numFmtId="44" fontId="15" fillId="2" borderId="4" xfId="1" applyFont="1" applyFill="1" applyBorder="1"/>
    <xf numFmtId="44" fontId="15" fillId="5" borderId="4" xfId="0" applyNumberFormat="1" applyFont="1" applyFill="1" applyBorder="1"/>
    <xf numFmtId="0" fontId="19" fillId="0" borderId="5" xfId="0" applyFont="1" applyBorder="1"/>
    <xf numFmtId="0" fontId="15" fillId="0" borderId="6" xfId="0" applyFont="1" applyBorder="1"/>
    <xf numFmtId="0" fontId="16" fillId="0" borderId="6" xfId="0" applyFont="1" applyBorder="1"/>
    <xf numFmtId="44" fontId="15" fillId="6" borderId="7" xfId="0" applyNumberFormat="1" applyFont="1" applyFill="1" applyBorder="1"/>
    <xf numFmtId="0" fontId="19" fillId="0" borderId="0" xfId="0" applyFont="1"/>
    <xf numFmtId="0" fontId="20" fillId="0" borderId="8" xfId="0" applyFont="1" applyBorder="1"/>
    <xf numFmtId="0" fontId="15" fillId="0" borderId="1" xfId="0" applyFont="1" applyBorder="1"/>
    <xf numFmtId="0" fontId="18" fillId="0" borderId="1" xfId="0" applyFont="1" applyBorder="1"/>
    <xf numFmtId="0" fontId="20" fillId="0" borderId="1" xfId="0" applyFont="1" applyBorder="1"/>
    <xf numFmtId="0" fontId="18" fillId="0" borderId="9" xfId="0" applyFont="1" applyBorder="1"/>
    <xf numFmtId="0" fontId="18" fillId="0" borderId="10" xfId="0" applyFont="1" applyBorder="1" applyAlignment="1">
      <alignment horizontal="left"/>
    </xf>
    <xf numFmtId="0" fontId="20" fillId="5" borderId="4" xfId="0" applyFont="1" applyFill="1" applyBorder="1" applyAlignment="1">
      <alignment horizontal="center"/>
    </xf>
    <xf numFmtId="0" fontId="18" fillId="0" borderId="0" xfId="0" applyFont="1" applyBorder="1"/>
    <xf numFmtId="0" fontId="15" fillId="0" borderId="0" xfId="0" applyFont="1" applyBorder="1"/>
    <xf numFmtId="0" fontId="15" fillId="7" borderId="11" xfId="0" applyFont="1" applyFill="1" applyBorder="1" applyAlignment="1">
      <alignment horizontal="center"/>
    </xf>
    <xf numFmtId="0" fontId="18" fillId="0" borderId="10" xfId="0" applyFont="1" applyBorder="1"/>
    <xf numFmtId="44" fontId="18" fillId="7" borderId="4" xfId="0" applyNumberFormat="1" applyFont="1" applyFill="1" applyBorder="1" applyAlignment="1">
      <alignment horizontal="center"/>
    </xf>
    <xf numFmtId="0" fontId="18" fillId="7" borderId="4" xfId="0" applyFont="1" applyFill="1" applyBorder="1" applyAlignment="1">
      <alignment horizontal="center"/>
    </xf>
    <xf numFmtId="0" fontId="15" fillId="0" borderId="12" xfId="0" applyFont="1" applyBorder="1"/>
    <xf numFmtId="0" fontId="19" fillId="0" borderId="0" xfId="0" applyFont="1" applyBorder="1"/>
    <xf numFmtId="0" fontId="20" fillId="0" borderId="10" xfId="0" applyFont="1" applyBorder="1"/>
    <xf numFmtId="0" fontId="15" fillId="7" borderId="4" xfId="0" applyFont="1" applyFill="1" applyBorder="1" applyAlignment="1">
      <alignment horizontal="center"/>
    </xf>
    <xf numFmtId="44" fontId="18" fillId="7" borderId="11" xfId="1" applyFont="1" applyFill="1" applyBorder="1" applyAlignment="1">
      <alignment horizontal="center"/>
    </xf>
    <xf numFmtId="0" fontId="15" fillId="0" borderId="10" xfId="0" applyFont="1" applyBorder="1"/>
    <xf numFmtId="164" fontId="18" fillId="7" borderId="4" xfId="0" applyNumberFormat="1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44" fontId="15" fillId="6" borderId="11" xfId="0" applyNumberFormat="1" applyFont="1" applyFill="1" applyBorder="1"/>
    <xf numFmtId="10" fontId="18" fillId="7" borderId="16" xfId="2" applyNumberFormat="1" applyFont="1" applyFill="1" applyBorder="1" applyAlignment="1">
      <alignment horizontal="center"/>
    </xf>
    <xf numFmtId="10" fontId="18" fillId="7" borderId="4" xfId="0" applyNumberFormat="1" applyFont="1" applyFill="1" applyBorder="1" applyAlignment="1">
      <alignment horizontal="center"/>
    </xf>
    <xf numFmtId="0" fontId="20" fillId="0" borderId="13" xfId="0" applyFont="1" applyBorder="1"/>
    <xf numFmtId="0" fontId="15" fillId="0" borderId="2" xfId="0" applyFont="1" applyBorder="1"/>
    <xf numFmtId="10" fontId="20" fillId="7" borderId="14" xfId="2" applyNumberFormat="1" applyFont="1" applyFill="1" applyBorder="1" applyAlignment="1">
      <alignment horizontal="center"/>
    </xf>
    <xf numFmtId="0" fontId="16" fillId="0" borderId="2" xfId="0" applyFont="1" applyBorder="1"/>
    <xf numFmtId="0" fontId="16" fillId="0" borderId="17" xfId="0" applyFont="1" applyBorder="1"/>
    <xf numFmtId="0" fontId="16" fillId="0" borderId="8" xfId="0" applyFont="1" applyBorder="1"/>
    <xf numFmtId="0" fontId="16" fillId="0" borderId="9" xfId="0" applyFont="1" applyBorder="1"/>
    <xf numFmtId="0" fontId="16" fillId="0" borderId="10" xfId="0" applyFont="1" applyBorder="1"/>
    <xf numFmtId="44" fontId="16" fillId="0" borderId="12" xfId="0" applyNumberFormat="1" applyFont="1" applyBorder="1"/>
    <xf numFmtId="0" fontId="21" fillId="0" borderId="13" xfId="0" applyFont="1" applyBorder="1"/>
    <xf numFmtId="44" fontId="21" fillId="4" borderId="17" xfId="0" applyNumberFormat="1" applyFont="1" applyFill="1" applyBorder="1"/>
    <xf numFmtId="0" fontId="22" fillId="0" borderId="0" xfId="0" applyFont="1"/>
    <xf numFmtId="0" fontId="23" fillId="0" borderId="0" xfId="0" applyFont="1"/>
  </cellXfs>
  <cellStyles count="7">
    <cellStyle name="Currency" xfId="1" builtinId="4"/>
    <cellStyle name="Normal" xfId="0" builtinId="0"/>
    <cellStyle name="Normal 2" xfId="6" xr:uid="{4FC76C4A-CBE5-42EF-B79D-FF12F5263383}"/>
    <cellStyle name="Normal_AutoCorr" xfId="5" xr:uid="{73CEA383-EA07-4A66-B52F-B9AB0CE6CC92}"/>
    <cellStyle name="Normal_MonteCarlo" xfId="3" xr:uid="{3CC2F6C7-B513-4BF6-AFD4-942098BB2118}"/>
    <cellStyle name="Percent" xfId="2" builtinId="5"/>
    <cellStyle name="Percent 2" xfId="4" xr:uid="{64C1D429-647D-4C6C-A2A3-9A23B47FBEF6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BBTU Output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Data!$E$6:$E$77</c:f>
              <c:numCache>
                <c:formatCode>General</c:formatCode>
                <c:ptCount val="72"/>
                <c:pt idx="0">
                  <c:v>41.22</c:v>
                </c:pt>
                <c:pt idx="1">
                  <c:v>49.43</c:v>
                </c:pt>
                <c:pt idx="2">
                  <c:v>47.28</c:v>
                </c:pt>
                <c:pt idx="3">
                  <c:v>39.6</c:v>
                </c:pt>
                <c:pt idx="4">
                  <c:v>43.59</c:v>
                </c:pt>
                <c:pt idx="5">
                  <c:v>48.83</c:v>
                </c:pt>
                <c:pt idx="6">
                  <c:v>48.78</c:v>
                </c:pt>
                <c:pt idx="7">
                  <c:v>46.86</c:v>
                </c:pt>
                <c:pt idx="8">
                  <c:v>38.299999999999997</c:v>
                </c:pt>
                <c:pt idx="9">
                  <c:v>40.21</c:v>
                </c:pt>
                <c:pt idx="10">
                  <c:v>45</c:v>
                </c:pt>
                <c:pt idx="11">
                  <c:v>46.1</c:v>
                </c:pt>
                <c:pt idx="12">
                  <c:v>44.29</c:v>
                </c:pt>
                <c:pt idx="13">
                  <c:v>50.68</c:v>
                </c:pt>
                <c:pt idx="14">
                  <c:v>50.03</c:v>
                </c:pt>
                <c:pt idx="15">
                  <c:v>44.62</c:v>
                </c:pt>
                <c:pt idx="16">
                  <c:v>44.66</c:v>
                </c:pt>
                <c:pt idx="17">
                  <c:v>44.8</c:v>
                </c:pt>
                <c:pt idx="18">
                  <c:v>43.54</c:v>
                </c:pt>
                <c:pt idx="19">
                  <c:v>43.63</c:v>
                </c:pt>
                <c:pt idx="20">
                  <c:v>45.17</c:v>
                </c:pt>
                <c:pt idx="21">
                  <c:v>44.37</c:v>
                </c:pt>
                <c:pt idx="22">
                  <c:v>46.17</c:v>
                </c:pt>
                <c:pt idx="23">
                  <c:v>46.79</c:v>
                </c:pt>
                <c:pt idx="24">
                  <c:v>42.05</c:v>
                </c:pt>
                <c:pt idx="25">
                  <c:v>45.6</c:v>
                </c:pt>
                <c:pt idx="26">
                  <c:v>48.01</c:v>
                </c:pt>
                <c:pt idx="27">
                  <c:v>45.43</c:v>
                </c:pt>
                <c:pt idx="28">
                  <c:v>46.04</c:v>
                </c:pt>
                <c:pt idx="29">
                  <c:v>47.62</c:v>
                </c:pt>
                <c:pt idx="30">
                  <c:v>41.2</c:v>
                </c:pt>
                <c:pt idx="31">
                  <c:v>48.71</c:v>
                </c:pt>
                <c:pt idx="32">
                  <c:v>43.61</c:v>
                </c:pt>
                <c:pt idx="33">
                  <c:v>40.799999999999997</c:v>
                </c:pt>
                <c:pt idx="34">
                  <c:v>40.26</c:v>
                </c:pt>
                <c:pt idx="35">
                  <c:v>52.06</c:v>
                </c:pt>
                <c:pt idx="36">
                  <c:v>52.35</c:v>
                </c:pt>
                <c:pt idx="37">
                  <c:v>44.48</c:v>
                </c:pt>
                <c:pt idx="38">
                  <c:v>44.87</c:v>
                </c:pt>
                <c:pt idx="39">
                  <c:v>52.84</c:v>
                </c:pt>
                <c:pt idx="40">
                  <c:v>49.41</c:v>
                </c:pt>
                <c:pt idx="41">
                  <c:v>43.36</c:v>
                </c:pt>
                <c:pt idx="42">
                  <c:v>43.22</c:v>
                </c:pt>
                <c:pt idx="43">
                  <c:v>45.83</c:v>
                </c:pt>
                <c:pt idx="44">
                  <c:v>51.03</c:v>
                </c:pt>
                <c:pt idx="45">
                  <c:v>46.45</c:v>
                </c:pt>
                <c:pt idx="46">
                  <c:v>46.26</c:v>
                </c:pt>
                <c:pt idx="47">
                  <c:v>49.21</c:v>
                </c:pt>
                <c:pt idx="48">
                  <c:v>45.58</c:v>
                </c:pt>
                <c:pt idx="49">
                  <c:v>39.86</c:v>
                </c:pt>
                <c:pt idx="50">
                  <c:v>49.62</c:v>
                </c:pt>
                <c:pt idx="51">
                  <c:v>49.66</c:v>
                </c:pt>
                <c:pt idx="52">
                  <c:v>49.94</c:v>
                </c:pt>
                <c:pt idx="53">
                  <c:v>40.6</c:v>
                </c:pt>
                <c:pt idx="54">
                  <c:v>39.85</c:v>
                </c:pt>
                <c:pt idx="55">
                  <c:v>46.01</c:v>
                </c:pt>
                <c:pt idx="56">
                  <c:v>41.57</c:v>
                </c:pt>
                <c:pt idx="57">
                  <c:v>40.869999999999997</c:v>
                </c:pt>
                <c:pt idx="58">
                  <c:v>43.66</c:v>
                </c:pt>
                <c:pt idx="59">
                  <c:v>46.75</c:v>
                </c:pt>
                <c:pt idx="60">
                  <c:v>49.36</c:v>
                </c:pt>
                <c:pt idx="61">
                  <c:v>44.8</c:v>
                </c:pt>
                <c:pt idx="62">
                  <c:v>40.15</c:v>
                </c:pt>
                <c:pt idx="63">
                  <c:v>38.729999999999997</c:v>
                </c:pt>
                <c:pt idx="64">
                  <c:v>51.01</c:v>
                </c:pt>
                <c:pt idx="65">
                  <c:v>38.15</c:v>
                </c:pt>
                <c:pt idx="66">
                  <c:v>38.89</c:v>
                </c:pt>
                <c:pt idx="67">
                  <c:v>50.88</c:v>
                </c:pt>
                <c:pt idx="68">
                  <c:v>51.11</c:v>
                </c:pt>
                <c:pt idx="69">
                  <c:v>42.44</c:v>
                </c:pt>
                <c:pt idx="70">
                  <c:v>52.05</c:v>
                </c:pt>
                <c:pt idx="71">
                  <c:v>40.119999999999997</c:v>
                </c:pt>
              </c:numCache>
            </c:numRef>
          </c:xVal>
          <c:yVal>
            <c:numRef>
              <c:f>FullReg!$C$28:$C$99</c:f>
              <c:numCache>
                <c:formatCode>General</c:formatCode>
                <c:ptCount val="72"/>
                <c:pt idx="0">
                  <c:v>-9.1999864790993535E-2</c:v>
                </c:pt>
                <c:pt idx="1">
                  <c:v>3.7626987037699955E-2</c:v>
                </c:pt>
                <c:pt idx="2">
                  <c:v>-1.7282793247324346E-2</c:v>
                </c:pt>
                <c:pt idx="3">
                  <c:v>-0.21759347475784963</c:v>
                </c:pt>
                <c:pt idx="4">
                  <c:v>9.2196693137628682E-2</c:v>
                </c:pt>
                <c:pt idx="5">
                  <c:v>0.10451877283774685</c:v>
                </c:pt>
                <c:pt idx="6">
                  <c:v>1.1285359172688747E-2</c:v>
                </c:pt>
                <c:pt idx="7">
                  <c:v>2.0621883038040023E-3</c:v>
                </c:pt>
                <c:pt idx="8">
                  <c:v>-7.8910982207259561E-2</c:v>
                </c:pt>
                <c:pt idx="9">
                  <c:v>1.3235324407792959E-2</c:v>
                </c:pt>
                <c:pt idx="10">
                  <c:v>3.0610074150698996E-2</c:v>
                </c:pt>
                <c:pt idx="11">
                  <c:v>1.0320657341362338E-2</c:v>
                </c:pt>
                <c:pt idx="12">
                  <c:v>0.18402351444709431</c:v>
                </c:pt>
                <c:pt idx="13">
                  <c:v>-2.2579852385794186E-2</c:v>
                </c:pt>
                <c:pt idx="14">
                  <c:v>-1.2830077067982837E-2</c:v>
                </c:pt>
                <c:pt idx="15">
                  <c:v>-6.0741114616297054E-2</c:v>
                </c:pt>
                <c:pt idx="16">
                  <c:v>2.6672145743250053E-3</c:v>
                </c:pt>
                <c:pt idx="17">
                  <c:v>2.4424775260392773E-2</c:v>
                </c:pt>
                <c:pt idx="18">
                  <c:v>-7.5180373464625194E-2</c:v>
                </c:pt>
                <c:pt idx="19">
                  <c:v>-4.9973352303309071E-2</c:v>
                </c:pt>
                <c:pt idx="20">
                  <c:v>-4.936624630674058E-2</c:v>
                </c:pt>
                <c:pt idx="21">
                  <c:v>1.4840172828338549E-2</c:v>
                </c:pt>
                <c:pt idx="22">
                  <c:v>-3.2413423654039319E-2</c:v>
                </c:pt>
                <c:pt idx="23">
                  <c:v>-9.1514809464211533E-3</c:v>
                </c:pt>
                <c:pt idx="24">
                  <c:v>1.2115712018247016E-2</c:v>
                </c:pt>
                <c:pt idx="25">
                  <c:v>0.13320525979938941</c:v>
                </c:pt>
                <c:pt idx="26">
                  <c:v>1.05192137107879E-2</c:v>
                </c:pt>
                <c:pt idx="27">
                  <c:v>1.7655455379642582E-2</c:v>
                </c:pt>
                <c:pt idx="28">
                  <c:v>-2.1041870331901302E-2</c:v>
                </c:pt>
                <c:pt idx="29">
                  <c:v>6.5460536304026262E-2</c:v>
                </c:pt>
                <c:pt idx="30">
                  <c:v>-5.0793686677061189E-2</c:v>
                </c:pt>
                <c:pt idx="31">
                  <c:v>-1.2667061305670024E-2</c:v>
                </c:pt>
                <c:pt idx="32">
                  <c:v>-1.3744608870983277E-2</c:v>
                </c:pt>
                <c:pt idx="33">
                  <c:v>-5.5559852723588543E-2</c:v>
                </c:pt>
                <c:pt idx="34">
                  <c:v>2.4877267115367196E-2</c:v>
                </c:pt>
                <c:pt idx="35">
                  <c:v>8.0184937830792891E-2</c:v>
                </c:pt>
                <c:pt idx="36">
                  <c:v>-8.8581981191500347E-2</c:v>
                </c:pt>
                <c:pt idx="37">
                  <c:v>6.4237586114973211E-2</c:v>
                </c:pt>
                <c:pt idx="38">
                  <c:v>3.7093106163257228E-2</c:v>
                </c:pt>
                <c:pt idx="39">
                  <c:v>-8.9353888358202904E-3</c:v>
                </c:pt>
                <c:pt idx="40">
                  <c:v>-2.6064825150417081E-2</c:v>
                </c:pt>
                <c:pt idx="41">
                  <c:v>-0.1229699085455741</c:v>
                </c:pt>
                <c:pt idx="42">
                  <c:v>1.9076628076789115E-2</c:v>
                </c:pt>
                <c:pt idx="43">
                  <c:v>6.3461912377277718E-2</c:v>
                </c:pt>
                <c:pt idx="44">
                  <c:v>-5.7585183684776997E-2</c:v>
                </c:pt>
                <c:pt idx="45">
                  <c:v>-6.7740551045447739E-2</c:v>
                </c:pt>
                <c:pt idx="46">
                  <c:v>-3.3653082990352745E-2</c:v>
                </c:pt>
                <c:pt idx="47">
                  <c:v>-4.7410500637297348E-2</c:v>
                </c:pt>
                <c:pt idx="48">
                  <c:v>4.4039572488459244E-2</c:v>
                </c:pt>
                <c:pt idx="49">
                  <c:v>2.4000484415843459E-2</c:v>
                </c:pt>
                <c:pt idx="50">
                  <c:v>-5.2634408031676516E-3</c:v>
                </c:pt>
                <c:pt idx="51">
                  <c:v>3.8154357379923898E-2</c:v>
                </c:pt>
                <c:pt idx="52">
                  <c:v>9.7003192721809017E-2</c:v>
                </c:pt>
                <c:pt idx="53">
                  <c:v>-7.6717956988710645E-2</c:v>
                </c:pt>
                <c:pt idx="54">
                  <c:v>5.2662371390144957E-2</c:v>
                </c:pt>
                <c:pt idx="55">
                  <c:v>-0.18328442189666411</c:v>
                </c:pt>
                <c:pt idx="56">
                  <c:v>6.5687147042799543E-2</c:v>
                </c:pt>
                <c:pt idx="57">
                  <c:v>8.5585980635543679E-2</c:v>
                </c:pt>
                <c:pt idx="58">
                  <c:v>1.1342526496760708E-2</c:v>
                </c:pt>
                <c:pt idx="59">
                  <c:v>5.590821981826366E-3</c:v>
                </c:pt>
                <c:pt idx="60">
                  <c:v>-1.9654518103617957E-2</c:v>
                </c:pt>
                <c:pt idx="61">
                  <c:v>-6.5516574478775569E-3</c:v>
                </c:pt>
                <c:pt idx="62">
                  <c:v>3.2135183029053938E-2</c:v>
                </c:pt>
                <c:pt idx="63">
                  <c:v>4.5174689972792059E-2</c:v>
                </c:pt>
                <c:pt idx="64">
                  <c:v>-4.9729443199972412E-2</c:v>
                </c:pt>
                <c:pt idx="65">
                  <c:v>-9.8487691332475036E-3</c:v>
                </c:pt>
                <c:pt idx="66">
                  <c:v>3.6017005752773446E-2</c:v>
                </c:pt>
                <c:pt idx="67">
                  <c:v>3.8811955711209323E-2</c:v>
                </c:pt>
                <c:pt idx="68">
                  <c:v>-0.10707618217075671</c:v>
                </c:pt>
                <c:pt idx="69">
                  <c:v>4.3158803288289027E-2</c:v>
                </c:pt>
                <c:pt idx="70">
                  <c:v>1.8769519921531586E-2</c:v>
                </c:pt>
                <c:pt idx="71">
                  <c:v>8.9064966864130457E-2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87E-4821-83FB-C9DE458A4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753256"/>
        <c:axId val="610759160"/>
      </c:scatterChart>
      <c:valAx>
        <c:axId val="610753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BBTU Output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0759160"/>
        <c:crosses val="autoZero"/>
        <c:crossBetween val="midCat"/>
      </c:valAx>
      <c:valAx>
        <c:axId val="610759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0753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Moisture %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Data!$F$6:$F$77</c:f>
              <c:numCache>
                <c:formatCode>0.00%</c:formatCode>
                <c:ptCount val="72"/>
                <c:pt idx="0">
                  <c:v>0.06</c:v>
                </c:pt>
                <c:pt idx="1">
                  <c:v>7.8E-2</c:v>
                </c:pt>
                <c:pt idx="2">
                  <c:v>7.0999999999999994E-2</c:v>
                </c:pt>
                <c:pt idx="3">
                  <c:v>7.4999999999999997E-2</c:v>
                </c:pt>
                <c:pt idx="4">
                  <c:v>7.8E-2</c:v>
                </c:pt>
                <c:pt idx="5">
                  <c:v>0.05</c:v>
                </c:pt>
                <c:pt idx="6">
                  <c:v>7.1999999999999995E-2</c:v>
                </c:pt>
                <c:pt idx="7">
                  <c:v>7.6999999999999999E-2</c:v>
                </c:pt>
                <c:pt idx="8">
                  <c:v>7.6999999999999999E-2</c:v>
                </c:pt>
                <c:pt idx="9">
                  <c:v>7.8E-2</c:v>
                </c:pt>
                <c:pt idx="10">
                  <c:v>7.6999999999999999E-2</c:v>
                </c:pt>
                <c:pt idx="11">
                  <c:v>5.2999999999999999E-2</c:v>
                </c:pt>
                <c:pt idx="12">
                  <c:v>7.6999999999999999E-2</c:v>
                </c:pt>
                <c:pt idx="13">
                  <c:v>5.7000000000000002E-2</c:v>
                </c:pt>
                <c:pt idx="14">
                  <c:v>7.9000000000000001E-2</c:v>
                </c:pt>
                <c:pt idx="15">
                  <c:v>7.8E-2</c:v>
                </c:pt>
                <c:pt idx="16">
                  <c:v>7.6999999999999999E-2</c:v>
                </c:pt>
                <c:pt idx="17">
                  <c:v>5.1999999999999998E-2</c:v>
                </c:pt>
                <c:pt idx="18">
                  <c:v>7.0000000000000007E-2</c:v>
                </c:pt>
                <c:pt idx="19">
                  <c:v>7.3999999999999996E-2</c:v>
                </c:pt>
                <c:pt idx="20">
                  <c:v>7.9000000000000001E-2</c:v>
                </c:pt>
                <c:pt idx="21">
                  <c:v>7.4999999999999997E-2</c:v>
                </c:pt>
                <c:pt idx="22">
                  <c:v>5.8000000000000003E-2</c:v>
                </c:pt>
                <c:pt idx="23">
                  <c:v>7.3999999999999996E-2</c:v>
                </c:pt>
                <c:pt idx="24">
                  <c:v>7.3999999999999996E-2</c:v>
                </c:pt>
                <c:pt idx="25">
                  <c:v>0.08</c:v>
                </c:pt>
                <c:pt idx="26">
                  <c:v>5.6000000000000001E-2</c:v>
                </c:pt>
                <c:pt idx="27">
                  <c:v>7.6999999999999999E-2</c:v>
                </c:pt>
                <c:pt idx="28">
                  <c:v>7.9000000000000001E-2</c:v>
                </c:pt>
                <c:pt idx="29">
                  <c:v>5.8000000000000003E-2</c:v>
                </c:pt>
                <c:pt idx="30">
                  <c:v>7.1999999999999995E-2</c:v>
                </c:pt>
                <c:pt idx="31">
                  <c:v>7.9000000000000001E-2</c:v>
                </c:pt>
                <c:pt idx="32">
                  <c:v>5.7000000000000002E-2</c:v>
                </c:pt>
                <c:pt idx="33">
                  <c:v>7.4999999999999997E-2</c:v>
                </c:pt>
                <c:pt idx="34">
                  <c:v>7.6999999999999999E-2</c:v>
                </c:pt>
                <c:pt idx="35">
                  <c:v>5.8000000000000003E-2</c:v>
                </c:pt>
                <c:pt idx="36">
                  <c:v>5.3999999999999999E-2</c:v>
                </c:pt>
                <c:pt idx="37">
                  <c:v>6.6000000000000003E-2</c:v>
                </c:pt>
                <c:pt idx="38">
                  <c:v>7.0000000000000007E-2</c:v>
                </c:pt>
                <c:pt idx="39">
                  <c:v>6.7000000000000004E-2</c:v>
                </c:pt>
                <c:pt idx="40">
                  <c:v>6.7000000000000004E-2</c:v>
                </c:pt>
                <c:pt idx="41">
                  <c:v>5.8999999999999997E-2</c:v>
                </c:pt>
                <c:pt idx="42">
                  <c:v>5.1999999999999998E-2</c:v>
                </c:pt>
                <c:pt idx="43">
                  <c:v>5.3999999999999999E-2</c:v>
                </c:pt>
                <c:pt idx="44">
                  <c:v>5.2999999999999999E-2</c:v>
                </c:pt>
                <c:pt idx="45">
                  <c:v>6.6000000000000003E-2</c:v>
                </c:pt>
                <c:pt idx="46">
                  <c:v>6.7000000000000004E-2</c:v>
                </c:pt>
                <c:pt idx="47">
                  <c:v>5.5E-2</c:v>
                </c:pt>
                <c:pt idx="48">
                  <c:v>7.0000000000000007E-2</c:v>
                </c:pt>
                <c:pt idx="49">
                  <c:v>6.8000000000000005E-2</c:v>
                </c:pt>
                <c:pt idx="50">
                  <c:v>6.3E-2</c:v>
                </c:pt>
                <c:pt idx="51">
                  <c:v>5.7000000000000002E-2</c:v>
                </c:pt>
                <c:pt idx="52">
                  <c:v>5.5E-2</c:v>
                </c:pt>
                <c:pt idx="53">
                  <c:v>5.3999999999999999E-2</c:v>
                </c:pt>
                <c:pt idx="54">
                  <c:v>6.4000000000000001E-2</c:v>
                </c:pt>
                <c:pt idx="55">
                  <c:v>7.4999999999999997E-2</c:v>
                </c:pt>
                <c:pt idx="56">
                  <c:v>5.8000000000000003E-2</c:v>
                </c:pt>
                <c:pt idx="57">
                  <c:v>7.2999999999999995E-2</c:v>
                </c:pt>
                <c:pt idx="58">
                  <c:v>7.5999999999999998E-2</c:v>
                </c:pt>
                <c:pt idx="59">
                  <c:v>7.2999999999999995E-2</c:v>
                </c:pt>
                <c:pt idx="60">
                  <c:v>7.0000000000000007E-2</c:v>
                </c:pt>
                <c:pt idx="61">
                  <c:v>7.4999999999999997E-2</c:v>
                </c:pt>
                <c:pt idx="62">
                  <c:v>6.8000000000000005E-2</c:v>
                </c:pt>
                <c:pt idx="63">
                  <c:v>5.7000000000000002E-2</c:v>
                </c:pt>
                <c:pt idx="64">
                  <c:v>0.06</c:v>
                </c:pt>
                <c:pt idx="65">
                  <c:v>5.8000000000000003E-2</c:v>
                </c:pt>
                <c:pt idx="66">
                  <c:v>6.0999999999999999E-2</c:v>
                </c:pt>
                <c:pt idx="67">
                  <c:v>6.3E-2</c:v>
                </c:pt>
                <c:pt idx="68">
                  <c:v>5.2999999999999999E-2</c:v>
                </c:pt>
                <c:pt idx="69">
                  <c:v>6.9000000000000006E-2</c:v>
                </c:pt>
                <c:pt idx="70">
                  <c:v>5.3999999999999999E-2</c:v>
                </c:pt>
                <c:pt idx="71">
                  <c:v>7.2999999999999995E-2</c:v>
                </c:pt>
              </c:numCache>
            </c:numRef>
          </c:xVal>
          <c:yVal>
            <c:numRef>
              <c:f>FullReg!$C$28:$C$99</c:f>
              <c:numCache>
                <c:formatCode>General</c:formatCode>
                <c:ptCount val="72"/>
                <c:pt idx="0">
                  <c:v>-9.1999864790993535E-2</c:v>
                </c:pt>
                <c:pt idx="1">
                  <c:v>3.7626987037699955E-2</c:v>
                </c:pt>
                <c:pt idx="2">
                  <c:v>-1.7282793247324346E-2</c:v>
                </c:pt>
                <c:pt idx="3">
                  <c:v>-0.21759347475784963</c:v>
                </c:pt>
                <c:pt idx="4">
                  <c:v>9.2196693137628682E-2</c:v>
                </c:pt>
                <c:pt idx="5">
                  <c:v>0.10451877283774685</c:v>
                </c:pt>
                <c:pt idx="6">
                  <c:v>1.1285359172688747E-2</c:v>
                </c:pt>
                <c:pt idx="7">
                  <c:v>2.0621883038040023E-3</c:v>
                </c:pt>
                <c:pt idx="8">
                  <c:v>-7.8910982207259561E-2</c:v>
                </c:pt>
                <c:pt idx="9">
                  <c:v>1.3235324407792959E-2</c:v>
                </c:pt>
                <c:pt idx="10">
                  <c:v>3.0610074150698996E-2</c:v>
                </c:pt>
                <c:pt idx="11">
                  <c:v>1.0320657341362338E-2</c:v>
                </c:pt>
                <c:pt idx="12">
                  <c:v>0.18402351444709431</c:v>
                </c:pt>
                <c:pt idx="13">
                  <c:v>-2.2579852385794186E-2</c:v>
                </c:pt>
                <c:pt idx="14">
                  <c:v>-1.2830077067982837E-2</c:v>
                </c:pt>
                <c:pt idx="15">
                  <c:v>-6.0741114616297054E-2</c:v>
                </c:pt>
                <c:pt idx="16">
                  <c:v>2.6672145743250053E-3</c:v>
                </c:pt>
                <c:pt idx="17">
                  <c:v>2.4424775260392773E-2</c:v>
                </c:pt>
                <c:pt idx="18">
                  <c:v>-7.5180373464625194E-2</c:v>
                </c:pt>
                <c:pt idx="19">
                  <c:v>-4.9973352303309071E-2</c:v>
                </c:pt>
                <c:pt idx="20">
                  <c:v>-4.936624630674058E-2</c:v>
                </c:pt>
                <c:pt idx="21">
                  <c:v>1.4840172828338549E-2</c:v>
                </c:pt>
                <c:pt idx="22">
                  <c:v>-3.2413423654039319E-2</c:v>
                </c:pt>
                <c:pt idx="23">
                  <c:v>-9.1514809464211533E-3</c:v>
                </c:pt>
                <c:pt idx="24">
                  <c:v>1.2115712018247016E-2</c:v>
                </c:pt>
                <c:pt idx="25">
                  <c:v>0.13320525979938941</c:v>
                </c:pt>
                <c:pt idx="26">
                  <c:v>1.05192137107879E-2</c:v>
                </c:pt>
                <c:pt idx="27">
                  <c:v>1.7655455379642582E-2</c:v>
                </c:pt>
                <c:pt idx="28">
                  <c:v>-2.1041870331901302E-2</c:v>
                </c:pt>
                <c:pt idx="29">
                  <c:v>6.5460536304026262E-2</c:v>
                </c:pt>
                <c:pt idx="30">
                  <c:v>-5.0793686677061189E-2</c:v>
                </c:pt>
                <c:pt idx="31">
                  <c:v>-1.2667061305670024E-2</c:v>
                </c:pt>
                <c:pt idx="32">
                  <c:v>-1.3744608870983277E-2</c:v>
                </c:pt>
                <c:pt idx="33">
                  <c:v>-5.5559852723588543E-2</c:v>
                </c:pt>
                <c:pt idx="34">
                  <c:v>2.4877267115367196E-2</c:v>
                </c:pt>
                <c:pt idx="35">
                  <c:v>8.0184937830792891E-2</c:v>
                </c:pt>
                <c:pt idx="36">
                  <c:v>-8.8581981191500347E-2</c:v>
                </c:pt>
                <c:pt idx="37">
                  <c:v>6.4237586114973211E-2</c:v>
                </c:pt>
                <c:pt idx="38">
                  <c:v>3.7093106163257228E-2</c:v>
                </c:pt>
                <c:pt idx="39">
                  <c:v>-8.9353888358202904E-3</c:v>
                </c:pt>
                <c:pt idx="40">
                  <c:v>-2.6064825150417081E-2</c:v>
                </c:pt>
                <c:pt idx="41">
                  <c:v>-0.1229699085455741</c:v>
                </c:pt>
                <c:pt idx="42">
                  <c:v>1.9076628076789115E-2</c:v>
                </c:pt>
                <c:pt idx="43">
                  <c:v>6.3461912377277718E-2</c:v>
                </c:pt>
                <c:pt idx="44">
                  <c:v>-5.7585183684776997E-2</c:v>
                </c:pt>
                <c:pt idx="45">
                  <c:v>-6.7740551045447739E-2</c:v>
                </c:pt>
                <c:pt idx="46">
                  <c:v>-3.3653082990352745E-2</c:v>
                </c:pt>
                <c:pt idx="47">
                  <c:v>-4.7410500637297348E-2</c:v>
                </c:pt>
                <c:pt idx="48">
                  <c:v>4.4039572488459244E-2</c:v>
                </c:pt>
                <c:pt idx="49">
                  <c:v>2.4000484415843459E-2</c:v>
                </c:pt>
                <c:pt idx="50">
                  <c:v>-5.2634408031676516E-3</c:v>
                </c:pt>
                <c:pt idx="51">
                  <c:v>3.8154357379923898E-2</c:v>
                </c:pt>
                <c:pt idx="52">
                  <c:v>9.7003192721809017E-2</c:v>
                </c:pt>
                <c:pt idx="53">
                  <c:v>-7.6717956988710645E-2</c:v>
                </c:pt>
                <c:pt idx="54">
                  <c:v>5.2662371390144957E-2</c:v>
                </c:pt>
                <c:pt idx="55">
                  <c:v>-0.18328442189666411</c:v>
                </c:pt>
                <c:pt idx="56">
                  <c:v>6.5687147042799543E-2</c:v>
                </c:pt>
                <c:pt idx="57">
                  <c:v>8.5585980635543679E-2</c:v>
                </c:pt>
                <c:pt idx="58">
                  <c:v>1.1342526496760708E-2</c:v>
                </c:pt>
                <c:pt idx="59">
                  <c:v>5.590821981826366E-3</c:v>
                </c:pt>
                <c:pt idx="60">
                  <c:v>-1.9654518103617957E-2</c:v>
                </c:pt>
                <c:pt idx="61">
                  <c:v>-6.5516574478775569E-3</c:v>
                </c:pt>
                <c:pt idx="62">
                  <c:v>3.2135183029053938E-2</c:v>
                </c:pt>
                <c:pt idx="63">
                  <c:v>4.5174689972792059E-2</c:v>
                </c:pt>
                <c:pt idx="64">
                  <c:v>-4.9729443199972412E-2</c:v>
                </c:pt>
                <c:pt idx="65">
                  <c:v>-9.8487691332475036E-3</c:v>
                </c:pt>
                <c:pt idx="66">
                  <c:v>3.6017005752773446E-2</c:v>
                </c:pt>
                <c:pt idx="67">
                  <c:v>3.8811955711209323E-2</c:v>
                </c:pt>
                <c:pt idx="68">
                  <c:v>-0.10707618217075671</c:v>
                </c:pt>
                <c:pt idx="69">
                  <c:v>4.3158803288289027E-2</c:v>
                </c:pt>
                <c:pt idx="70">
                  <c:v>1.8769519921531586E-2</c:v>
                </c:pt>
                <c:pt idx="71">
                  <c:v>8.9064966864130457E-2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4E8-4553-9141-4E68B096B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756536"/>
        <c:axId val="610760144"/>
      </c:scatterChart>
      <c:valAx>
        <c:axId val="610756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Moisture %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610760144"/>
        <c:crosses val="autoZero"/>
        <c:crossBetween val="midCat"/>
      </c:valAx>
      <c:valAx>
        <c:axId val="610760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0756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Sulfer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Data!$G$6:$G$77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FullReg!$C$28:$C$99</c:f>
              <c:numCache>
                <c:formatCode>General</c:formatCode>
                <c:ptCount val="72"/>
                <c:pt idx="0">
                  <c:v>-9.1999864790993535E-2</c:v>
                </c:pt>
                <c:pt idx="1">
                  <c:v>3.7626987037699955E-2</c:v>
                </c:pt>
                <c:pt idx="2">
                  <c:v>-1.7282793247324346E-2</c:v>
                </c:pt>
                <c:pt idx="3">
                  <c:v>-0.21759347475784963</c:v>
                </c:pt>
                <c:pt idx="4">
                  <c:v>9.2196693137628682E-2</c:v>
                </c:pt>
                <c:pt idx="5">
                  <c:v>0.10451877283774685</c:v>
                </c:pt>
                <c:pt idx="6">
                  <c:v>1.1285359172688747E-2</c:v>
                </c:pt>
                <c:pt idx="7">
                  <c:v>2.0621883038040023E-3</c:v>
                </c:pt>
                <c:pt idx="8">
                  <c:v>-7.8910982207259561E-2</c:v>
                </c:pt>
                <c:pt idx="9">
                  <c:v>1.3235324407792959E-2</c:v>
                </c:pt>
                <c:pt idx="10">
                  <c:v>3.0610074150698996E-2</c:v>
                </c:pt>
                <c:pt idx="11">
                  <c:v>1.0320657341362338E-2</c:v>
                </c:pt>
                <c:pt idx="12">
                  <c:v>0.18402351444709431</c:v>
                </c:pt>
                <c:pt idx="13">
                  <c:v>-2.2579852385794186E-2</c:v>
                </c:pt>
                <c:pt idx="14">
                  <c:v>-1.2830077067982837E-2</c:v>
                </c:pt>
                <c:pt idx="15">
                  <c:v>-6.0741114616297054E-2</c:v>
                </c:pt>
                <c:pt idx="16">
                  <c:v>2.6672145743250053E-3</c:v>
                </c:pt>
                <c:pt idx="17">
                  <c:v>2.4424775260392773E-2</c:v>
                </c:pt>
                <c:pt idx="18">
                  <c:v>-7.5180373464625194E-2</c:v>
                </c:pt>
                <c:pt idx="19">
                  <c:v>-4.9973352303309071E-2</c:v>
                </c:pt>
                <c:pt idx="20">
                  <c:v>-4.936624630674058E-2</c:v>
                </c:pt>
                <c:pt idx="21">
                  <c:v>1.4840172828338549E-2</c:v>
                </c:pt>
                <c:pt idx="22">
                  <c:v>-3.2413423654039319E-2</c:v>
                </c:pt>
                <c:pt idx="23">
                  <c:v>-9.1514809464211533E-3</c:v>
                </c:pt>
                <c:pt idx="24">
                  <c:v>1.2115712018247016E-2</c:v>
                </c:pt>
                <c:pt idx="25">
                  <c:v>0.13320525979938941</c:v>
                </c:pt>
                <c:pt idx="26">
                  <c:v>1.05192137107879E-2</c:v>
                </c:pt>
                <c:pt idx="27">
                  <c:v>1.7655455379642582E-2</c:v>
                </c:pt>
                <c:pt idx="28">
                  <c:v>-2.1041870331901302E-2</c:v>
                </c:pt>
                <c:pt idx="29">
                  <c:v>6.5460536304026262E-2</c:v>
                </c:pt>
                <c:pt idx="30">
                  <c:v>-5.0793686677061189E-2</c:v>
                </c:pt>
                <c:pt idx="31">
                  <c:v>-1.2667061305670024E-2</c:v>
                </c:pt>
                <c:pt idx="32">
                  <c:v>-1.3744608870983277E-2</c:v>
                </c:pt>
                <c:pt idx="33">
                  <c:v>-5.5559852723588543E-2</c:v>
                </c:pt>
                <c:pt idx="34">
                  <c:v>2.4877267115367196E-2</c:v>
                </c:pt>
                <c:pt idx="35">
                  <c:v>8.0184937830792891E-2</c:v>
                </c:pt>
                <c:pt idx="36">
                  <c:v>-8.8581981191500347E-2</c:v>
                </c:pt>
                <c:pt idx="37">
                  <c:v>6.4237586114973211E-2</c:v>
                </c:pt>
                <c:pt idx="38">
                  <c:v>3.7093106163257228E-2</c:v>
                </c:pt>
                <c:pt idx="39">
                  <c:v>-8.9353888358202904E-3</c:v>
                </c:pt>
                <c:pt idx="40">
                  <c:v>-2.6064825150417081E-2</c:v>
                </c:pt>
                <c:pt idx="41">
                  <c:v>-0.1229699085455741</c:v>
                </c:pt>
                <c:pt idx="42">
                  <c:v>1.9076628076789115E-2</c:v>
                </c:pt>
                <c:pt idx="43">
                  <c:v>6.3461912377277718E-2</c:v>
                </c:pt>
                <c:pt idx="44">
                  <c:v>-5.7585183684776997E-2</c:v>
                </c:pt>
                <c:pt idx="45">
                  <c:v>-6.7740551045447739E-2</c:v>
                </c:pt>
                <c:pt idx="46">
                  <c:v>-3.3653082990352745E-2</c:v>
                </c:pt>
                <c:pt idx="47">
                  <c:v>-4.7410500637297348E-2</c:v>
                </c:pt>
                <c:pt idx="48">
                  <c:v>4.4039572488459244E-2</c:v>
                </c:pt>
                <c:pt idx="49">
                  <c:v>2.4000484415843459E-2</c:v>
                </c:pt>
                <c:pt idx="50">
                  <c:v>-5.2634408031676516E-3</c:v>
                </c:pt>
                <c:pt idx="51">
                  <c:v>3.8154357379923898E-2</c:v>
                </c:pt>
                <c:pt idx="52">
                  <c:v>9.7003192721809017E-2</c:v>
                </c:pt>
                <c:pt idx="53">
                  <c:v>-7.6717956988710645E-2</c:v>
                </c:pt>
                <c:pt idx="54">
                  <c:v>5.2662371390144957E-2</c:v>
                </c:pt>
                <c:pt idx="55">
                  <c:v>-0.18328442189666411</c:v>
                </c:pt>
                <c:pt idx="56">
                  <c:v>6.5687147042799543E-2</c:v>
                </c:pt>
                <c:pt idx="57">
                  <c:v>8.5585980635543679E-2</c:v>
                </c:pt>
                <c:pt idx="58">
                  <c:v>1.1342526496760708E-2</c:v>
                </c:pt>
                <c:pt idx="59">
                  <c:v>5.590821981826366E-3</c:v>
                </c:pt>
                <c:pt idx="60">
                  <c:v>-1.9654518103617957E-2</c:v>
                </c:pt>
                <c:pt idx="61">
                  <c:v>-6.5516574478775569E-3</c:v>
                </c:pt>
                <c:pt idx="62">
                  <c:v>3.2135183029053938E-2</c:v>
                </c:pt>
                <c:pt idx="63">
                  <c:v>4.5174689972792059E-2</c:v>
                </c:pt>
                <c:pt idx="64">
                  <c:v>-4.9729443199972412E-2</c:v>
                </c:pt>
                <c:pt idx="65">
                  <c:v>-9.8487691332475036E-3</c:v>
                </c:pt>
                <c:pt idx="66">
                  <c:v>3.6017005752773446E-2</c:v>
                </c:pt>
                <c:pt idx="67">
                  <c:v>3.8811955711209323E-2</c:v>
                </c:pt>
                <c:pt idx="68">
                  <c:v>-0.10707618217075671</c:v>
                </c:pt>
                <c:pt idx="69">
                  <c:v>4.3158803288289027E-2</c:v>
                </c:pt>
                <c:pt idx="70">
                  <c:v>1.8769519921531586E-2</c:v>
                </c:pt>
                <c:pt idx="71">
                  <c:v>8.9064966864130457E-2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8C-4089-8496-0DBC2714F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987544"/>
        <c:axId val="518996400"/>
      </c:scatterChart>
      <c:valAx>
        <c:axId val="518987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Sulfer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996400"/>
        <c:crosses val="autoZero"/>
        <c:crossBetween val="midCat"/>
      </c:valAx>
      <c:valAx>
        <c:axId val="518996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987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Scrubber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Data!$H$6:$H$77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FullReg!$C$28:$C$99</c:f>
              <c:numCache>
                <c:formatCode>General</c:formatCode>
                <c:ptCount val="72"/>
                <c:pt idx="0">
                  <c:v>-9.1999864790993535E-2</c:v>
                </c:pt>
                <c:pt idx="1">
                  <c:v>3.7626987037699955E-2</c:v>
                </c:pt>
                <c:pt idx="2">
                  <c:v>-1.7282793247324346E-2</c:v>
                </c:pt>
                <c:pt idx="3">
                  <c:v>-0.21759347475784963</c:v>
                </c:pt>
                <c:pt idx="4">
                  <c:v>9.2196693137628682E-2</c:v>
                </c:pt>
                <c:pt idx="5">
                  <c:v>0.10451877283774685</c:v>
                </c:pt>
                <c:pt idx="6">
                  <c:v>1.1285359172688747E-2</c:v>
                </c:pt>
                <c:pt idx="7">
                  <c:v>2.0621883038040023E-3</c:v>
                </c:pt>
                <c:pt idx="8">
                  <c:v>-7.8910982207259561E-2</c:v>
                </c:pt>
                <c:pt idx="9">
                  <c:v>1.3235324407792959E-2</c:v>
                </c:pt>
                <c:pt idx="10">
                  <c:v>3.0610074150698996E-2</c:v>
                </c:pt>
                <c:pt idx="11">
                  <c:v>1.0320657341362338E-2</c:v>
                </c:pt>
                <c:pt idx="12">
                  <c:v>0.18402351444709431</c:v>
                </c:pt>
                <c:pt idx="13">
                  <c:v>-2.2579852385794186E-2</c:v>
                </c:pt>
                <c:pt idx="14">
                  <c:v>-1.2830077067982837E-2</c:v>
                </c:pt>
                <c:pt idx="15">
                  <c:v>-6.0741114616297054E-2</c:v>
                </c:pt>
                <c:pt idx="16">
                  <c:v>2.6672145743250053E-3</c:v>
                </c:pt>
                <c:pt idx="17">
                  <c:v>2.4424775260392773E-2</c:v>
                </c:pt>
                <c:pt idx="18">
                  <c:v>-7.5180373464625194E-2</c:v>
                </c:pt>
                <c:pt idx="19">
                  <c:v>-4.9973352303309071E-2</c:v>
                </c:pt>
                <c:pt idx="20">
                  <c:v>-4.936624630674058E-2</c:v>
                </c:pt>
                <c:pt idx="21">
                  <c:v>1.4840172828338549E-2</c:v>
                </c:pt>
                <c:pt idx="22">
                  <c:v>-3.2413423654039319E-2</c:v>
                </c:pt>
                <c:pt idx="23">
                  <c:v>-9.1514809464211533E-3</c:v>
                </c:pt>
                <c:pt idx="24">
                  <c:v>1.2115712018247016E-2</c:v>
                </c:pt>
                <c:pt idx="25">
                  <c:v>0.13320525979938941</c:v>
                </c:pt>
                <c:pt idx="26">
                  <c:v>1.05192137107879E-2</c:v>
                </c:pt>
                <c:pt idx="27">
                  <c:v>1.7655455379642582E-2</c:v>
                </c:pt>
                <c:pt idx="28">
                  <c:v>-2.1041870331901302E-2</c:v>
                </c:pt>
                <c:pt idx="29">
                  <c:v>6.5460536304026262E-2</c:v>
                </c:pt>
                <c:pt idx="30">
                  <c:v>-5.0793686677061189E-2</c:v>
                </c:pt>
                <c:pt idx="31">
                  <c:v>-1.2667061305670024E-2</c:v>
                </c:pt>
                <c:pt idx="32">
                  <c:v>-1.3744608870983277E-2</c:v>
                </c:pt>
                <c:pt idx="33">
                  <c:v>-5.5559852723588543E-2</c:v>
                </c:pt>
                <c:pt idx="34">
                  <c:v>2.4877267115367196E-2</c:v>
                </c:pt>
                <c:pt idx="35">
                  <c:v>8.0184937830792891E-2</c:v>
                </c:pt>
                <c:pt idx="36">
                  <c:v>-8.8581981191500347E-2</c:v>
                </c:pt>
                <c:pt idx="37">
                  <c:v>6.4237586114973211E-2</c:v>
                </c:pt>
                <c:pt idx="38">
                  <c:v>3.7093106163257228E-2</c:v>
                </c:pt>
                <c:pt idx="39">
                  <c:v>-8.9353888358202904E-3</c:v>
                </c:pt>
                <c:pt idx="40">
                  <c:v>-2.6064825150417081E-2</c:v>
                </c:pt>
                <c:pt idx="41">
                  <c:v>-0.1229699085455741</c:v>
                </c:pt>
                <c:pt idx="42">
                  <c:v>1.9076628076789115E-2</c:v>
                </c:pt>
                <c:pt idx="43">
                  <c:v>6.3461912377277718E-2</c:v>
                </c:pt>
                <c:pt idx="44">
                  <c:v>-5.7585183684776997E-2</c:v>
                </c:pt>
                <c:pt idx="45">
                  <c:v>-6.7740551045447739E-2</c:v>
                </c:pt>
                <c:pt idx="46">
                  <c:v>-3.3653082990352745E-2</c:v>
                </c:pt>
                <c:pt idx="47">
                  <c:v>-4.7410500637297348E-2</c:v>
                </c:pt>
                <c:pt idx="48">
                  <c:v>4.4039572488459244E-2</c:v>
                </c:pt>
                <c:pt idx="49">
                  <c:v>2.4000484415843459E-2</c:v>
                </c:pt>
                <c:pt idx="50">
                  <c:v>-5.2634408031676516E-3</c:v>
                </c:pt>
                <c:pt idx="51">
                  <c:v>3.8154357379923898E-2</c:v>
                </c:pt>
                <c:pt idx="52">
                  <c:v>9.7003192721809017E-2</c:v>
                </c:pt>
                <c:pt idx="53">
                  <c:v>-7.6717956988710645E-2</c:v>
                </c:pt>
                <c:pt idx="54">
                  <c:v>5.2662371390144957E-2</c:v>
                </c:pt>
                <c:pt idx="55">
                  <c:v>-0.18328442189666411</c:v>
                </c:pt>
                <c:pt idx="56">
                  <c:v>6.5687147042799543E-2</c:v>
                </c:pt>
                <c:pt idx="57">
                  <c:v>8.5585980635543679E-2</c:v>
                </c:pt>
                <c:pt idx="58">
                  <c:v>1.1342526496760708E-2</c:v>
                </c:pt>
                <c:pt idx="59">
                  <c:v>5.590821981826366E-3</c:v>
                </c:pt>
                <c:pt idx="60">
                  <c:v>-1.9654518103617957E-2</c:v>
                </c:pt>
                <c:pt idx="61">
                  <c:v>-6.5516574478775569E-3</c:v>
                </c:pt>
                <c:pt idx="62">
                  <c:v>3.2135183029053938E-2</c:v>
                </c:pt>
                <c:pt idx="63">
                  <c:v>4.5174689972792059E-2</c:v>
                </c:pt>
                <c:pt idx="64">
                  <c:v>-4.9729443199972412E-2</c:v>
                </c:pt>
                <c:pt idx="65">
                  <c:v>-9.8487691332475036E-3</c:v>
                </c:pt>
                <c:pt idx="66">
                  <c:v>3.6017005752773446E-2</c:v>
                </c:pt>
                <c:pt idx="67">
                  <c:v>3.8811955711209323E-2</c:v>
                </c:pt>
                <c:pt idx="68">
                  <c:v>-0.10707618217075671</c:v>
                </c:pt>
                <c:pt idx="69">
                  <c:v>4.3158803288289027E-2</c:v>
                </c:pt>
                <c:pt idx="70">
                  <c:v>1.8769519921531586E-2</c:v>
                </c:pt>
                <c:pt idx="71">
                  <c:v>8.9064966864130457E-2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B9-46F7-828C-0A3CB26F8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999024"/>
        <c:axId val="519000008"/>
      </c:scatterChart>
      <c:valAx>
        <c:axId val="518999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Scrubber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9000008"/>
        <c:crosses val="autoZero"/>
        <c:crossBetween val="midCat"/>
      </c:valAx>
      <c:valAx>
        <c:axId val="519000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999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BBTU Output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SO2 Reduction</c:v>
          </c:tx>
          <c:spPr>
            <a:ln w="19050">
              <a:noFill/>
            </a:ln>
          </c:spPr>
          <c:xVal>
            <c:numRef>
              <c:f>Data!$E$6:$E$77</c:f>
              <c:numCache>
                <c:formatCode>General</c:formatCode>
                <c:ptCount val="72"/>
                <c:pt idx="0">
                  <c:v>41.22</c:v>
                </c:pt>
                <c:pt idx="1">
                  <c:v>49.43</c:v>
                </c:pt>
                <c:pt idx="2">
                  <c:v>47.28</c:v>
                </c:pt>
                <c:pt idx="3">
                  <c:v>39.6</c:v>
                </c:pt>
                <c:pt idx="4">
                  <c:v>43.59</c:v>
                </c:pt>
                <c:pt idx="5">
                  <c:v>48.83</c:v>
                </c:pt>
                <c:pt idx="6">
                  <c:v>48.78</c:v>
                </c:pt>
                <c:pt idx="7">
                  <c:v>46.86</c:v>
                </c:pt>
                <c:pt idx="8">
                  <c:v>38.299999999999997</c:v>
                </c:pt>
                <c:pt idx="9">
                  <c:v>40.21</c:v>
                </c:pt>
                <c:pt idx="10">
                  <c:v>45</c:v>
                </c:pt>
                <c:pt idx="11">
                  <c:v>46.1</c:v>
                </c:pt>
                <c:pt idx="12">
                  <c:v>44.29</c:v>
                </c:pt>
                <c:pt idx="13">
                  <c:v>50.68</c:v>
                </c:pt>
                <c:pt idx="14">
                  <c:v>50.03</c:v>
                </c:pt>
                <c:pt idx="15">
                  <c:v>44.62</c:v>
                </c:pt>
                <c:pt idx="16">
                  <c:v>44.66</c:v>
                </c:pt>
                <c:pt idx="17">
                  <c:v>44.8</c:v>
                </c:pt>
                <c:pt idx="18">
                  <c:v>43.54</c:v>
                </c:pt>
                <c:pt idx="19">
                  <c:v>43.63</c:v>
                </c:pt>
                <c:pt idx="20">
                  <c:v>45.17</c:v>
                </c:pt>
                <c:pt idx="21">
                  <c:v>44.37</c:v>
                </c:pt>
                <c:pt idx="22">
                  <c:v>46.17</c:v>
                </c:pt>
                <c:pt idx="23">
                  <c:v>46.79</c:v>
                </c:pt>
                <c:pt idx="24">
                  <c:v>42.05</c:v>
                </c:pt>
                <c:pt idx="25">
                  <c:v>45.6</c:v>
                </c:pt>
                <c:pt idx="26">
                  <c:v>48.01</c:v>
                </c:pt>
                <c:pt idx="27">
                  <c:v>45.43</c:v>
                </c:pt>
                <c:pt idx="28">
                  <c:v>46.04</c:v>
                </c:pt>
                <c:pt idx="29">
                  <c:v>47.62</c:v>
                </c:pt>
                <c:pt idx="30">
                  <c:v>41.2</c:v>
                </c:pt>
                <c:pt idx="31">
                  <c:v>48.71</c:v>
                </c:pt>
                <c:pt idx="32">
                  <c:v>43.61</c:v>
                </c:pt>
                <c:pt idx="33">
                  <c:v>40.799999999999997</c:v>
                </c:pt>
                <c:pt idx="34">
                  <c:v>40.26</c:v>
                </c:pt>
                <c:pt idx="35">
                  <c:v>52.06</c:v>
                </c:pt>
                <c:pt idx="36">
                  <c:v>52.35</c:v>
                </c:pt>
                <c:pt idx="37">
                  <c:v>44.48</c:v>
                </c:pt>
                <c:pt idx="38">
                  <c:v>44.87</c:v>
                </c:pt>
                <c:pt idx="39">
                  <c:v>52.84</c:v>
                </c:pt>
                <c:pt idx="40">
                  <c:v>49.41</c:v>
                </c:pt>
                <c:pt idx="41">
                  <c:v>43.36</c:v>
                </c:pt>
                <c:pt idx="42">
                  <c:v>43.22</c:v>
                </c:pt>
                <c:pt idx="43">
                  <c:v>45.83</c:v>
                </c:pt>
                <c:pt idx="44">
                  <c:v>51.03</c:v>
                </c:pt>
                <c:pt idx="45">
                  <c:v>46.45</c:v>
                </c:pt>
                <c:pt idx="46">
                  <c:v>46.26</c:v>
                </c:pt>
                <c:pt idx="47">
                  <c:v>49.21</c:v>
                </c:pt>
                <c:pt idx="48">
                  <c:v>45.58</c:v>
                </c:pt>
                <c:pt idx="49">
                  <c:v>39.86</c:v>
                </c:pt>
                <c:pt idx="50">
                  <c:v>49.62</c:v>
                </c:pt>
                <c:pt idx="51">
                  <c:v>49.66</c:v>
                </c:pt>
                <c:pt idx="52">
                  <c:v>49.94</c:v>
                </c:pt>
                <c:pt idx="53">
                  <c:v>40.6</c:v>
                </c:pt>
                <c:pt idx="54">
                  <c:v>39.85</c:v>
                </c:pt>
                <c:pt idx="55">
                  <c:v>46.01</c:v>
                </c:pt>
                <c:pt idx="56">
                  <c:v>41.57</c:v>
                </c:pt>
                <c:pt idx="57">
                  <c:v>40.869999999999997</c:v>
                </c:pt>
                <c:pt idx="58">
                  <c:v>43.66</c:v>
                </c:pt>
                <c:pt idx="59">
                  <c:v>46.75</c:v>
                </c:pt>
                <c:pt idx="60">
                  <c:v>49.36</c:v>
                </c:pt>
                <c:pt idx="61">
                  <c:v>44.8</c:v>
                </c:pt>
                <c:pt idx="62">
                  <c:v>40.15</c:v>
                </c:pt>
                <c:pt idx="63">
                  <c:v>38.729999999999997</c:v>
                </c:pt>
                <c:pt idx="64">
                  <c:v>51.01</c:v>
                </c:pt>
                <c:pt idx="65">
                  <c:v>38.15</c:v>
                </c:pt>
                <c:pt idx="66">
                  <c:v>38.89</c:v>
                </c:pt>
                <c:pt idx="67">
                  <c:v>50.88</c:v>
                </c:pt>
                <c:pt idx="68">
                  <c:v>51.11</c:v>
                </c:pt>
                <c:pt idx="69">
                  <c:v>42.44</c:v>
                </c:pt>
                <c:pt idx="70">
                  <c:v>52.05</c:v>
                </c:pt>
                <c:pt idx="71">
                  <c:v>40.119999999999997</c:v>
                </c:pt>
              </c:numCache>
            </c:numRef>
          </c:xVal>
          <c:yVal>
            <c:numRef>
              <c:f>Data!$B$6:$B$77</c:f>
              <c:numCache>
                <c:formatCode>0.00%</c:formatCode>
                <c:ptCount val="72"/>
                <c:pt idx="0">
                  <c:v>0.54900000000000004</c:v>
                </c:pt>
                <c:pt idx="1">
                  <c:v>0.42499999999999999</c:v>
                </c:pt>
                <c:pt idx="2">
                  <c:v>0.40300000000000002</c:v>
                </c:pt>
                <c:pt idx="3">
                  <c:v>0.39200000000000002</c:v>
                </c:pt>
                <c:pt idx="4">
                  <c:v>0.61599999999999999</c:v>
                </c:pt>
                <c:pt idx="5">
                  <c:v>0.54300000000000004</c:v>
                </c:pt>
                <c:pt idx="6">
                  <c:v>0.39900000000000002</c:v>
                </c:pt>
                <c:pt idx="7">
                  <c:v>0.44700000000000001</c:v>
                </c:pt>
                <c:pt idx="8">
                  <c:v>0.56599999999999995</c:v>
                </c:pt>
                <c:pt idx="9">
                  <c:v>0.61599999999999999</c:v>
                </c:pt>
                <c:pt idx="10">
                  <c:v>0.51900000000000002</c:v>
                </c:pt>
                <c:pt idx="11">
                  <c:v>0.52</c:v>
                </c:pt>
                <c:pt idx="12">
                  <c:v>0.68899999999999995</c:v>
                </c:pt>
                <c:pt idx="13">
                  <c:v>0.39</c:v>
                </c:pt>
                <c:pt idx="14">
                  <c:v>0.36299999999999999</c:v>
                </c:pt>
                <c:pt idx="15">
                  <c:v>0.439</c:v>
                </c:pt>
                <c:pt idx="16">
                  <c:v>0.499</c:v>
                </c:pt>
                <c:pt idx="17">
                  <c:v>0.56200000000000006</c:v>
                </c:pt>
                <c:pt idx="18">
                  <c:v>0.43</c:v>
                </c:pt>
                <c:pt idx="19">
                  <c:v>0.46300000000000002</c:v>
                </c:pt>
                <c:pt idx="20">
                  <c:v>0.44</c:v>
                </c:pt>
                <c:pt idx="21">
                  <c:v>0.51300000000000001</c:v>
                </c:pt>
                <c:pt idx="22">
                  <c:v>0.48799999999999999</c:v>
                </c:pt>
                <c:pt idx="23">
                  <c:v>0.43</c:v>
                </c:pt>
                <c:pt idx="24">
                  <c:v>0.56200000000000006</c:v>
                </c:pt>
                <c:pt idx="25">
                  <c:v>0.61499999999999999</c:v>
                </c:pt>
                <c:pt idx="26">
                  <c:v>0.48299999999999998</c:v>
                </c:pt>
                <c:pt idx="27">
                  <c:v>0.496</c:v>
                </c:pt>
                <c:pt idx="28">
                  <c:v>0.44800000000000001</c:v>
                </c:pt>
                <c:pt idx="29">
                  <c:v>0.55200000000000005</c:v>
                </c:pt>
                <c:pt idx="30">
                  <c:v>0.51400000000000001</c:v>
                </c:pt>
                <c:pt idx="31">
                  <c:v>0.39400000000000002</c:v>
                </c:pt>
                <c:pt idx="32">
                  <c:v>0.56399999999999995</c:v>
                </c:pt>
                <c:pt idx="33">
                  <c:v>0.52600000000000002</c:v>
                </c:pt>
                <c:pt idx="34">
                  <c:v>0.624</c:v>
                </c:pt>
                <c:pt idx="35">
                  <c:v>0.46300000000000002</c:v>
                </c:pt>
                <c:pt idx="36">
                  <c:v>0.45800000000000002</c:v>
                </c:pt>
                <c:pt idx="37">
                  <c:v>0.71799999999999997</c:v>
                </c:pt>
                <c:pt idx="38">
                  <c:v>0.79800000000000004</c:v>
                </c:pt>
                <c:pt idx="39">
                  <c:v>0.45200000000000001</c:v>
                </c:pt>
                <c:pt idx="40">
                  <c:v>0.51500000000000001</c:v>
                </c:pt>
                <c:pt idx="41">
                  <c:v>0.64600000000000002</c:v>
                </c:pt>
                <c:pt idx="42">
                  <c:v>0.77400000000000002</c:v>
                </c:pt>
                <c:pt idx="43">
                  <c:v>0.65600000000000003</c:v>
                </c:pt>
                <c:pt idx="44">
                  <c:v>0.41099999999999998</c:v>
                </c:pt>
                <c:pt idx="45">
                  <c:v>0.54</c:v>
                </c:pt>
                <c:pt idx="46">
                  <c:v>0.58099999999999996</c:v>
                </c:pt>
                <c:pt idx="47">
                  <c:v>0.57499999999999996</c:v>
                </c:pt>
                <c:pt idx="48">
                  <c:v>0.68200000000000005</c:v>
                </c:pt>
                <c:pt idx="49">
                  <c:v>0.89700000000000002</c:v>
                </c:pt>
                <c:pt idx="50">
                  <c:v>0.52100000000000002</c:v>
                </c:pt>
                <c:pt idx="51">
                  <c:v>0.65500000000000003</c:v>
                </c:pt>
                <c:pt idx="52">
                  <c:v>0.59599999999999997</c:v>
                </c:pt>
                <c:pt idx="53">
                  <c:v>0.63800000000000001</c:v>
                </c:pt>
                <c:pt idx="54">
                  <c:v>0.91600000000000004</c:v>
                </c:pt>
                <c:pt idx="55">
                  <c:v>0.45700000000000002</c:v>
                </c:pt>
                <c:pt idx="56">
                  <c:v>0.874</c:v>
                </c:pt>
                <c:pt idx="57">
                  <c:v>0.84099999999999997</c:v>
                </c:pt>
                <c:pt idx="58">
                  <c:v>0.70899999999999996</c:v>
                </c:pt>
                <c:pt idx="59">
                  <c:v>0.73</c:v>
                </c:pt>
                <c:pt idx="60">
                  <c:v>0.53</c:v>
                </c:pt>
                <c:pt idx="61">
                  <c:v>0.66200000000000003</c:v>
                </c:pt>
                <c:pt idx="62">
                  <c:v>0.79200000000000004</c:v>
                </c:pt>
                <c:pt idx="63">
                  <c:v>0.81100000000000005</c:v>
                </c:pt>
                <c:pt idx="64">
                  <c:v>0.54300000000000004</c:v>
                </c:pt>
                <c:pt idx="65">
                  <c:v>0.77200000000000002</c:v>
                </c:pt>
                <c:pt idx="66">
                  <c:v>0.80800000000000005</c:v>
                </c:pt>
                <c:pt idx="67">
                  <c:v>0.64200000000000002</c:v>
                </c:pt>
                <c:pt idx="68">
                  <c:v>0.46600000000000003</c:v>
                </c:pt>
                <c:pt idx="69">
                  <c:v>0.752</c:v>
                </c:pt>
                <c:pt idx="70">
                  <c:v>0.46600000000000003</c:v>
                </c:pt>
                <c:pt idx="71">
                  <c:v>0.86199999999999999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BD5-4CCD-9523-90561F2D2AC1}"/>
            </c:ext>
          </c:extLst>
        </c:ser>
        <c:ser>
          <c:idx val="1"/>
          <c:order val="1"/>
          <c:tx>
            <c:v>Predicted SO2 Reduction</c:v>
          </c:tx>
          <c:spPr>
            <a:ln w="19050">
              <a:noFill/>
            </a:ln>
          </c:spPr>
          <c:xVal>
            <c:numRef>
              <c:f>Data!$E$6:$E$77</c:f>
              <c:numCache>
                <c:formatCode>General</c:formatCode>
                <c:ptCount val="72"/>
                <c:pt idx="0">
                  <c:v>41.22</c:v>
                </c:pt>
                <c:pt idx="1">
                  <c:v>49.43</c:v>
                </c:pt>
                <c:pt idx="2">
                  <c:v>47.28</c:v>
                </c:pt>
                <c:pt idx="3">
                  <c:v>39.6</c:v>
                </c:pt>
                <c:pt idx="4">
                  <c:v>43.59</c:v>
                </c:pt>
                <c:pt idx="5">
                  <c:v>48.83</c:v>
                </c:pt>
                <c:pt idx="6">
                  <c:v>48.78</c:v>
                </c:pt>
                <c:pt idx="7">
                  <c:v>46.86</c:v>
                </c:pt>
                <c:pt idx="8">
                  <c:v>38.299999999999997</c:v>
                </c:pt>
                <c:pt idx="9">
                  <c:v>40.21</c:v>
                </c:pt>
                <c:pt idx="10">
                  <c:v>45</c:v>
                </c:pt>
                <c:pt idx="11">
                  <c:v>46.1</c:v>
                </c:pt>
                <c:pt idx="12">
                  <c:v>44.29</c:v>
                </c:pt>
                <c:pt idx="13">
                  <c:v>50.68</c:v>
                </c:pt>
                <c:pt idx="14">
                  <c:v>50.03</c:v>
                </c:pt>
                <c:pt idx="15">
                  <c:v>44.62</c:v>
                </c:pt>
                <c:pt idx="16">
                  <c:v>44.66</c:v>
                </c:pt>
                <c:pt idx="17">
                  <c:v>44.8</c:v>
                </c:pt>
                <c:pt idx="18">
                  <c:v>43.54</c:v>
                </c:pt>
                <c:pt idx="19">
                  <c:v>43.63</c:v>
                </c:pt>
                <c:pt idx="20">
                  <c:v>45.17</c:v>
                </c:pt>
                <c:pt idx="21">
                  <c:v>44.37</c:v>
                </c:pt>
                <c:pt idx="22">
                  <c:v>46.17</c:v>
                </c:pt>
                <c:pt idx="23">
                  <c:v>46.79</c:v>
                </c:pt>
                <c:pt idx="24">
                  <c:v>42.05</c:v>
                </c:pt>
                <c:pt idx="25">
                  <c:v>45.6</c:v>
                </c:pt>
                <c:pt idx="26">
                  <c:v>48.01</c:v>
                </c:pt>
                <c:pt idx="27">
                  <c:v>45.43</c:v>
                </c:pt>
                <c:pt idx="28">
                  <c:v>46.04</c:v>
                </c:pt>
                <c:pt idx="29">
                  <c:v>47.62</c:v>
                </c:pt>
                <c:pt idx="30">
                  <c:v>41.2</c:v>
                </c:pt>
                <c:pt idx="31">
                  <c:v>48.71</c:v>
                </c:pt>
                <c:pt idx="32">
                  <c:v>43.61</c:v>
                </c:pt>
                <c:pt idx="33">
                  <c:v>40.799999999999997</c:v>
                </c:pt>
                <c:pt idx="34">
                  <c:v>40.26</c:v>
                </c:pt>
                <c:pt idx="35">
                  <c:v>52.06</c:v>
                </c:pt>
                <c:pt idx="36">
                  <c:v>52.35</c:v>
                </c:pt>
                <c:pt idx="37">
                  <c:v>44.48</c:v>
                </c:pt>
                <c:pt idx="38">
                  <c:v>44.87</c:v>
                </c:pt>
                <c:pt idx="39">
                  <c:v>52.84</c:v>
                </c:pt>
                <c:pt idx="40">
                  <c:v>49.41</c:v>
                </c:pt>
                <c:pt idx="41">
                  <c:v>43.36</c:v>
                </c:pt>
                <c:pt idx="42">
                  <c:v>43.22</c:v>
                </c:pt>
                <c:pt idx="43">
                  <c:v>45.83</c:v>
                </c:pt>
                <c:pt idx="44">
                  <c:v>51.03</c:v>
                </c:pt>
                <c:pt idx="45">
                  <c:v>46.45</c:v>
                </c:pt>
                <c:pt idx="46">
                  <c:v>46.26</c:v>
                </c:pt>
                <c:pt idx="47">
                  <c:v>49.21</c:v>
                </c:pt>
                <c:pt idx="48">
                  <c:v>45.58</c:v>
                </c:pt>
                <c:pt idx="49">
                  <c:v>39.86</c:v>
                </c:pt>
                <c:pt idx="50">
                  <c:v>49.62</c:v>
                </c:pt>
                <c:pt idx="51">
                  <c:v>49.66</c:v>
                </c:pt>
                <c:pt idx="52">
                  <c:v>49.94</c:v>
                </c:pt>
                <c:pt idx="53">
                  <c:v>40.6</c:v>
                </c:pt>
                <c:pt idx="54">
                  <c:v>39.85</c:v>
                </c:pt>
                <c:pt idx="55">
                  <c:v>46.01</c:v>
                </c:pt>
                <c:pt idx="56">
                  <c:v>41.57</c:v>
                </c:pt>
                <c:pt idx="57">
                  <c:v>40.869999999999997</c:v>
                </c:pt>
                <c:pt idx="58">
                  <c:v>43.66</c:v>
                </c:pt>
                <c:pt idx="59">
                  <c:v>46.75</c:v>
                </c:pt>
                <c:pt idx="60">
                  <c:v>49.36</c:v>
                </c:pt>
                <c:pt idx="61">
                  <c:v>44.8</c:v>
                </c:pt>
                <c:pt idx="62">
                  <c:v>40.15</c:v>
                </c:pt>
                <c:pt idx="63">
                  <c:v>38.729999999999997</c:v>
                </c:pt>
                <c:pt idx="64">
                  <c:v>51.01</c:v>
                </c:pt>
                <c:pt idx="65">
                  <c:v>38.15</c:v>
                </c:pt>
                <c:pt idx="66">
                  <c:v>38.89</c:v>
                </c:pt>
                <c:pt idx="67">
                  <c:v>50.88</c:v>
                </c:pt>
                <c:pt idx="68">
                  <c:v>51.11</c:v>
                </c:pt>
                <c:pt idx="69">
                  <c:v>42.44</c:v>
                </c:pt>
                <c:pt idx="70">
                  <c:v>52.05</c:v>
                </c:pt>
                <c:pt idx="71">
                  <c:v>40.119999999999997</c:v>
                </c:pt>
              </c:numCache>
            </c:numRef>
          </c:xVal>
          <c:yVal>
            <c:numRef>
              <c:f>FullReg!$B$28:$B$99</c:f>
              <c:numCache>
                <c:formatCode>General</c:formatCode>
                <c:ptCount val="72"/>
                <c:pt idx="0">
                  <c:v>0.64099986479099358</c:v>
                </c:pt>
                <c:pt idx="1">
                  <c:v>0.38737301296230003</c:v>
                </c:pt>
                <c:pt idx="2">
                  <c:v>0.42028279324732437</c:v>
                </c:pt>
                <c:pt idx="3">
                  <c:v>0.60959347475784964</c:v>
                </c:pt>
                <c:pt idx="4">
                  <c:v>0.52380330686237131</c:v>
                </c:pt>
                <c:pt idx="5">
                  <c:v>0.43848122716225318</c:v>
                </c:pt>
                <c:pt idx="6">
                  <c:v>0.38771464082731127</c:v>
                </c:pt>
                <c:pt idx="7">
                  <c:v>0.44493781169619601</c:v>
                </c:pt>
                <c:pt idx="8">
                  <c:v>0.64491098220725951</c:v>
                </c:pt>
                <c:pt idx="9">
                  <c:v>0.60276467559220703</c:v>
                </c:pt>
                <c:pt idx="10">
                  <c:v>0.48838992584930102</c:v>
                </c:pt>
                <c:pt idx="11">
                  <c:v>0.50967934265863768</c:v>
                </c:pt>
                <c:pt idx="12">
                  <c:v>0.50497648555290564</c:v>
                </c:pt>
                <c:pt idx="13">
                  <c:v>0.4125798523857942</c:v>
                </c:pt>
                <c:pt idx="14">
                  <c:v>0.37583007706798283</c:v>
                </c:pt>
                <c:pt idx="15">
                  <c:v>0.49974111461629706</c:v>
                </c:pt>
                <c:pt idx="16">
                  <c:v>0.49633278542567499</c:v>
                </c:pt>
                <c:pt idx="17">
                  <c:v>0.53757522473960728</c:v>
                </c:pt>
                <c:pt idx="18">
                  <c:v>0.50518037346462519</c:v>
                </c:pt>
                <c:pt idx="19">
                  <c:v>0.51297335230330909</c:v>
                </c:pt>
                <c:pt idx="20">
                  <c:v>0.48936624630674058</c:v>
                </c:pt>
                <c:pt idx="21">
                  <c:v>0.49815982717166146</c:v>
                </c:pt>
                <c:pt idx="22">
                  <c:v>0.52041342365403931</c:v>
                </c:pt>
                <c:pt idx="23">
                  <c:v>0.43915148094642115</c:v>
                </c:pt>
                <c:pt idx="24">
                  <c:v>0.54988428798175304</c:v>
                </c:pt>
                <c:pt idx="25">
                  <c:v>0.48179474020061058</c:v>
                </c:pt>
                <c:pt idx="26">
                  <c:v>0.47248078628921208</c:v>
                </c:pt>
                <c:pt idx="27">
                  <c:v>0.47834454462035741</c:v>
                </c:pt>
                <c:pt idx="28">
                  <c:v>0.46904187033190131</c:v>
                </c:pt>
                <c:pt idx="29">
                  <c:v>0.48653946369597378</c:v>
                </c:pt>
                <c:pt idx="30">
                  <c:v>0.5647936866770612</c:v>
                </c:pt>
                <c:pt idx="31">
                  <c:v>0.40666706130567004</c:v>
                </c:pt>
                <c:pt idx="32">
                  <c:v>0.57774460887098322</c:v>
                </c:pt>
                <c:pt idx="33">
                  <c:v>0.58155985272358857</c:v>
                </c:pt>
                <c:pt idx="34">
                  <c:v>0.5991227328846328</c:v>
                </c:pt>
                <c:pt idx="35">
                  <c:v>0.38281506216920713</c:v>
                </c:pt>
                <c:pt idx="36">
                  <c:v>0.54658198119150037</c:v>
                </c:pt>
                <c:pt idx="37">
                  <c:v>0.65376241388502676</c:v>
                </c:pt>
                <c:pt idx="38">
                  <c:v>0.76090689383674281</c:v>
                </c:pt>
                <c:pt idx="39">
                  <c:v>0.4609353888358203</c:v>
                </c:pt>
                <c:pt idx="40">
                  <c:v>0.54106482515041709</c:v>
                </c:pt>
                <c:pt idx="41">
                  <c:v>0.76896990854557412</c:v>
                </c:pt>
                <c:pt idx="42">
                  <c:v>0.75492337192321091</c:v>
                </c:pt>
                <c:pt idx="43">
                  <c:v>0.59253808762272231</c:v>
                </c:pt>
                <c:pt idx="44">
                  <c:v>0.46858518368477697</c:v>
                </c:pt>
                <c:pt idx="45">
                  <c:v>0.60774055104544777</c:v>
                </c:pt>
                <c:pt idx="46">
                  <c:v>0.61465308299035271</c:v>
                </c:pt>
                <c:pt idx="47">
                  <c:v>0.6224105006372973</c:v>
                </c:pt>
                <c:pt idx="48">
                  <c:v>0.63796042751154081</c:v>
                </c:pt>
                <c:pt idx="49">
                  <c:v>0.87299951558415656</c:v>
                </c:pt>
                <c:pt idx="50">
                  <c:v>0.52626344080316767</c:v>
                </c:pt>
                <c:pt idx="51">
                  <c:v>0.61684564262007613</c:v>
                </c:pt>
                <c:pt idx="52">
                  <c:v>0.49899680727819096</c:v>
                </c:pt>
                <c:pt idx="53">
                  <c:v>0.71471795698871066</c:v>
                </c:pt>
                <c:pt idx="54">
                  <c:v>0.86333762860985508</c:v>
                </c:pt>
                <c:pt idx="55">
                  <c:v>0.64028442189666412</c:v>
                </c:pt>
                <c:pt idx="56">
                  <c:v>0.80831285295720046</c:v>
                </c:pt>
                <c:pt idx="57">
                  <c:v>0.75541401936445629</c:v>
                </c:pt>
                <c:pt idx="58">
                  <c:v>0.69765747350323926</c:v>
                </c:pt>
                <c:pt idx="59">
                  <c:v>0.72440917801817362</c:v>
                </c:pt>
                <c:pt idx="60">
                  <c:v>0.54965451810361798</c:v>
                </c:pt>
                <c:pt idx="61">
                  <c:v>0.66855165744787759</c:v>
                </c:pt>
                <c:pt idx="62">
                  <c:v>0.7598648169709461</c:v>
                </c:pt>
                <c:pt idx="63">
                  <c:v>0.76582531002720799</c:v>
                </c:pt>
                <c:pt idx="64">
                  <c:v>0.59272944319997245</c:v>
                </c:pt>
                <c:pt idx="65">
                  <c:v>0.78184876913324752</c:v>
                </c:pt>
                <c:pt idx="66">
                  <c:v>0.77198299424722661</c:v>
                </c:pt>
                <c:pt idx="67">
                  <c:v>0.60318804428879069</c:v>
                </c:pt>
                <c:pt idx="68">
                  <c:v>0.57307618217075673</c:v>
                </c:pt>
                <c:pt idx="69">
                  <c:v>0.70884119671171097</c:v>
                </c:pt>
                <c:pt idx="70">
                  <c:v>0.44723048007846844</c:v>
                </c:pt>
                <c:pt idx="71">
                  <c:v>0.77293503313586953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BD5-4CCD-9523-90561F2D2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58464"/>
        <c:axId val="609459120"/>
      </c:scatterChart>
      <c:valAx>
        <c:axId val="609458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BBTU Output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9459120"/>
        <c:crosses val="autoZero"/>
        <c:crossBetween val="midCat"/>
      </c:valAx>
      <c:valAx>
        <c:axId val="609459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SO2 Reduction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6094584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Moisture %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SO2 Reduction</c:v>
          </c:tx>
          <c:spPr>
            <a:ln w="19050">
              <a:noFill/>
            </a:ln>
          </c:spPr>
          <c:xVal>
            <c:numRef>
              <c:f>Data!$F$6:$F$77</c:f>
              <c:numCache>
                <c:formatCode>0.00%</c:formatCode>
                <c:ptCount val="72"/>
                <c:pt idx="0">
                  <c:v>0.06</c:v>
                </c:pt>
                <c:pt idx="1">
                  <c:v>7.8E-2</c:v>
                </c:pt>
                <c:pt idx="2">
                  <c:v>7.0999999999999994E-2</c:v>
                </c:pt>
                <c:pt idx="3">
                  <c:v>7.4999999999999997E-2</c:v>
                </c:pt>
                <c:pt idx="4">
                  <c:v>7.8E-2</c:v>
                </c:pt>
                <c:pt idx="5">
                  <c:v>0.05</c:v>
                </c:pt>
                <c:pt idx="6">
                  <c:v>7.1999999999999995E-2</c:v>
                </c:pt>
                <c:pt idx="7">
                  <c:v>7.6999999999999999E-2</c:v>
                </c:pt>
                <c:pt idx="8">
                  <c:v>7.6999999999999999E-2</c:v>
                </c:pt>
                <c:pt idx="9">
                  <c:v>7.8E-2</c:v>
                </c:pt>
                <c:pt idx="10">
                  <c:v>7.6999999999999999E-2</c:v>
                </c:pt>
                <c:pt idx="11">
                  <c:v>5.2999999999999999E-2</c:v>
                </c:pt>
                <c:pt idx="12">
                  <c:v>7.6999999999999999E-2</c:v>
                </c:pt>
                <c:pt idx="13">
                  <c:v>5.7000000000000002E-2</c:v>
                </c:pt>
                <c:pt idx="14">
                  <c:v>7.9000000000000001E-2</c:v>
                </c:pt>
                <c:pt idx="15">
                  <c:v>7.8E-2</c:v>
                </c:pt>
                <c:pt idx="16">
                  <c:v>7.6999999999999999E-2</c:v>
                </c:pt>
                <c:pt idx="17">
                  <c:v>5.1999999999999998E-2</c:v>
                </c:pt>
                <c:pt idx="18">
                  <c:v>7.0000000000000007E-2</c:v>
                </c:pt>
                <c:pt idx="19">
                  <c:v>7.3999999999999996E-2</c:v>
                </c:pt>
                <c:pt idx="20">
                  <c:v>7.9000000000000001E-2</c:v>
                </c:pt>
                <c:pt idx="21">
                  <c:v>7.4999999999999997E-2</c:v>
                </c:pt>
                <c:pt idx="22">
                  <c:v>5.8000000000000003E-2</c:v>
                </c:pt>
                <c:pt idx="23">
                  <c:v>7.3999999999999996E-2</c:v>
                </c:pt>
                <c:pt idx="24">
                  <c:v>7.3999999999999996E-2</c:v>
                </c:pt>
                <c:pt idx="25">
                  <c:v>0.08</c:v>
                </c:pt>
                <c:pt idx="26">
                  <c:v>5.6000000000000001E-2</c:v>
                </c:pt>
                <c:pt idx="27">
                  <c:v>7.6999999999999999E-2</c:v>
                </c:pt>
                <c:pt idx="28">
                  <c:v>7.9000000000000001E-2</c:v>
                </c:pt>
                <c:pt idx="29">
                  <c:v>5.8000000000000003E-2</c:v>
                </c:pt>
                <c:pt idx="30">
                  <c:v>7.1999999999999995E-2</c:v>
                </c:pt>
                <c:pt idx="31">
                  <c:v>7.9000000000000001E-2</c:v>
                </c:pt>
                <c:pt idx="32">
                  <c:v>5.7000000000000002E-2</c:v>
                </c:pt>
                <c:pt idx="33">
                  <c:v>7.4999999999999997E-2</c:v>
                </c:pt>
                <c:pt idx="34">
                  <c:v>7.6999999999999999E-2</c:v>
                </c:pt>
                <c:pt idx="35">
                  <c:v>5.8000000000000003E-2</c:v>
                </c:pt>
                <c:pt idx="36">
                  <c:v>5.3999999999999999E-2</c:v>
                </c:pt>
                <c:pt idx="37">
                  <c:v>6.6000000000000003E-2</c:v>
                </c:pt>
                <c:pt idx="38">
                  <c:v>7.0000000000000007E-2</c:v>
                </c:pt>
                <c:pt idx="39">
                  <c:v>6.7000000000000004E-2</c:v>
                </c:pt>
                <c:pt idx="40">
                  <c:v>6.7000000000000004E-2</c:v>
                </c:pt>
                <c:pt idx="41">
                  <c:v>5.8999999999999997E-2</c:v>
                </c:pt>
                <c:pt idx="42">
                  <c:v>5.1999999999999998E-2</c:v>
                </c:pt>
                <c:pt idx="43">
                  <c:v>5.3999999999999999E-2</c:v>
                </c:pt>
                <c:pt idx="44">
                  <c:v>5.2999999999999999E-2</c:v>
                </c:pt>
                <c:pt idx="45">
                  <c:v>6.6000000000000003E-2</c:v>
                </c:pt>
                <c:pt idx="46">
                  <c:v>6.7000000000000004E-2</c:v>
                </c:pt>
                <c:pt idx="47">
                  <c:v>5.5E-2</c:v>
                </c:pt>
                <c:pt idx="48">
                  <c:v>7.0000000000000007E-2</c:v>
                </c:pt>
                <c:pt idx="49">
                  <c:v>6.8000000000000005E-2</c:v>
                </c:pt>
                <c:pt idx="50">
                  <c:v>6.3E-2</c:v>
                </c:pt>
                <c:pt idx="51">
                  <c:v>5.7000000000000002E-2</c:v>
                </c:pt>
                <c:pt idx="52">
                  <c:v>5.5E-2</c:v>
                </c:pt>
                <c:pt idx="53">
                  <c:v>5.3999999999999999E-2</c:v>
                </c:pt>
                <c:pt idx="54">
                  <c:v>6.4000000000000001E-2</c:v>
                </c:pt>
                <c:pt idx="55">
                  <c:v>7.4999999999999997E-2</c:v>
                </c:pt>
                <c:pt idx="56">
                  <c:v>5.8000000000000003E-2</c:v>
                </c:pt>
                <c:pt idx="57">
                  <c:v>7.2999999999999995E-2</c:v>
                </c:pt>
                <c:pt idx="58">
                  <c:v>7.5999999999999998E-2</c:v>
                </c:pt>
                <c:pt idx="59">
                  <c:v>7.2999999999999995E-2</c:v>
                </c:pt>
                <c:pt idx="60">
                  <c:v>7.0000000000000007E-2</c:v>
                </c:pt>
                <c:pt idx="61">
                  <c:v>7.4999999999999997E-2</c:v>
                </c:pt>
                <c:pt idx="62">
                  <c:v>6.8000000000000005E-2</c:v>
                </c:pt>
                <c:pt idx="63">
                  <c:v>5.7000000000000002E-2</c:v>
                </c:pt>
                <c:pt idx="64">
                  <c:v>0.06</c:v>
                </c:pt>
                <c:pt idx="65">
                  <c:v>5.8000000000000003E-2</c:v>
                </c:pt>
                <c:pt idx="66">
                  <c:v>6.0999999999999999E-2</c:v>
                </c:pt>
                <c:pt idx="67">
                  <c:v>6.3E-2</c:v>
                </c:pt>
                <c:pt idx="68">
                  <c:v>5.2999999999999999E-2</c:v>
                </c:pt>
                <c:pt idx="69">
                  <c:v>6.9000000000000006E-2</c:v>
                </c:pt>
                <c:pt idx="70">
                  <c:v>5.3999999999999999E-2</c:v>
                </c:pt>
                <c:pt idx="71">
                  <c:v>7.2999999999999995E-2</c:v>
                </c:pt>
              </c:numCache>
            </c:numRef>
          </c:xVal>
          <c:yVal>
            <c:numRef>
              <c:f>Data!$B$6:$B$77</c:f>
              <c:numCache>
                <c:formatCode>0.00%</c:formatCode>
                <c:ptCount val="72"/>
                <c:pt idx="0">
                  <c:v>0.54900000000000004</c:v>
                </c:pt>
                <c:pt idx="1">
                  <c:v>0.42499999999999999</c:v>
                </c:pt>
                <c:pt idx="2">
                  <c:v>0.40300000000000002</c:v>
                </c:pt>
                <c:pt idx="3">
                  <c:v>0.39200000000000002</c:v>
                </c:pt>
                <c:pt idx="4">
                  <c:v>0.61599999999999999</c:v>
                </c:pt>
                <c:pt idx="5">
                  <c:v>0.54300000000000004</c:v>
                </c:pt>
                <c:pt idx="6">
                  <c:v>0.39900000000000002</c:v>
                </c:pt>
                <c:pt idx="7">
                  <c:v>0.44700000000000001</c:v>
                </c:pt>
                <c:pt idx="8">
                  <c:v>0.56599999999999995</c:v>
                </c:pt>
                <c:pt idx="9">
                  <c:v>0.61599999999999999</c:v>
                </c:pt>
                <c:pt idx="10">
                  <c:v>0.51900000000000002</c:v>
                </c:pt>
                <c:pt idx="11">
                  <c:v>0.52</c:v>
                </c:pt>
                <c:pt idx="12">
                  <c:v>0.68899999999999995</c:v>
                </c:pt>
                <c:pt idx="13">
                  <c:v>0.39</c:v>
                </c:pt>
                <c:pt idx="14">
                  <c:v>0.36299999999999999</c:v>
                </c:pt>
                <c:pt idx="15">
                  <c:v>0.439</c:v>
                </c:pt>
                <c:pt idx="16">
                  <c:v>0.499</c:v>
                </c:pt>
                <c:pt idx="17">
                  <c:v>0.56200000000000006</c:v>
                </c:pt>
                <c:pt idx="18">
                  <c:v>0.43</c:v>
                </c:pt>
                <c:pt idx="19">
                  <c:v>0.46300000000000002</c:v>
                </c:pt>
                <c:pt idx="20">
                  <c:v>0.44</c:v>
                </c:pt>
                <c:pt idx="21">
                  <c:v>0.51300000000000001</c:v>
                </c:pt>
                <c:pt idx="22">
                  <c:v>0.48799999999999999</c:v>
                </c:pt>
                <c:pt idx="23">
                  <c:v>0.43</c:v>
                </c:pt>
                <c:pt idx="24">
                  <c:v>0.56200000000000006</c:v>
                </c:pt>
                <c:pt idx="25">
                  <c:v>0.61499999999999999</c:v>
                </c:pt>
                <c:pt idx="26">
                  <c:v>0.48299999999999998</c:v>
                </c:pt>
                <c:pt idx="27">
                  <c:v>0.496</c:v>
                </c:pt>
                <c:pt idx="28">
                  <c:v>0.44800000000000001</c:v>
                </c:pt>
                <c:pt idx="29">
                  <c:v>0.55200000000000005</c:v>
                </c:pt>
                <c:pt idx="30">
                  <c:v>0.51400000000000001</c:v>
                </c:pt>
                <c:pt idx="31">
                  <c:v>0.39400000000000002</c:v>
                </c:pt>
                <c:pt idx="32">
                  <c:v>0.56399999999999995</c:v>
                </c:pt>
                <c:pt idx="33">
                  <c:v>0.52600000000000002</c:v>
                </c:pt>
                <c:pt idx="34">
                  <c:v>0.624</c:v>
                </c:pt>
                <c:pt idx="35">
                  <c:v>0.46300000000000002</c:v>
                </c:pt>
                <c:pt idx="36">
                  <c:v>0.45800000000000002</c:v>
                </c:pt>
                <c:pt idx="37">
                  <c:v>0.71799999999999997</c:v>
                </c:pt>
                <c:pt idx="38">
                  <c:v>0.79800000000000004</c:v>
                </c:pt>
                <c:pt idx="39">
                  <c:v>0.45200000000000001</c:v>
                </c:pt>
                <c:pt idx="40">
                  <c:v>0.51500000000000001</c:v>
                </c:pt>
                <c:pt idx="41">
                  <c:v>0.64600000000000002</c:v>
                </c:pt>
                <c:pt idx="42">
                  <c:v>0.77400000000000002</c:v>
                </c:pt>
                <c:pt idx="43">
                  <c:v>0.65600000000000003</c:v>
                </c:pt>
                <c:pt idx="44">
                  <c:v>0.41099999999999998</c:v>
                </c:pt>
                <c:pt idx="45">
                  <c:v>0.54</c:v>
                </c:pt>
                <c:pt idx="46">
                  <c:v>0.58099999999999996</c:v>
                </c:pt>
                <c:pt idx="47">
                  <c:v>0.57499999999999996</c:v>
                </c:pt>
                <c:pt idx="48">
                  <c:v>0.68200000000000005</c:v>
                </c:pt>
                <c:pt idx="49">
                  <c:v>0.89700000000000002</c:v>
                </c:pt>
                <c:pt idx="50">
                  <c:v>0.52100000000000002</c:v>
                </c:pt>
                <c:pt idx="51">
                  <c:v>0.65500000000000003</c:v>
                </c:pt>
                <c:pt idx="52">
                  <c:v>0.59599999999999997</c:v>
                </c:pt>
                <c:pt idx="53">
                  <c:v>0.63800000000000001</c:v>
                </c:pt>
                <c:pt idx="54">
                  <c:v>0.91600000000000004</c:v>
                </c:pt>
                <c:pt idx="55">
                  <c:v>0.45700000000000002</c:v>
                </c:pt>
                <c:pt idx="56">
                  <c:v>0.874</c:v>
                </c:pt>
                <c:pt idx="57">
                  <c:v>0.84099999999999997</c:v>
                </c:pt>
                <c:pt idx="58">
                  <c:v>0.70899999999999996</c:v>
                </c:pt>
                <c:pt idx="59">
                  <c:v>0.73</c:v>
                </c:pt>
                <c:pt idx="60">
                  <c:v>0.53</c:v>
                </c:pt>
                <c:pt idx="61">
                  <c:v>0.66200000000000003</c:v>
                </c:pt>
                <c:pt idx="62">
                  <c:v>0.79200000000000004</c:v>
                </c:pt>
                <c:pt idx="63">
                  <c:v>0.81100000000000005</c:v>
                </c:pt>
                <c:pt idx="64">
                  <c:v>0.54300000000000004</c:v>
                </c:pt>
                <c:pt idx="65">
                  <c:v>0.77200000000000002</c:v>
                </c:pt>
                <c:pt idx="66">
                  <c:v>0.80800000000000005</c:v>
                </c:pt>
                <c:pt idx="67">
                  <c:v>0.64200000000000002</c:v>
                </c:pt>
                <c:pt idx="68">
                  <c:v>0.46600000000000003</c:v>
                </c:pt>
                <c:pt idx="69">
                  <c:v>0.752</c:v>
                </c:pt>
                <c:pt idx="70">
                  <c:v>0.46600000000000003</c:v>
                </c:pt>
                <c:pt idx="71">
                  <c:v>0.86199999999999999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48-4316-B0A0-BA49EDD59E1A}"/>
            </c:ext>
          </c:extLst>
        </c:ser>
        <c:ser>
          <c:idx val="1"/>
          <c:order val="1"/>
          <c:tx>
            <c:v>Predicted SO2 Reduction</c:v>
          </c:tx>
          <c:spPr>
            <a:ln w="19050">
              <a:noFill/>
            </a:ln>
          </c:spPr>
          <c:xVal>
            <c:numRef>
              <c:f>Data!$F$6:$F$77</c:f>
              <c:numCache>
                <c:formatCode>0.00%</c:formatCode>
                <c:ptCount val="72"/>
                <c:pt idx="0">
                  <c:v>0.06</c:v>
                </c:pt>
                <c:pt idx="1">
                  <c:v>7.8E-2</c:v>
                </c:pt>
                <c:pt idx="2">
                  <c:v>7.0999999999999994E-2</c:v>
                </c:pt>
                <c:pt idx="3">
                  <c:v>7.4999999999999997E-2</c:v>
                </c:pt>
                <c:pt idx="4">
                  <c:v>7.8E-2</c:v>
                </c:pt>
                <c:pt idx="5">
                  <c:v>0.05</c:v>
                </c:pt>
                <c:pt idx="6">
                  <c:v>7.1999999999999995E-2</c:v>
                </c:pt>
                <c:pt idx="7">
                  <c:v>7.6999999999999999E-2</c:v>
                </c:pt>
                <c:pt idx="8">
                  <c:v>7.6999999999999999E-2</c:v>
                </c:pt>
                <c:pt idx="9">
                  <c:v>7.8E-2</c:v>
                </c:pt>
                <c:pt idx="10">
                  <c:v>7.6999999999999999E-2</c:v>
                </c:pt>
                <c:pt idx="11">
                  <c:v>5.2999999999999999E-2</c:v>
                </c:pt>
                <c:pt idx="12">
                  <c:v>7.6999999999999999E-2</c:v>
                </c:pt>
                <c:pt idx="13">
                  <c:v>5.7000000000000002E-2</c:v>
                </c:pt>
                <c:pt idx="14">
                  <c:v>7.9000000000000001E-2</c:v>
                </c:pt>
                <c:pt idx="15">
                  <c:v>7.8E-2</c:v>
                </c:pt>
                <c:pt idx="16">
                  <c:v>7.6999999999999999E-2</c:v>
                </c:pt>
                <c:pt idx="17">
                  <c:v>5.1999999999999998E-2</c:v>
                </c:pt>
                <c:pt idx="18">
                  <c:v>7.0000000000000007E-2</c:v>
                </c:pt>
                <c:pt idx="19">
                  <c:v>7.3999999999999996E-2</c:v>
                </c:pt>
                <c:pt idx="20">
                  <c:v>7.9000000000000001E-2</c:v>
                </c:pt>
                <c:pt idx="21">
                  <c:v>7.4999999999999997E-2</c:v>
                </c:pt>
                <c:pt idx="22">
                  <c:v>5.8000000000000003E-2</c:v>
                </c:pt>
                <c:pt idx="23">
                  <c:v>7.3999999999999996E-2</c:v>
                </c:pt>
                <c:pt idx="24">
                  <c:v>7.3999999999999996E-2</c:v>
                </c:pt>
                <c:pt idx="25">
                  <c:v>0.08</c:v>
                </c:pt>
                <c:pt idx="26">
                  <c:v>5.6000000000000001E-2</c:v>
                </c:pt>
                <c:pt idx="27">
                  <c:v>7.6999999999999999E-2</c:v>
                </c:pt>
                <c:pt idx="28">
                  <c:v>7.9000000000000001E-2</c:v>
                </c:pt>
                <c:pt idx="29">
                  <c:v>5.8000000000000003E-2</c:v>
                </c:pt>
                <c:pt idx="30">
                  <c:v>7.1999999999999995E-2</c:v>
                </c:pt>
                <c:pt idx="31">
                  <c:v>7.9000000000000001E-2</c:v>
                </c:pt>
                <c:pt idx="32">
                  <c:v>5.7000000000000002E-2</c:v>
                </c:pt>
                <c:pt idx="33">
                  <c:v>7.4999999999999997E-2</c:v>
                </c:pt>
                <c:pt idx="34">
                  <c:v>7.6999999999999999E-2</c:v>
                </c:pt>
                <c:pt idx="35">
                  <c:v>5.8000000000000003E-2</c:v>
                </c:pt>
                <c:pt idx="36">
                  <c:v>5.3999999999999999E-2</c:v>
                </c:pt>
                <c:pt idx="37">
                  <c:v>6.6000000000000003E-2</c:v>
                </c:pt>
                <c:pt idx="38">
                  <c:v>7.0000000000000007E-2</c:v>
                </c:pt>
                <c:pt idx="39">
                  <c:v>6.7000000000000004E-2</c:v>
                </c:pt>
                <c:pt idx="40">
                  <c:v>6.7000000000000004E-2</c:v>
                </c:pt>
                <c:pt idx="41">
                  <c:v>5.8999999999999997E-2</c:v>
                </c:pt>
                <c:pt idx="42">
                  <c:v>5.1999999999999998E-2</c:v>
                </c:pt>
                <c:pt idx="43">
                  <c:v>5.3999999999999999E-2</c:v>
                </c:pt>
                <c:pt idx="44">
                  <c:v>5.2999999999999999E-2</c:v>
                </c:pt>
                <c:pt idx="45">
                  <c:v>6.6000000000000003E-2</c:v>
                </c:pt>
                <c:pt idx="46">
                  <c:v>6.7000000000000004E-2</c:v>
                </c:pt>
                <c:pt idx="47">
                  <c:v>5.5E-2</c:v>
                </c:pt>
                <c:pt idx="48">
                  <c:v>7.0000000000000007E-2</c:v>
                </c:pt>
                <c:pt idx="49">
                  <c:v>6.8000000000000005E-2</c:v>
                </c:pt>
                <c:pt idx="50">
                  <c:v>6.3E-2</c:v>
                </c:pt>
                <c:pt idx="51">
                  <c:v>5.7000000000000002E-2</c:v>
                </c:pt>
                <c:pt idx="52">
                  <c:v>5.5E-2</c:v>
                </c:pt>
                <c:pt idx="53">
                  <c:v>5.3999999999999999E-2</c:v>
                </c:pt>
                <c:pt idx="54">
                  <c:v>6.4000000000000001E-2</c:v>
                </c:pt>
                <c:pt idx="55">
                  <c:v>7.4999999999999997E-2</c:v>
                </c:pt>
                <c:pt idx="56">
                  <c:v>5.8000000000000003E-2</c:v>
                </c:pt>
                <c:pt idx="57">
                  <c:v>7.2999999999999995E-2</c:v>
                </c:pt>
                <c:pt idx="58">
                  <c:v>7.5999999999999998E-2</c:v>
                </c:pt>
                <c:pt idx="59">
                  <c:v>7.2999999999999995E-2</c:v>
                </c:pt>
                <c:pt idx="60">
                  <c:v>7.0000000000000007E-2</c:v>
                </c:pt>
                <c:pt idx="61">
                  <c:v>7.4999999999999997E-2</c:v>
                </c:pt>
                <c:pt idx="62">
                  <c:v>6.8000000000000005E-2</c:v>
                </c:pt>
                <c:pt idx="63">
                  <c:v>5.7000000000000002E-2</c:v>
                </c:pt>
                <c:pt idx="64">
                  <c:v>0.06</c:v>
                </c:pt>
                <c:pt idx="65">
                  <c:v>5.8000000000000003E-2</c:v>
                </c:pt>
                <c:pt idx="66">
                  <c:v>6.0999999999999999E-2</c:v>
                </c:pt>
                <c:pt idx="67">
                  <c:v>6.3E-2</c:v>
                </c:pt>
                <c:pt idx="68">
                  <c:v>5.2999999999999999E-2</c:v>
                </c:pt>
                <c:pt idx="69">
                  <c:v>6.9000000000000006E-2</c:v>
                </c:pt>
                <c:pt idx="70">
                  <c:v>5.3999999999999999E-2</c:v>
                </c:pt>
                <c:pt idx="71">
                  <c:v>7.2999999999999995E-2</c:v>
                </c:pt>
              </c:numCache>
            </c:numRef>
          </c:xVal>
          <c:yVal>
            <c:numRef>
              <c:f>FullReg!$B$28:$B$99</c:f>
              <c:numCache>
                <c:formatCode>General</c:formatCode>
                <c:ptCount val="72"/>
                <c:pt idx="0">
                  <c:v>0.64099986479099358</c:v>
                </c:pt>
                <c:pt idx="1">
                  <c:v>0.38737301296230003</c:v>
                </c:pt>
                <c:pt idx="2">
                  <c:v>0.42028279324732437</c:v>
                </c:pt>
                <c:pt idx="3">
                  <c:v>0.60959347475784964</c:v>
                </c:pt>
                <c:pt idx="4">
                  <c:v>0.52380330686237131</c:v>
                </c:pt>
                <c:pt idx="5">
                  <c:v>0.43848122716225318</c:v>
                </c:pt>
                <c:pt idx="6">
                  <c:v>0.38771464082731127</c:v>
                </c:pt>
                <c:pt idx="7">
                  <c:v>0.44493781169619601</c:v>
                </c:pt>
                <c:pt idx="8">
                  <c:v>0.64491098220725951</c:v>
                </c:pt>
                <c:pt idx="9">
                  <c:v>0.60276467559220703</c:v>
                </c:pt>
                <c:pt idx="10">
                  <c:v>0.48838992584930102</c:v>
                </c:pt>
                <c:pt idx="11">
                  <c:v>0.50967934265863768</c:v>
                </c:pt>
                <c:pt idx="12">
                  <c:v>0.50497648555290564</c:v>
                </c:pt>
                <c:pt idx="13">
                  <c:v>0.4125798523857942</c:v>
                </c:pt>
                <c:pt idx="14">
                  <c:v>0.37583007706798283</c:v>
                </c:pt>
                <c:pt idx="15">
                  <c:v>0.49974111461629706</c:v>
                </c:pt>
                <c:pt idx="16">
                  <c:v>0.49633278542567499</c:v>
                </c:pt>
                <c:pt idx="17">
                  <c:v>0.53757522473960728</c:v>
                </c:pt>
                <c:pt idx="18">
                  <c:v>0.50518037346462519</c:v>
                </c:pt>
                <c:pt idx="19">
                  <c:v>0.51297335230330909</c:v>
                </c:pt>
                <c:pt idx="20">
                  <c:v>0.48936624630674058</c:v>
                </c:pt>
                <c:pt idx="21">
                  <c:v>0.49815982717166146</c:v>
                </c:pt>
                <c:pt idx="22">
                  <c:v>0.52041342365403931</c:v>
                </c:pt>
                <c:pt idx="23">
                  <c:v>0.43915148094642115</c:v>
                </c:pt>
                <c:pt idx="24">
                  <c:v>0.54988428798175304</c:v>
                </c:pt>
                <c:pt idx="25">
                  <c:v>0.48179474020061058</c:v>
                </c:pt>
                <c:pt idx="26">
                  <c:v>0.47248078628921208</c:v>
                </c:pt>
                <c:pt idx="27">
                  <c:v>0.47834454462035741</c:v>
                </c:pt>
                <c:pt idx="28">
                  <c:v>0.46904187033190131</c:v>
                </c:pt>
                <c:pt idx="29">
                  <c:v>0.48653946369597378</c:v>
                </c:pt>
                <c:pt idx="30">
                  <c:v>0.5647936866770612</c:v>
                </c:pt>
                <c:pt idx="31">
                  <c:v>0.40666706130567004</c:v>
                </c:pt>
                <c:pt idx="32">
                  <c:v>0.57774460887098322</c:v>
                </c:pt>
                <c:pt idx="33">
                  <c:v>0.58155985272358857</c:v>
                </c:pt>
                <c:pt idx="34">
                  <c:v>0.5991227328846328</c:v>
                </c:pt>
                <c:pt idx="35">
                  <c:v>0.38281506216920713</c:v>
                </c:pt>
                <c:pt idx="36">
                  <c:v>0.54658198119150037</c:v>
                </c:pt>
                <c:pt idx="37">
                  <c:v>0.65376241388502676</c:v>
                </c:pt>
                <c:pt idx="38">
                  <c:v>0.76090689383674281</c:v>
                </c:pt>
                <c:pt idx="39">
                  <c:v>0.4609353888358203</c:v>
                </c:pt>
                <c:pt idx="40">
                  <c:v>0.54106482515041709</c:v>
                </c:pt>
                <c:pt idx="41">
                  <c:v>0.76896990854557412</c:v>
                </c:pt>
                <c:pt idx="42">
                  <c:v>0.75492337192321091</c:v>
                </c:pt>
                <c:pt idx="43">
                  <c:v>0.59253808762272231</c:v>
                </c:pt>
                <c:pt idx="44">
                  <c:v>0.46858518368477697</c:v>
                </c:pt>
                <c:pt idx="45">
                  <c:v>0.60774055104544777</c:v>
                </c:pt>
                <c:pt idx="46">
                  <c:v>0.61465308299035271</c:v>
                </c:pt>
                <c:pt idx="47">
                  <c:v>0.6224105006372973</c:v>
                </c:pt>
                <c:pt idx="48">
                  <c:v>0.63796042751154081</c:v>
                </c:pt>
                <c:pt idx="49">
                  <c:v>0.87299951558415656</c:v>
                </c:pt>
                <c:pt idx="50">
                  <c:v>0.52626344080316767</c:v>
                </c:pt>
                <c:pt idx="51">
                  <c:v>0.61684564262007613</c:v>
                </c:pt>
                <c:pt idx="52">
                  <c:v>0.49899680727819096</c:v>
                </c:pt>
                <c:pt idx="53">
                  <c:v>0.71471795698871066</c:v>
                </c:pt>
                <c:pt idx="54">
                  <c:v>0.86333762860985508</c:v>
                </c:pt>
                <c:pt idx="55">
                  <c:v>0.64028442189666412</c:v>
                </c:pt>
                <c:pt idx="56">
                  <c:v>0.80831285295720046</c:v>
                </c:pt>
                <c:pt idx="57">
                  <c:v>0.75541401936445629</c:v>
                </c:pt>
                <c:pt idx="58">
                  <c:v>0.69765747350323926</c:v>
                </c:pt>
                <c:pt idx="59">
                  <c:v>0.72440917801817362</c:v>
                </c:pt>
                <c:pt idx="60">
                  <c:v>0.54965451810361798</c:v>
                </c:pt>
                <c:pt idx="61">
                  <c:v>0.66855165744787759</c:v>
                </c:pt>
                <c:pt idx="62">
                  <c:v>0.7598648169709461</c:v>
                </c:pt>
                <c:pt idx="63">
                  <c:v>0.76582531002720799</c:v>
                </c:pt>
                <c:pt idx="64">
                  <c:v>0.59272944319997245</c:v>
                </c:pt>
                <c:pt idx="65">
                  <c:v>0.78184876913324752</c:v>
                </c:pt>
                <c:pt idx="66">
                  <c:v>0.77198299424722661</c:v>
                </c:pt>
                <c:pt idx="67">
                  <c:v>0.60318804428879069</c:v>
                </c:pt>
                <c:pt idx="68">
                  <c:v>0.57307618217075673</c:v>
                </c:pt>
                <c:pt idx="69">
                  <c:v>0.70884119671171097</c:v>
                </c:pt>
                <c:pt idx="70">
                  <c:v>0.44723048007846844</c:v>
                </c:pt>
                <c:pt idx="71">
                  <c:v>0.77293503313586953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48-4316-B0A0-BA49EDD59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639680"/>
        <c:axId val="934645256"/>
      </c:scatterChart>
      <c:valAx>
        <c:axId val="934639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Moisture %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934645256"/>
        <c:crosses val="autoZero"/>
        <c:crossBetween val="midCat"/>
      </c:valAx>
      <c:valAx>
        <c:axId val="934645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SO2 Reduction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9346396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Sulfer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SO2 Reduction</c:v>
          </c:tx>
          <c:spPr>
            <a:ln w="19050">
              <a:noFill/>
            </a:ln>
          </c:spPr>
          <c:xVal>
            <c:numRef>
              <c:f>Data!$G$6:$G$77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Data!$B$6:$B$77</c:f>
              <c:numCache>
                <c:formatCode>0.00%</c:formatCode>
                <c:ptCount val="72"/>
                <c:pt idx="0">
                  <c:v>0.54900000000000004</c:v>
                </c:pt>
                <c:pt idx="1">
                  <c:v>0.42499999999999999</c:v>
                </c:pt>
                <c:pt idx="2">
                  <c:v>0.40300000000000002</c:v>
                </c:pt>
                <c:pt idx="3">
                  <c:v>0.39200000000000002</c:v>
                </c:pt>
                <c:pt idx="4">
                  <c:v>0.61599999999999999</c:v>
                </c:pt>
                <c:pt idx="5">
                  <c:v>0.54300000000000004</c:v>
                </c:pt>
                <c:pt idx="6">
                  <c:v>0.39900000000000002</c:v>
                </c:pt>
                <c:pt idx="7">
                  <c:v>0.44700000000000001</c:v>
                </c:pt>
                <c:pt idx="8">
                  <c:v>0.56599999999999995</c:v>
                </c:pt>
                <c:pt idx="9">
                  <c:v>0.61599999999999999</c:v>
                </c:pt>
                <c:pt idx="10">
                  <c:v>0.51900000000000002</c:v>
                </c:pt>
                <c:pt idx="11">
                  <c:v>0.52</c:v>
                </c:pt>
                <c:pt idx="12">
                  <c:v>0.68899999999999995</c:v>
                </c:pt>
                <c:pt idx="13">
                  <c:v>0.39</c:v>
                </c:pt>
                <c:pt idx="14">
                  <c:v>0.36299999999999999</c:v>
                </c:pt>
                <c:pt idx="15">
                  <c:v>0.439</c:v>
                </c:pt>
                <c:pt idx="16">
                  <c:v>0.499</c:v>
                </c:pt>
                <c:pt idx="17">
                  <c:v>0.56200000000000006</c:v>
                </c:pt>
                <c:pt idx="18">
                  <c:v>0.43</c:v>
                </c:pt>
                <c:pt idx="19">
                  <c:v>0.46300000000000002</c:v>
                </c:pt>
                <c:pt idx="20">
                  <c:v>0.44</c:v>
                </c:pt>
                <c:pt idx="21">
                  <c:v>0.51300000000000001</c:v>
                </c:pt>
                <c:pt idx="22">
                  <c:v>0.48799999999999999</c:v>
                </c:pt>
                <c:pt idx="23">
                  <c:v>0.43</c:v>
                </c:pt>
                <c:pt idx="24">
                  <c:v>0.56200000000000006</c:v>
                </c:pt>
                <c:pt idx="25">
                  <c:v>0.61499999999999999</c:v>
                </c:pt>
                <c:pt idx="26">
                  <c:v>0.48299999999999998</c:v>
                </c:pt>
                <c:pt idx="27">
                  <c:v>0.496</c:v>
                </c:pt>
                <c:pt idx="28">
                  <c:v>0.44800000000000001</c:v>
                </c:pt>
                <c:pt idx="29">
                  <c:v>0.55200000000000005</c:v>
                </c:pt>
                <c:pt idx="30">
                  <c:v>0.51400000000000001</c:v>
                </c:pt>
                <c:pt idx="31">
                  <c:v>0.39400000000000002</c:v>
                </c:pt>
                <c:pt idx="32">
                  <c:v>0.56399999999999995</c:v>
                </c:pt>
                <c:pt idx="33">
                  <c:v>0.52600000000000002</c:v>
                </c:pt>
                <c:pt idx="34">
                  <c:v>0.624</c:v>
                </c:pt>
                <c:pt idx="35">
                  <c:v>0.46300000000000002</c:v>
                </c:pt>
                <c:pt idx="36">
                  <c:v>0.45800000000000002</c:v>
                </c:pt>
                <c:pt idx="37">
                  <c:v>0.71799999999999997</c:v>
                </c:pt>
                <c:pt idx="38">
                  <c:v>0.79800000000000004</c:v>
                </c:pt>
                <c:pt idx="39">
                  <c:v>0.45200000000000001</c:v>
                </c:pt>
                <c:pt idx="40">
                  <c:v>0.51500000000000001</c:v>
                </c:pt>
                <c:pt idx="41">
                  <c:v>0.64600000000000002</c:v>
                </c:pt>
                <c:pt idx="42">
                  <c:v>0.77400000000000002</c:v>
                </c:pt>
                <c:pt idx="43">
                  <c:v>0.65600000000000003</c:v>
                </c:pt>
                <c:pt idx="44">
                  <c:v>0.41099999999999998</c:v>
                </c:pt>
                <c:pt idx="45">
                  <c:v>0.54</c:v>
                </c:pt>
                <c:pt idx="46">
                  <c:v>0.58099999999999996</c:v>
                </c:pt>
                <c:pt idx="47">
                  <c:v>0.57499999999999996</c:v>
                </c:pt>
                <c:pt idx="48">
                  <c:v>0.68200000000000005</c:v>
                </c:pt>
                <c:pt idx="49">
                  <c:v>0.89700000000000002</c:v>
                </c:pt>
                <c:pt idx="50">
                  <c:v>0.52100000000000002</c:v>
                </c:pt>
                <c:pt idx="51">
                  <c:v>0.65500000000000003</c:v>
                </c:pt>
                <c:pt idx="52">
                  <c:v>0.59599999999999997</c:v>
                </c:pt>
                <c:pt idx="53">
                  <c:v>0.63800000000000001</c:v>
                </c:pt>
                <c:pt idx="54">
                  <c:v>0.91600000000000004</c:v>
                </c:pt>
                <c:pt idx="55">
                  <c:v>0.45700000000000002</c:v>
                </c:pt>
                <c:pt idx="56">
                  <c:v>0.874</c:v>
                </c:pt>
                <c:pt idx="57">
                  <c:v>0.84099999999999997</c:v>
                </c:pt>
                <c:pt idx="58">
                  <c:v>0.70899999999999996</c:v>
                </c:pt>
                <c:pt idx="59">
                  <c:v>0.73</c:v>
                </c:pt>
                <c:pt idx="60">
                  <c:v>0.53</c:v>
                </c:pt>
                <c:pt idx="61">
                  <c:v>0.66200000000000003</c:v>
                </c:pt>
                <c:pt idx="62">
                  <c:v>0.79200000000000004</c:v>
                </c:pt>
                <c:pt idx="63">
                  <c:v>0.81100000000000005</c:v>
                </c:pt>
                <c:pt idx="64">
                  <c:v>0.54300000000000004</c:v>
                </c:pt>
                <c:pt idx="65">
                  <c:v>0.77200000000000002</c:v>
                </c:pt>
                <c:pt idx="66">
                  <c:v>0.80800000000000005</c:v>
                </c:pt>
                <c:pt idx="67">
                  <c:v>0.64200000000000002</c:v>
                </c:pt>
                <c:pt idx="68">
                  <c:v>0.46600000000000003</c:v>
                </c:pt>
                <c:pt idx="69">
                  <c:v>0.752</c:v>
                </c:pt>
                <c:pt idx="70">
                  <c:v>0.46600000000000003</c:v>
                </c:pt>
                <c:pt idx="71">
                  <c:v>0.86199999999999999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94-4718-A5D5-1B930E058C47}"/>
            </c:ext>
          </c:extLst>
        </c:ser>
        <c:ser>
          <c:idx val="1"/>
          <c:order val="1"/>
          <c:tx>
            <c:v>Predicted SO2 Reduction</c:v>
          </c:tx>
          <c:spPr>
            <a:ln w="19050">
              <a:noFill/>
            </a:ln>
          </c:spPr>
          <c:xVal>
            <c:numRef>
              <c:f>Data!$G$6:$G$77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FullReg!$B$28:$B$99</c:f>
              <c:numCache>
                <c:formatCode>General</c:formatCode>
                <c:ptCount val="72"/>
                <c:pt idx="0">
                  <c:v>0.64099986479099358</c:v>
                </c:pt>
                <c:pt idx="1">
                  <c:v>0.38737301296230003</c:v>
                </c:pt>
                <c:pt idx="2">
                  <c:v>0.42028279324732437</c:v>
                </c:pt>
                <c:pt idx="3">
                  <c:v>0.60959347475784964</c:v>
                </c:pt>
                <c:pt idx="4">
                  <c:v>0.52380330686237131</c:v>
                </c:pt>
                <c:pt idx="5">
                  <c:v>0.43848122716225318</c:v>
                </c:pt>
                <c:pt idx="6">
                  <c:v>0.38771464082731127</c:v>
                </c:pt>
                <c:pt idx="7">
                  <c:v>0.44493781169619601</c:v>
                </c:pt>
                <c:pt idx="8">
                  <c:v>0.64491098220725951</c:v>
                </c:pt>
                <c:pt idx="9">
                  <c:v>0.60276467559220703</c:v>
                </c:pt>
                <c:pt idx="10">
                  <c:v>0.48838992584930102</c:v>
                </c:pt>
                <c:pt idx="11">
                  <c:v>0.50967934265863768</c:v>
                </c:pt>
                <c:pt idx="12">
                  <c:v>0.50497648555290564</c:v>
                </c:pt>
                <c:pt idx="13">
                  <c:v>0.4125798523857942</c:v>
                </c:pt>
                <c:pt idx="14">
                  <c:v>0.37583007706798283</c:v>
                </c:pt>
                <c:pt idx="15">
                  <c:v>0.49974111461629706</c:v>
                </c:pt>
                <c:pt idx="16">
                  <c:v>0.49633278542567499</c:v>
                </c:pt>
                <c:pt idx="17">
                  <c:v>0.53757522473960728</c:v>
                </c:pt>
                <c:pt idx="18">
                  <c:v>0.50518037346462519</c:v>
                </c:pt>
                <c:pt idx="19">
                  <c:v>0.51297335230330909</c:v>
                </c:pt>
                <c:pt idx="20">
                  <c:v>0.48936624630674058</c:v>
                </c:pt>
                <c:pt idx="21">
                  <c:v>0.49815982717166146</c:v>
                </c:pt>
                <c:pt idx="22">
                  <c:v>0.52041342365403931</c:v>
                </c:pt>
                <c:pt idx="23">
                  <c:v>0.43915148094642115</c:v>
                </c:pt>
                <c:pt idx="24">
                  <c:v>0.54988428798175304</c:v>
                </c:pt>
                <c:pt idx="25">
                  <c:v>0.48179474020061058</c:v>
                </c:pt>
                <c:pt idx="26">
                  <c:v>0.47248078628921208</c:v>
                </c:pt>
                <c:pt idx="27">
                  <c:v>0.47834454462035741</c:v>
                </c:pt>
                <c:pt idx="28">
                  <c:v>0.46904187033190131</c:v>
                </c:pt>
                <c:pt idx="29">
                  <c:v>0.48653946369597378</c:v>
                </c:pt>
                <c:pt idx="30">
                  <c:v>0.5647936866770612</c:v>
                </c:pt>
                <c:pt idx="31">
                  <c:v>0.40666706130567004</c:v>
                </c:pt>
                <c:pt idx="32">
                  <c:v>0.57774460887098322</c:v>
                </c:pt>
                <c:pt idx="33">
                  <c:v>0.58155985272358857</c:v>
                </c:pt>
                <c:pt idx="34">
                  <c:v>0.5991227328846328</c:v>
                </c:pt>
                <c:pt idx="35">
                  <c:v>0.38281506216920713</c:v>
                </c:pt>
                <c:pt idx="36">
                  <c:v>0.54658198119150037</c:v>
                </c:pt>
                <c:pt idx="37">
                  <c:v>0.65376241388502676</c:v>
                </c:pt>
                <c:pt idx="38">
                  <c:v>0.76090689383674281</c:v>
                </c:pt>
                <c:pt idx="39">
                  <c:v>0.4609353888358203</c:v>
                </c:pt>
                <c:pt idx="40">
                  <c:v>0.54106482515041709</c:v>
                </c:pt>
                <c:pt idx="41">
                  <c:v>0.76896990854557412</c:v>
                </c:pt>
                <c:pt idx="42">
                  <c:v>0.75492337192321091</c:v>
                </c:pt>
                <c:pt idx="43">
                  <c:v>0.59253808762272231</c:v>
                </c:pt>
                <c:pt idx="44">
                  <c:v>0.46858518368477697</c:v>
                </c:pt>
                <c:pt idx="45">
                  <c:v>0.60774055104544777</c:v>
                </c:pt>
                <c:pt idx="46">
                  <c:v>0.61465308299035271</c:v>
                </c:pt>
                <c:pt idx="47">
                  <c:v>0.6224105006372973</c:v>
                </c:pt>
                <c:pt idx="48">
                  <c:v>0.63796042751154081</c:v>
                </c:pt>
                <c:pt idx="49">
                  <c:v>0.87299951558415656</c:v>
                </c:pt>
                <c:pt idx="50">
                  <c:v>0.52626344080316767</c:v>
                </c:pt>
                <c:pt idx="51">
                  <c:v>0.61684564262007613</c:v>
                </c:pt>
                <c:pt idx="52">
                  <c:v>0.49899680727819096</c:v>
                </c:pt>
                <c:pt idx="53">
                  <c:v>0.71471795698871066</c:v>
                </c:pt>
                <c:pt idx="54">
                  <c:v>0.86333762860985508</c:v>
                </c:pt>
                <c:pt idx="55">
                  <c:v>0.64028442189666412</c:v>
                </c:pt>
                <c:pt idx="56">
                  <c:v>0.80831285295720046</c:v>
                </c:pt>
                <c:pt idx="57">
                  <c:v>0.75541401936445629</c:v>
                </c:pt>
                <c:pt idx="58">
                  <c:v>0.69765747350323926</c:v>
                </c:pt>
                <c:pt idx="59">
                  <c:v>0.72440917801817362</c:v>
                </c:pt>
                <c:pt idx="60">
                  <c:v>0.54965451810361798</c:v>
                </c:pt>
                <c:pt idx="61">
                  <c:v>0.66855165744787759</c:v>
                </c:pt>
                <c:pt idx="62">
                  <c:v>0.7598648169709461</c:v>
                </c:pt>
                <c:pt idx="63">
                  <c:v>0.76582531002720799</c:v>
                </c:pt>
                <c:pt idx="64">
                  <c:v>0.59272944319997245</c:v>
                </c:pt>
                <c:pt idx="65">
                  <c:v>0.78184876913324752</c:v>
                </c:pt>
                <c:pt idx="66">
                  <c:v>0.77198299424722661</c:v>
                </c:pt>
                <c:pt idx="67">
                  <c:v>0.60318804428879069</c:v>
                </c:pt>
                <c:pt idx="68">
                  <c:v>0.57307618217075673</c:v>
                </c:pt>
                <c:pt idx="69">
                  <c:v>0.70884119671171097</c:v>
                </c:pt>
                <c:pt idx="70">
                  <c:v>0.44723048007846844</c:v>
                </c:pt>
                <c:pt idx="71">
                  <c:v>0.77293503313586953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94-4718-A5D5-1B930E058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633128"/>
        <c:axId val="597634440"/>
      </c:scatterChart>
      <c:valAx>
        <c:axId val="597633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Sulfer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7634440"/>
        <c:crosses val="autoZero"/>
        <c:crossBetween val="midCat"/>
      </c:valAx>
      <c:valAx>
        <c:axId val="597634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SO2 Reduction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5976331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Scrubber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SO2 Reduction</c:v>
          </c:tx>
          <c:spPr>
            <a:ln w="19050">
              <a:noFill/>
            </a:ln>
          </c:spPr>
          <c:xVal>
            <c:numRef>
              <c:f>Data!$H$6:$H$77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Data!$B$6:$B$77</c:f>
              <c:numCache>
                <c:formatCode>0.00%</c:formatCode>
                <c:ptCount val="72"/>
                <c:pt idx="0">
                  <c:v>0.54900000000000004</c:v>
                </c:pt>
                <c:pt idx="1">
                  <c:v>0.42499999999999999</c:v>
                </c:pt>
                <c:pt idx="2">
                  <c:v>0.40300000000000002</c:v>
                </c:pt>
                <c:pt idx="3">
                  <c:v>0.39200000000000002</c:v>
                </c:pt>
                <c:pt idx="4">
                  <c:v>0.61599999999999999</c:v>
                </c:pt>
                <c:pt idx="5">
                  <c:v>0.54300000000000004</c:v>
                </c:pt>
                <c:pt idx="6">
                  <c:v>0.39900000000000002</c:v>
                </c:pt>
                <c:pt idx="7">
                  <c:v>0.44700000000000001</c:v>
                </c:pt>
                <c:pt idx="8">
                  <c:v>0.56599999999999995</c:v>
                </c:pt>
                <c:pt idx="9">
                  <c:v>0.61599999999999999</c:v>
                </c:pt>
                <c:pt idx="10">
                  <c:v>0.51900000000000002</c:v>
                </c:pt>
                <c:pt idx="11">
                  <c:v>0.52</c:v>
                </c:pt>
                <c:pt idx="12">
                  <c:v>0.68899999999999995</c:v>
                </c:pt>
                <c:pt idx="13">
                  <c:v>0.39</c:v>
                </c:pt>
                <c:pt idx="14">
                  <c:v>0.36299999999999999</c:v>
                </c:pt>
                <c:pt idx="15">
                  <c:v>0.439</c:v>
                </c:pt>
                <c:pt idx="16">
                  <c:v>0.499</c:v>
                </c:pt>
                <c:pt idx="17">
                  <c:v>0.56200000000000006</c:v>
                </c:pt>
                <c:pt idx="18">
                  <c:v>0.43</c:v>
                </c:pt>
                <c:pt idx="19">
                  <c:v>0.46300000000000002</c:v>
                </c:pt>
                <c:pt idx="20">
                  <c:v>0.44</c:v>
                </c:pt>
                <c:pt idx="21">
                  <c:v>0.51300000000000001</c:v>
                </c:pt>
                <c:pt idx="22">
                  <c:v>0.48799999999999999</c:v>
                </c:pt>
                <c:pt idx="23">
                  <c:v>0.43</c:v>
                </c:pt>
                <c:pt idx="24">
                  <c:v>0.56200000000000006</c:v>
                </c:pt>
                <c:pt idx="25">
                  <c:v>0.61499999999999999</c:v>
                </c:pt>
                <c:pt idx="26">
                  <c:v>0.48299999999999998</c:v>
                </c:pt>
                <c:pt idx="27">
                  <c:v>0.496</c:v>
                </c:pt>
                <c:pt idx="28">
                  <c:v>0.44800000000000001</c:v>
                </c:pt>
                <c:pt idx="29">
                  <c:v>0.55200000000000005</c:v>
                </c:pt>
                <c:pt idx="30">
                  <c:v>0.51400000000000001</c:v>
                </c:pt>
                <c:pt idx="31">
                  <c:v>0.39400000000000002</c:v>
                </c:pt>
                <c:pt idx="32">
                  <c:v>0.56399999999999995</c:v>
                </c:pt>
                <c:pt idx="33">
                  <c:v>0.52600000000000002</c:v>
                </c:pt>
                <c:pt idx="34">
                  <c:v>0.624</c:v>
                </c:pt>
                <c:pt idx="35">
                  <c:v>0.46300000000000002</c:v>
                </c:pt>
                <c:pt idx="36">
                  <c:v>0.45800000000000002</c:v>
                </c:pt>
                <c:pt idx="37">
                  <c:v>0.71799999999999997</c:v>
                </c:pt>
                <c:pt idx="38">
                  <c:v>0.79800000000000004</c:v>
                </c:pt>
                <c:pt idx="39">
                  <c:v>0.45200000000000001</c:v>
                </c:pt>
                <c:pt idx="40">
                  <c:v>0.51500000000000001</c:v>
                </c:pt>
                <c:pt idx="41">
                  <c:v>0.64600000000000002</c:v>
                </c:pt>
                <c:pt idx="42">
                  <c:v>0.77400000000000002</c:v>
                </c:pt>
                <c:pt idx="43">
                  <c:v>0.65600000000000003</c:v>
                </c:pt>
                <c:pt idx="44">
                  <c:v>0.41099999999999998</c:v>
                </c:pt>
                <c:pt idx="45">
                  <c:v>0.54</c:v>
                </c:pt>
                <c:pt idx="46">
                  <c:v>0.58099999999999996</c:v>
                </c:pt>
                <c:pt idx="47">
                  <c:v>0.57499999999999996</c:v>
                </c:pt>
                <c:pt idx="48">
                  <c:v>0.68200000000000005</c:v>
                </c:pt>
                <c:pt idx="49">
                  <c:v>0.89700000000000002</c:v>
                </c:pt>
                <c:pt idx="50">
                  <c:v>0.52100000000000002</c:v>
                </c:pt>
                <c:pt idx="51">
                  <c:v>0.65500000000000003</c:v>
                </c:pt>
                <c:pt idx="52">
                  <c:v>0.59599999999999997</c:v>
                </c:pt>
                <c:pt idx="53">
                  <c:v>0.63800000000000001</c:v>
                </c:pt>
                <c:pt idx="54">
                  <c:v>0.91600000000000004</c:v>
                </c:pt>
                <c:pt idx="55">
                  <c:v>0.45700000000000002</c:v>
                </c:pt>
                <c:pt idx="56">
                  <c:v>0.874</c:v>
                </c:pt>
                <c:pt idx="57">
                  <c:v>0.84099999999999997</c:v>
                </c:pt>
                <c:pt idx="58">
                  <c:v>0.70899999999999996</c:v>
                </c:pt>
                <c:pt idx="59">
                  <c:v>0.73</c:v>
                </c:pt>
                <c:pt idx="60">
                  <c:v>0.53</c:v>
                </c:pt>
                <c:pt idx="61">
                  <c:v>0.66200000000000003</c:v>
                </c:pt>
                <c:pt idx="62">
                  <c:v>0.79200000000000004</c:v>
                </c:pt>
                <c:pt idx="63">
                  <c:v>0.81100000000000005</c:v>
                </c:pt>
                <c:pt idx="64">
                  <c:v>0.54300000000000004</c:v>
                </c:pt>
                <c:pt idx="65">
                  <c:v>0.77200000000000002</c:v>
                </c:pt>
                <c:pt idx="66">
                  <c:v>0.80800000000000005</c:v>
                </c:pt>
                <c:pt idx="67">
                  <c:v>0.64200000000000002</c:v>
                </c:pt>
                <c:pt idx="68">
                  <c:v>0.46600000000000003</c:v>
                </c:pt>
                <c:pt idx="69">
                  <c:v>0.752</c:v>
                </c:pt>
                <c:pt idx="70">
                  <c:v>0.46600000000000003</c:v>
                </c:pt>
                <c:pt idx="71">
                  <c:v>0.86199999999999999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317-403C-8D7E-A7EE730A6B8F}"/>
            </c:ext>
          </c:extLst>
        </c:ser>
        <c:ser>
          <c:idx val="1"/>
          <c:order val="1"/>
          <c:tx>
            <c:v>Predicted SO2 Reduction</c:v>
          </c:tx>
          <c:spPr>
            <a:ln w="19050">
              <a:noFill/>
            </a:ln>
          </c:spPr>
          <c:xVal>
            <c:numRef>
              <c:f>Data!$H$6:$H$77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FullReg!$B$28:$B$99</c:f>
              <c:numCache>
                <c:formatCode>General</c:formatCode>
                <c:ptCount val="72"/>
                <c:pt idx="0">
                  <c:v>0.64099986479099358</c:v>
                </c:pt>
                <c:pt idx="1">
                  <c:v>0.38737301296230003</c:v>
                </c:pt>
                <c:pt idx="2">
                  <c:v>0.42028279324732437</c:v>
                </c:pt>
                <c:pt idx="3">
                  <c:v>0.60959347475784964</c:v>
                </c:pt>
                <c:pt idx="4">
                  <c:v>0.52380330686237131</c:v>
                </c:pt>
                <c:pt idx="5">
                  <c:v>0.43848122716225318</c:v>
                </c:pt>
                <c:pt idx="6">
                  <c:v>0.38771464082731127</c:v>
                </c:pt>
                <c:pt idx="7">
                  <c:v>0.44493781169619601</c:v>
                </c:pt>
                <c:pt idx="8">
                  <c:v>0.64491098220725951</c:v>
                </c:pt>
                <c:pt idx="9">
                  <c:v>0.60276467559220703</c:v>
                </c:pt>
                <c:pt idx="10">
                  <c:v>0.48838992584930102</c:v>
                </c:pt>
                <c:pt idx="11">
                  <c:v>0.50967934265863768</c:v>
                </c:pt>
                <c:pt idx="12">
                  <c:v>0.50497648555290564</c:v>
                </c:pt>
                <c:pt idx="13">
                  <c:v>0.4125798523857942</c:v>
                </c:pt>
                <c:pt idx="14">
                  <c:v>0.37583007706798283</c:v>
                </c:pt>
                <c:pt idx="15">
                  <c:v>0.49974111461629706</c:v>
                </c:pt>
                <c:pt idx="16">
                  <c:v>0.49633278542567499</c:v>
                </c:pt>
                <c:pt idx="17">
                  <c:v>0.53757522473960728</c:v>
                </c:pt>
                <c:pt idx="18">
                  <c:v>0.50518037346462519</c:v>
                </c:pt>
                <c:pt idx="19">
                  <c:v>0.51297335230330909</c:v>
                </c:pt>
                <c:pt idx="20">
                  <c:v>0.48936624630674058</c:v>
                </c:pt>
                <c:pt idx="21">
                  <c:v>0.49815982717166146</c:v>
                </c:pt>
                <c:pt idx="22">
                  <c:v>0.52041342365403931</c:v>
                </c:pt>
                <c:pt idx="23">
                  <c:v>0.43915148094642115</c:v>
                </c:pt>
                <c:pt idx="24">
                  <c:v>0.54988428798175304</c:v>
                </c:pt>
                <c:pt idx="25">
                  <c:v>0.48179474020061058</c:v>
                </c:pt>
                <c:pt idx="26">
                  <c:v>0.47248078628921208</c:v>
                </c:pt>
                <c:pt idx="27">
                  <c:v>0.47834454462035741</c:v>
                </c:pt>
                <c:pt idx="28">
                  <c:v>0.46904187033190131</c:v>
                </c:pt>
                <c:pt idx="29">
                  <c:v>0.48653946369597378</c:v>
                </c:pt>
                <c:pt idx="30">
                  <c:v>0.5647936866770612</c:v>
                </c:pt>
                <c:pt idx="31">
                  <c:v>0.40666706130567004</c:v>
                </c:pt>
                <c:pt idx="32">
                  <c:v>0.57774460887098322</c:v>
                </c:pt>
                <c:pt idx="33">
                  <c:v>0.58155985272358857</c:v>
                </c:pt>
                <c:pt idx="34">
                  <c:v>0.5991227328846328</c:v>
                </c:pt>
                <c:pt idx="35">
                  <c:v>0.38281506216920713</c:v>
                </c:pt>
                <c:pt idx="36">
                  <c:v>0.54658198119150037</c:v>
                </c:pt>
                <c:pt idx="37">
                  <c:v>0.65376241388502676</c:v>
                </c:pt>
                <c:pt idx="38">
                  <c:v>0.76090689383674281</c:v>
                </c:pt>
                <c:pt idx="39">
                  <c:v>0.4609353888358203</c:v>
                </c:pt>
                <c:pt idx="40">
                  <c:v>0.54106482515041709</c:v>
                </c:pt>
                <c:pt idx="41">
                  <c:v>0.76896990854557412</c:v>
                </c:pt>
                <c:pt idx="42">
                  <c:v>0.75492337192321091</c:v>
                </c:pt>
                <c:pt idx="43">
                  <c:v>0.59253808762272231</c:v>
                </c:pt>
                <c:pt idx="44">
                  <c:v>0.46858518368477697</c:v>
                </c:pt>
                <c:pt idx="45">
                  <c:v>0.60774055104544777</c:v>
                </c:pt>
                <c:pt idx="46">
                  <c:v>0.61465308299035271</c:v>
                </c:pt>
                <c:pt idx="47">
                  <c:v>0.6224105006372973</c:v>
                </c:pt>
                <c:pt idx="48">
                  <c:v>0.63796042751154081</c:v>
                </c:pt>
                <c:pt idx="49">
                  <c:v>0.87299951558415656</c:v>
                </c:pt>
                <c:pt idx="50">
                  <c:v>0.52626344080316767</c:v>
                </c:pt>
                <c:pt idx="51">
                  <c:v>0.61684564262007613</c:v>
                </c:pt>
                <c:pt idx="52">
                  <c:v>0.49899680727819096</c:v>
                </c:pt>
                <c:pt idx="53">
                  <c:v>0.71471795698871066</c:v>
                </c:pt>
                <c:pt idx="54">
                  <c:v>0.86333762860985508</c:v>
                </c:pt>
                <c:pt idx="55">
                  <c:v>0.64028442189666412</c:v>
                </c:pt>
                <c:pt idx="56">
                  <c:v>0.80831285295720046</c:v>
                </c:pt>
                <c:pt idx="57">
                  <c:v>0.75541401936445629</c:v>
                </c:pt>
                <c:pt idx="58">
                  <c:v>0.69765747350323926</c:v>
                </c:pt>
                <c:pt idx="59">
                  <c:v>0.72440917801817362</c:v>
                </c:pt>
                <c:pt idx="60">
                  <c:v>0.54965451810361798</c:v>
                </c:pt>
                <c:pt idx="61">
                  <c:v>0.66855165744787759</c:v>
                </c:pt>
                <c:pt idx="62">
                  <c:v>0.7598648169709461</c:v>
                </c:pt>
                <c:pt idx="63">
                  <c:v>0.76582531002720799</c:v>
                </c:pt>
                <c:pt idx="64">
                  <c:v>0.59272944319997245</c:v>
                </c:pt>
                <c:pt idx="65">
                  <c:v>0.78184876913324752</c:v>
                </c:pt>
                <c:pt idx="66">
                  <c:v>0.77198299424722661</c:v>
                </c:pt>
                <c:pt idx="67">
                  <c:v>0.60318804428879069</c:v>
                </c:pt>
                <c:pt idx="68">
                  <c:v>0.57307618217075673</c:v>
                </c:pt>
                <c:pt idx="69">
                  <c:v>0.70884119671171097</c:v>
                </c:pt>
                <c:pt idx="70">
                  <c:v>0.44723048007846844</c:v>
                </c:pt>
                <c:pt idx="71">
                  <c:v>0.77293503313586953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317-403C-8D7E-A7EE730A6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785696"/>
        <c:axId val="652921696"/>
      </c:scatterChart>
      <c:valAx>
        <c:axId val="517785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Scrubber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2921696"/>
        <c:crosses val="autoZero"/>
        <c:crossBetween val="midCat"/>
      </c:valAx>
      <c:valAx>
        <c:axId val="652921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SO2 Reduction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517785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FullReg!$F$28:$F$99</c:f>
              <c:numCache>
                <c:formatCode>General</c:formatCode>
                <c:ptCount val="72"/>
                <c:pt idx="0">
                  <c:v>0.69444444444444442</c:v>
                </c:pt>
                <c:pt idx="1">
                  <c:v>2.083333333333333</c:v>
                </c:pt>
                <c:pt idx="2">
                  <c:v>3.4722222222222223</c:v>
                </c:pt>
                <c:pt idx="3">
                  <c:v>4.8611111111111107</c:v>
                </c:pt>
                <c:pt idx="4">
                  <c:v>6.25</c:v>
                </c:pt>
                <c:pt idx="5">
                  <c:v>7.6388888888888893</c:v>
                </c:pt>
                <c:pt idx="6">
                  <c:v>9.0277777777777768</c:v>
                </c:pt>
                <c:pt idx="7">
                  <c:v>10.416666666666666</c:v>
                </c:pt>
                <c:pt idx="8">
                  <c:v>11.805555555555555</c:v>
                </c:pt>
                <c:pt idx="9">
                  <c:v>13.194444444444445</c:v>
                </c:pt>
                <c:pt idx="10">
                  <c:v>14.583333333333334</c:v>
                </c:pt>
                <c:pt idx="11">
                  <c:v>15.972222222222221</c:v>
                </c:pt>
                <c:pt idx="12">
                  <c:v>17.361111111111107</c:v>
                </c:pt>
                <c:pt idx="13">
                  <c:v>18.749999999999996</c:v>
                </c:pt>
                <c:pt idx="14">
                  <c:v>20.138888888888886</c:v>
                </c:pt>
                <c:pt idx="15">
                  <c:v>21.527777777777775</c:v>
                </c:pt>
                <c:pt idx="16">
                  <c:v>22.916666666666664</c:v>
                </c:pt>
                <c:pt idx="17">
                  <c:v>24.305555555555554</c:v>
                </c:pt>
                <c:pt idx="18">
                  <c:v>25.694444444444443</c:v>
                </c:pt>
                <c:pt idx="19">
                  <c:v>27.083333333333332</c:v>
                </c:pt>
                <c:pt idx="20">
                  <c:v>28.472222222222221</c:v>
                </c:pt>
                <c:pt idx="21">
                  <c:v>29.861111111111107</c:v>
                </c:pt>
                <c:pt idx="22">
                  <c:v>31.249999999999996</c:v>
                </c:pt>
                <c:pt idx="23">
                  <c:v>32.638888888888886</c:v>
                </c:pt>
                <c:pt idx="24">
                  <c:v>34.027777777777771</c:v>
                </c:pt>
                <c:pt idx="25">
                  <c:v>35.416666666666664</c:v>
                </c:pt>
                <c:pt idx="26">
                  <c:v>36.80555555555555</c:v>
                </c:pt>
                <c:pt idx="27">
                  <c:v>38.194444444444443</c:v>
                </c:pt>
                <c:pt idx="28">
                  <c:v>39.583333333333329</c:v>
                </c:pt>
                <c:pt idx="29">
                  <c:v>40.972222222222221</c:v>
                </c:pt>
                <c:pt idx="30">
                  <c:v>42.361111111111107</c:v>
                </c:pt>
                <c:pt idx="31">
                  <c:v>43.75</c:v>
                </c:pt>
                <c:pt idx="32">
                  <c:v>45.138888888888886</c:v>
                </c:pt>
                <c:pt idx="33">
                  <c:v>46.527777777777771</c:v>
                </c:pt>
                <c:pt idx="34">
                  <c:v>47.916666666666664</c:v>
                </c:pt>
                <c:pt idx="35">
                  <c:v>49.30555555555555</c:v>
                </c:pt>
                <c:pt idx="36">
                  <c:v>50.694444444444443</c:v>
                </c:pt>
                <c:pt idx="37">
                  <c:v>52.083333333333329</c:v>
                </c:pt>
                <c:pt idx="38">
                  <c:v>53.472222222222221</c:v>
                </c:pt>
                <c:pt idx="39">
                  <c:v>54.861111111111107</c:v>
                </c:pt>
                <c:pt idx="40">
                  <c:v>56.25</c:v>
                </c:pt>
                <c:pt idx="41">
                  <c:v>57.638888888888886</c:v>
                </c:pt>
                <c:pt idx="42">
                  <c:v>59.027777777777771</c:v>
                </c:pt>
                <c:pt idx="43">
                  <c:v>60.416666666666664</c:v>
                </c:pt>
                <c:pt idx="44">
                  <c:v>61.80555555555555</c:v>
                </c:pt>
                <c:pt idx="45">
                  <c:v>63.194444444444443</c:v>
                </c:pt>
                <c:pt idx="46">
                  <c:v>64.583333333333329</c:v>
                </c:pt>
                <c:pt idx="47">
                  <c:v>65.972222222222214</c:v>
                </c:pt>
                <c:pt idx="48">
                  <c:v>67.3611111111111</c:v>
                </c:pt>
                <c:pt idx="49">
                  <c:v>68.75</c:v>
                </c:pt>
                <c:pt idx="50">
                  <c:v>70.138888888888886</c:v>
                </c:pt>
                <c:pt idx="51">
                  <c:v>71.527777777777771</c:v>
                </c:pt>
                <c:pt idx="52">
                  <c:v>72.916666666666657</c:v>
                </c:pt>
                <c:pt idx="53">
                  <c:v>74.305555555555557</c:v>
                </c:pt>
                <c:pt idx="54">
                  <c:v>75.694444444444443</c:v>
                </c:pt>
                <c:pt idx="55">
                  <c:v>77.083333333333329</c:v>
                </c:pt>
                <c:pt idx="56">
                  <c:v>78.472222222222214</c:v>
                </c:pt>
                <c:pt idx="57">
                  <c:v>79.8611111111111</c:v>
                </c:pt>
                <c:pt idx="58">
                  <c:v>81.25</c:v>
                </c:pt>
                <c:pt idx="59">
                  <c:v>82.638888888888886</c:v>
                </c:pt>
                <c:pt idx="60">
                  <c:v>84.027777777777771</c:v>
                </c:pt>
                <c:pt idx="61">
                  <c:v>85.416666666666657</c:v>
                </c:pt>
                <c:pt idx="62">
                  <c:v>86.805555555555557</c:v>
                </c:pt>
                <c:pt idx="63">
                  <c:v>88.194444444444443</c:v>
                </c:pt>
                <c:pt idx="64">
                  <c:v>89.583333333333329</c:v>
                </c:pt>
                <c:pt idx="65">
                  <c:v>90.972222222222214</c:v>
                </c:pt>
                <c:pt idx="66">
                  <c:v>92.3611111111111</c:v>
                </c:pt>
                <c:pt idx="67">
                  <c:v>93.75</c:v>
                </c:pt>
                <c:pt idx="68">
                  <c:v>95.138888888888886</c:v>
                </c:pt>
                <c:pt idx="69">
                  <c:v>96.527777777777771</c:v>
                </c:pt>
                <c:pt idx="70">
                  <c:v>97.916666666666657</c:v>
                </c:pt>
                <c:pt idx="71">
                  <c:v>99.305555555555557</c:v>
                </c:pt>
              </c:numCache>
            </c:numRef>
          </c:xVal>
          <c:yVal>
            <c:numRef>
              <c:f>FullReg!$G$28:$G$99</c:f>
              <c:numCache>
                <c:formatCode>General</c:formatCode>
                <c:ptCount val="72"/>
                <c:pt idx="0">
                  <c:v>0.36299999999999999</c:v>
                </c:pt>
                <c:pt idx="1">
                  <c:v>0.39</c:v>
                </c:pt>
                <c:pt idx="2">
                  <c:v>0.39200000000000002</c:v>
                </c:pt>
                <c:pt idx="3">
                  <c:v>0.39400000000000002</c:v>
                </c:pt>
                <c:pt idx="4">
                  <c:v>0.39900000000000002</c:v>
                </c:pt>
                <c:pt idx="5">
                  <c:v>0.40300000000000002</c:v>
                </c:pt>
                <c:pt idx="6">
                  <c:v>0.41099999999999998</c:v>
                </c:pt>
                <c:pt idx="7">
                  <c:v>0.42499999999999999</c:v>
                </c:pt>
                <c:pt idx="8">
                  <c:v>0.43</c:v>
                </c:pt>
                <c:pt idx="9">
                  <c:v>0.43</c:v>
                </c:pt>
                <c:pt idx="10">
                  <c:v>0.439</c:v>
                </c:pt>
                <c:pt idx="11">
                  <c:v>0.44</c:v>
                </c:pt>
                <c:pt idx="12">
                  <c:v>0.44700000000000001</c:v>
                </c:pt>
                <c:pt idx="13">
                  <c:v>0.44800000000000001</c:v>
                </c:pt>
                <c:pt idx="14">
                  <c:v>0.45200000000000001</c:v>
                </c:pt>
                <c:pt idx="15">
                  <c:v>0.45700000000000002</c:v>
                </c:pt>
                <c:pt idx="16">
                  <c:v>0.45800000000000002</c:v>
                </c:pt>
                <c:pt idx="17">
                  <c:v>0.46300000000000002</c:v>
                </c:pt>
                <c:pt idx="18">
                  <c:v>0.46300000000000002</c:v>
                </c:pt>
                <c:pt idx="19">
                  <c:v>0.46600000000000003</c:v>
                </c:pt>
                <c:pt idx="20">
                  <c:v>0.46600000000000003</c:v>
                </c:pt>
                <c:pt idx="21">
                  <c:v>0.48299999999999998</c:v>
                </c:pt>
                <c:pt idx="22">
                  <c:v>0.48799999999999999</c:v>
                </c:pt>
                <c:pt idx="23">
                  <c:v>0.496</c:v>
                </c:pt>
                <c:pt idx="24">
                  <c:v>0.499</c:v>
                </c:pt>
                <c:pt idx="25">
                  <c:v>0.51300000000000001</c:v>
                </c:pt>
                <c:pt idx="26">
                  <c:v>0.51400000000000001</c:v>
                </c:pt>
                <c:pt idx="27">
                  <c:v>0.51500000000000001</c:v>
                </c:pt>
                <c:pt idx="28">
                  <c:v>0.51900000000000002</c:v>
                </c:pt>
                <c:pt idx="29">
                  <c:v>0.52</c:v>
                </c:pt>
                <c:pt idx="30">
                  <c:v>0.52100000000000002</c:v>
                </c:pt>
                <c:pt idx="31">
                  <c:v>0.52600000000000002</c:v>
                </c:pt>
                <c:pt idx="32">
                  <c:v>0.53</c:v>
                </c:pt>
                <c:pt idx="33">
                  <c:v>0.54</c:v>
                </c:pt>
                <c:pt idx="34">
                  <c:v>0.54300000000000004</c:v>
                </c:pt>
                <c:pt idx="35">
                  <c:v>0.54300000000000004</c:v>
                </c:pt>
                <c:pt idx="36">
                  <c:v>0.54900000000000004</c:v>
                </c:pt>
                <c:pt idx="37">
                  <c:v>0.55200000000000005</c:v>
                </c:pt>
                <c:pt idx="38">
                  <c:v>0.56200000000000006</c:v>
                </c:pt>
                <c:pt idx="39">
                  <c:v>0.56200000000000006</c:v>
                </c:pt>
                <c:pt idx="40">
                  <c:v>0.56399999999999995</c:v>
                </c:pt>
                <c:pt idx="41">
                  <c:v>0.56599999999999995</c:v>
                </c:pt>
                <c:pt idx="42">
                  <c:v>0.57499999999999996</c:v>
                </c:pt>
                <c:pt idx="43">
                  <c:v>0.58099999999999996</c:v>
                </c:pt>
                <c:pt idx="44">
                  <c:v>0.59599999999999997</c:v>
                </c:pt>
                <c:pt idx="45">
                  <c:v>0.61499999999999999</c:v>
                </c:pt>
                <c:pt idx="46">
                  <c:v>0.61599999999999999</c:v>
                </c:pt>
                <c:pt idx="47">
                  <c:v>0.61599999999999999</c:v>
                </c:pt>
                <c:pt idx="48">
                  <c:v>0.624</c:v>
                </c:pt>
                <c:pt idx="49">
                  <c:v>0.63800000000000001</c:v>
                </c:pt>
                <c:pt idx="50">
                  <c:v>0.64200000000000002</c:v>
                </c:pt>
                <c:pt idx="51">
                  <c:v>0.64600000000000002</c:v>
                </c:pt>
                <c:pt idx="52">
                  <c:v>0.65500000000000003</c:v>
                </c:pt>
                <c:pt idx="53">
                  <c:v>0.65600000000000003</c:v>
                </c:pt>
                <c:pt idx="54">
                  <c:v>0.66200000000000003</c:v>
                </c:pt>
                <c:pt idx="55">
                  <c:v>0.68200000000000005</c:v>
                </c:pt>
                <c:pt idx="56">
                  <c:v>0.68899999999999995</c:v>
                </c:pt>
                <c:pt idx="57">
                  <c:v>0.70899999999999996</c:v>
                </c:pt>
                <c:pt idx="58">
                  <c:v>0.71799999999999997</c:v>
                </c:pt>
                <c:pt idx="59">
                  <c:v>0.73</c:v>
                </c:pt>
                <c:pt idx="60">
                  <c:v>0.752</c:v>
                </c:pt>
                <c:pt idx="61">
                  <c:v>0.77200000000000002</c:v>
                </c:pt>
                <c:pt idx="62">
                  <c:v>0.77400000000000002</c:v>
                </c:pt>
                <c:pt idx="63">
                  <c:v>0.79200000000000004</c:v>
                </c:pt>
                <c:pt idx="64">
                  <c:v>0.79800000000000004</c:v>
                </c:pt>
                <c:pt idx="65">
                  <c:v>0.80800000000000005</c:v>
                </c:pt>
                <c:pt idx="66">
                  <c:v>0.81100000000000005</c:v>
                </c:pt>
                <c:pt idx="67">
                  <c:v>0.84099999999999997</c:v>
                </c:pt>
                <c:pt idx="68">
                  <c:v>0.86199999999999999</c:v>
                </c:pt>
                <c:pt idx="69">
                  <c:v>0.874</c:v>
                </c:pt>
                <c:pt idx="70">
                  <c:v>0.89700000000000002</c:v>
                </c:pt>
                <c:pt idx="71">
                  <c:v>0.91600000000000004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42-4CFA-B55D-5A63144CF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476056"/>
        <c:axId val="935478680"/>
      </c:scatterChart>
      <c:valAx>
        <c:axId val="935476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5478680"/>
        <c:crosses val="autoZero"/>
        <c:crossBetween val="midCat"/>
      </c:valAx>
      <c:valAx>
        <c:axId val="935478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SO2 Reduction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5476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FullReg!$I$28:$I$41</c:f>
              <c:strCache>
                <c:ptCount val="14"/>
                <c:pt idx="0">
                  <c:v>-0.24</c:v>
                </c:pt>
                <c:pt idx="1">
                  <c:v>-0.2</c:v>
                </c:pt>
                <c:pt idx="2">
                  <c:v>-0.16</c:v>
                </c:pt>
                <c:pt idx="3">
                  <c:v>-0.12</c:v>
                </c:pt>
                <c:pt idx="4">
                  <c:v>-0.08</c:v>
                </c:pt>
                <c:pt idx="5">
                  <c:v>-0.04</c:v>
                </c:pt>
                <c:pt idx="6">
                  <c:v>0</c:v>
                </c:pt>
                <c:pt idx="7">
                  <c:v>0.04</c:v>
                </c:pt>
                <c:pt idx="8">
                  <c:v>0.08</c:v>
                </c:pt>
                <c:pt idx="9">
                  <c:v>0.12</c:v>
                </c:pt>
                <c:pt idx="10">
                  <c:v>0.16</c:v>
                </c:pt>
                <c:pt idx="11">
                  <c:v>0.2</c:v>
                </c:pt>
                <c:pt idx="12">
                  <c:v>0.24</c:v>
                </c:pt>
                <c:pt idx="13">
                  <c:v>More</c:v>
                </c:pt>
              </c:strCache>
            </c:strRef>
          </c:cat>
          <c:val>
            <c:numRef>
              <c:f>FullReg!$J$28:$J$41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12</c:v>
                </c:pt>
                <c:pt idx="6">
                  <c:v>15</c:v>
                </c:pt>
                <c:pt idx="7">
                  <c:v>23</c:v>
                </c:pt>
                <c:pt idx="8">
                  <c:v>8</c:v>
                </c:pt>
                <c:pt idx="9">
                  <c:v>6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40-4623-B0C5-B263393C0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8697752"/>
        <c:axId val="588699064"/>
      </c:barChart>
      <c:catAx>
        <c:axId val="588697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Bins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8699064"/>
        <c:crosses val="autoZero"/>
        <c:auto val="1"/>
        <c:lblAlgn val="ctr"/>
        <c:lblOffset val="100"/>
        <c:noMultiLvlLbl val="0"/>
      </c:catAx>
      <c:valAx>
        <c:axId val="588699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8697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FullReg!$I$58:$I$73</c:f>
              <c:strCache>
                <c:ptCount val="16"/>
                <c:pt idx="0">
                  <c:v>-3.5</c:v>
                </c:pt>
                <c:pt idx="1">
                  <c:v>-3</c:v>
                </c:pt>
                <c:pt idx="2">
                  <c:v>-2.5</c:v>
                </c:pt>
                <c:pt idx="3">
                  <c:v>-2</c:v>
                </c:pt>
                <c:pt idx="4">
                  <c:v>-1.5</c:v>
                </c:pt>
                <c:pt idx="5">
                  <c:v>-1</c:v>
                </c:pt>
                <c:pt idx="6">
                  <c:v>-0.5</c:v>
                </c:pt>
                <c:pt idx="7">
                  <c:v>0</c:v>
                </c:pt>
                <c:pt idx="8">
                  <c:v>0.5</c:v>
                </c:pt>
                <c:pt idx="9">
                  <c:v>1</c:v>
                </c:pt>
                <c:pt idx="10">
                  <c:v>1.5</c:v>
                </c:pt>
                <c:pt idx="11">
                  <c:v>2</c:v>
                </c:pt>
                <c:pt idx="12">
                  <c:v>2.5</c:v>
                </c:pt>
                <c:pt idx="13">
                  <c:v>3</c:v>
                </c:pt>
                <c:pt idx="14">
                  <c:v>3.5</c:v>
                </c:pt>
                <c:pt idx="15">
                  <c:v>More</c:v>
                </c:pt>
              </c:strCache>
            </c:strRef>
          </c:cat>
          <c:val>
            <c:numRef>
              <c:f>FullReg!$J$58:$J$73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6</c:v>
                </c:pt>
                <c:pt idx="6">
                  <c:v>9</c:v>
                </c:pt>
                <c:pt idx="7">
                  <c:v>14</c:v>
                </c:pt>
                <c:pt idx="8">
                  <c:v>18</c:v>
                </c:pt>
                <c:pt idx="9">
                  <c:v>13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73-4717-B40A-6705394B3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5559704"/>
        <c:axId val="935563640"/>
      </c:barChart>
      <c:catAx>
        <c:axId val="935559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Bins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5563640"/>
        <c:crosses val="autoZero"/>
        <c:auto val="1"/>
        <c:lblAlgn val="ctr"/>
        <c:lblOffset val="100"/>
        <c:noMultiLvlLbl val="0"/>
      </c:catAx>
      <c:valAx>
        <c:axId val="935563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5559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Wet Scrubber Sim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WetSim!$AL$1</c:f>
              <c:strCache>
                <c:ptCount val="1"/>
                <c:pt idx="0">
                  <c:v>Steps!$H$62</c:v>
                </c:pt>
              </c:strCache>
            </c:strRef>
          </c:tx>
          <c:marker>
            <c:symbol val="none"/>
          </c:marker>
          <c:xVal>
            <c:numRef>
              <c:f>WetSim!$AK$2:$AK$45</c:f>
              <c:numCache>
                <c:formatCode>General</c:formatCode>
                <c:ptCount val="44"/>
                <c:pt idx="0">
                  <c:v>750000</c:v>
                </c:pt>
                <c:pt idx="1">
                  <c:v>750000</c:v>
                </c:pt>
                <c:pt idx="2">
                  <c:v>1000000</c:v>
                </c:pt>
                <c:pt idx="3">
                  <c:v>1000000</c:v>
                </c:pt>
                <c:pt idx="4">
                  <c:v>1250000</c:v>
                </c:pt>
                <c:pt idx="5">
                  <c:v>1250000</c:v>
                </c:pt>
                <c:pt idx="6">
                  <c:v>1500000</c:v>
                </c:pt>
                <c:pt idx="7">
                  <c:v>1500000</c:v>
                </c:pt>
                <c:pt idx="8">
                  <c:v>1750000</c:v>
                </c:pt>
                <c:pt idx="9">
                  <c:v>1750000</c:v>
                </c:pt>
                <c:pt idx="10">
                  <c:v>2000000</c:v>
                </c:pt>
                <c:pt idx="11">
                  <c:v>2000000</c:v>
                </c:pt>
                <c:pt idx="12">
                  <c:v>2250000</c:v>
                </c:pt>
                <c:pt idx="13">
                  <c:v>2250000</c:v>
                </c:pt>
                <c:pt idx="14">
                  <c:v>2500000</c:v>
                </c:pt>
                <c:pt idx="15">
                  <c:v>2500000</c:v>
                </c:pt>
                <c:pt idx="16">
                  <c:v>2750000</c:v>
                </c:pt>
                <c:pt idx="17">
                  <c:v>2750000</c:v>
                </c:pt>
                <c:pt idx="18">
                  <c:v>3000000</c:v>
                </c:pt>
                <c:pt idx="19">
                  <c:v>3000000</c:v>
                </c:pt>
                <c:pt idx="20">
                  <c:v>3250000</c:v>
                </c:pt>
                <c:pt idx="21">
                  <c:v>3250000</c:v>
                </c:pt>
                <c:pt idx="22">
                  <c:v>3500000</c:v>
                </c:pt>
                <c:pt idx="23">
                  <c:v>3500000</c:v>
                </c:pt>
                <c:pt idx="24">
                  <c:v>3750000</c:v>
                </c:pt>
                <c:pt idx="25">
                  <c:v>3750000</c:v>
                </c:pt>
                <c:pt idx="26">
                  <c:v>4000000</c:v>
                </c:pt>
                <c:pt idx="27">
                  <c:v>4000000</c:v>
                </c:pt>
                <c:pt idx="28">
                  <c:v>4250000</c:v>
                </c:pt>
                <c:pt idx="29">
                  <c:v>4250000</c:v>
                </c:pt>
                <c:pt idx="30">
                  <c:v>4500000</c:v>
                </c:pt>
                <c:pt idx="31">
                  <c:v>4500000</c:v>
                </c:pt>
                <c:pt idx="32">
                  <c:v>4750000</c:v>
                </c:pt>
                <c:pt idx="33">
                  <c:v>4750000</c:v>
                </c:pt>
                <c:pt idx="34">
                  <c:v>5000000</c:v>
                </c:pt>
                <c:pt idx="35">
                  <c:v>5000000</c:v>
                </c:pt>
                <c:pt idx="36">
                  <c:v>5250000</c:v>
                </c:pt>
                <c:pt idx="37">
                  <c:v>5250000</c:v>
                </c:pt>
                <c:pt idx="38">
                  <c:v>5500000</c:v>
                </c:pt>
                <c:pt idx="39">
                  <c:v>5500000</c:v>
                </c:pt>
                <c:pt idx="40">
                  <c:v>5750000</c:v>
                </c:pt>
                <c:pt idx="41">
                  <c:v>5750000</c:v>
                </c:pt>
                <c:pt idx="42">
                  <c:v>6000000</c:v>
                </c:pt>
                <c:pt idx="43">
                  <c:v>6000000</c:v>
                </c:pt>
              </c:numCache>
            </c:numRef>
          </c:xVal>
          <c:yVal>
            <c:numRef>
              <c:f>WetSim!$AL$2:$AL$45</c:f>
              <c:numCache>
                <c:formatCode>General</c:formatCode>
                <c:ptCount val="44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11</c:v>
                </c:pt>
                <c:pt idx="10">
                  <c:v>11</c:v>
                </c:pt>
                <c:pt idx="11">
                  <c:v>14</c:v>
                </c:pt>
                <c:pt idx="12">
                  <c:v>14</c:v>
                </c:pt>
                <c:pt idx="13">
                  <c:v>18</c:v>
                </c:pt>
                <c:pt idx="14">
                  <c:v>18</c:v>
                </c:pt>
                <c:pt idx="15">
                  <c:v>35</c:v>
                </c:pt>
                <c:pt idx="16">
                  <c:v>35</c:v>
                </c:pt>
                <c:pt idx="17">
                  <c:v>37</c:v>
                </c:pt>
                <c:pt idx="18">
                  <c:v>37</c:v>
                </c:pt>
                <c:pt idx="19">
                  <c:v>49</c:v>
                </c:pt>
                <c:pt idx="20">
                  <c:v>49</c:v>
                </c:pt>
                <c:pt idx="21">
                  <c:v>48</c:v>
                </c:pt>
                <c:pt idx="22">
                  <c:v>48</c:v>
                </c:pt>
                <c:pt idx="23">
                  <c:v>65</c:v>
                </c:pt>
                <c:pt idx="24">
                  <c:v>65</c:v>
                </c:pt>
                <c:pt idx="25">
                  <c:v>50</c:v>
                </c:pt>
                <c:pt idx="26">
                  <c:v>50</c:v>
                </c:pt>
                <c:pt idx="27">
                  <c:v>41</c:v>
                </c:pt>
                <c:pt idx="28">
                  <c:v>41</c:v>
                </c:pt>
                <c:pt idx="29">
                  <c:v>39</c:v>
                </c:pt>
                <c:pt idx="30">
                  <c:v>39</c:v>
                </c:pt>
                <c:pt idx="31">
                  <c:v>25</c:v>
                </c:pt>
                <c:pt idx="32">
                  <c:v>25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9</c:v>
                </c:pt>
                <c:pt idx="38">
                  <c:v>9</c:v>
                </c:pt>
                <c:pt idx="39">
                  <c:v>5</c:v>
                </c:pt>
                <c:pt idx="40">
                  <c:v>5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E3-45DA-A054-542A55A72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780856"/>
        <c:axId val="935785776"/>
      </c:scatterChart>
      <c:valAx>
        <c:axId val="935780856"/>
        <c:scaling>
          <c:orientation val="minMax"/>
          <c:max val="6000000"/>
          <c:min val="750000"/>
        </c:scaling>
        <c:delete val="0"/>
        <c:axPos val="b"/>
        <c:numFmt formatCode="General" sourceLinked="1"/>
        <c:majorTickMark val="out"/>
        <c:minorTickMark val="none"/>
        <c:tickLblPos val="nextTo"/>
        <c:crossAx val="935785776"/>
        <c:crosses val="autoZero"/>
        <c:crossBetween val="midCat"/>
      </c:valAx>
      <c:valAx>
        <c:axId val="93578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ln w="25400">
            <a:noFill/>
          </a:ln>
        </c:spPr>
        <c:crossAx val="935780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Dry Scrubber Sim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DrySim!$AL$1</c:f>
              <c:strCache>
                <c:ptCount val="1"/>
                <c:pt idx="0">
                  <c:v>$P$62</c:v>
                </c:pt>
              </c:strCache>
            </c:strRef>
          </c:tx>
          <c:marker>
            <c:symbol val="none"/>
          </c:marker>
          <c:xVal>
            <c:numRef>
              <c:f>DrySim!$AK$2:$AK$73</c:f>
              <c:numCache>
                <c:formatCode>General</c:formatCode>
                <c:ptCount val="72"/>
                <c:pt idx="0">
                  <c:v>1000000</c:v>
                </c:pt>
                <c:pt idx="1">
                  <c:v>1000000</c:v>
                </c:pt>
                <c:pt idx="2">
                  <c:v>1250000</c:v>
                </c:pt>
                <c:pt idx="3">
                  <c:v>1250000</c:v>
                </c:pt>
                <c:pt idx="4">
                  <c:v>1500000</c:v>
                </c:pt>
                <c:pt idx="5">
                  <c:v>1500000</c:v>
                </c:pt>
                <c:pt idx="6">
                  <c:v>1750000</c:v>
                </c:pt>
                <c:pt idx="7">
                  <c:v>1750000</c:v>
                </c:pt>
                <c:pt idx="8">
                  <c:v>2000000</c:v>
                </c:pt>
                <c:pt idx="9">
                  <c:v>2000000</c:v>
                </c:pt>
                <c:pt idx="10">
                  <c:v>2250000</c:v>
                </c:pt>
                <c:pt idx="11">
                  <c:v>2250000</c:v>
                </c:pt>
                <c:pt idx="12">
                  <c:v>2500000</c:v>
                </c:pt>
                <c:pt idx="13">
                  <c:v>2500000</c:v>
                </c:pt>
                <c:pt idx="14">
                  <c:v>2750000</c:v>
                </c:pt>
                <c:pt idx="15">
                  <c:v>2750000</c:v>
                </c:pt>
                <c:pt idx="16">
                  <c:v>3000000</c:v>
                </c:pt>
                <c:pt idx="17">
                  <c:v>3000000</c:v>
                </c:pt>
                <c:pt idx="18">
                  <c:v>3250000</c:v>
                </c:pt>
                <c:pt idx="19">
                  <c:v>3250000</c:v>
                </c:pt>
                <c:pt idx="20">
                  <c:v>3500000</c:v>
                </c:pt>
                <c:pt idx="21">
                  <c:v>3500000</c:v>
                </c:pt>
                <c:pt idx="22">
                  <c:v>3750000</c:v>
                </c:pt>
                <c:pt idx="23">
                  <c:v>3750000</c:v>
                </c:pt>
                <c:pt idx="24">
                  <c:v>4000000</c:v>
                </c:pt>
                <c:pt idx="25">
                  <c:v>4000000</c:v>
                </c:pt>
                <c:pt idx="26">
                  <c:v>4250000</c:v>
                </c:pt>
                <c:pt idx="27">
                  <c:v>4250000</c:v>
                </c:pt>
                <c:pt idx="28">
                  <c:v>4500000</c:v>
                </c:pt>
                <c:pt idx="29">
                  <c:v>4500000</c:v>
                </c:pt>
                <c:pt idx="30">
                  <c:v>4750000</c:v>
                </c:pt>
                <c:pt idx="31">
                  <c:v>4750000</c:v>
                </c:pt>
                <c:pt idx="32">
                  <c:v>5000000</c:v>
                </c:pt>
                <c:pt idx="33">
                  <c:v>5000000</c:v>
                </c:pt>
                <c:pt idx="34">
                  <c:v>5250000</c:v>
                </c:pt>
                <c:pt idx="35">
                  <c:v>5250000</c:v>
                </c:pt>
                <c:pt idx="36">
                  <c:v>5500000</c:v>
                </c:pt>
                <c:pt idx="37">
                  <c:v>5500000</c:v>
                </c:pt>
                <c:pt idx="38">
                  <c:v>5750000</c:v>
                </c:pt>
                <c:pt idx="39">
                  <c:v>5750000</c:v>
                </c:pt>
                <c:pt idx="40">
                  <c:v>6000000</c:v>
                </c:pt>
                <c:pt idx="41">
                  <c:v>6000000</c:v>
                </c:pt>
                <c:pt idx="42">
                  <c:v>6250000</c:v>
                </c:pt>
                <c:pt idx="43">
                  <c:v>6250000</c:v>
                </c:pt>
                <c:pt idx="44">
                  <c:v>6500000</c:v>
                </c:pt>
                <c:pt idx="45">
                  <c:v>6500000</c:v>
                </c:pt>
                <c:pt idx="46">
                  <c:v>6750000</c:v>
                </c:pt>
                <c:pt idx="47">
                  <c:v>6750000</c:v>
                </c:pt>
                <c:pt idx="48">
                  <c:v>7000000</c:v>
                </c:pt>
                <c:pt idx="49">
                  <c:v>7000000</c:v>
                </c:pt>
                <c:pt idx="50">
                  <c:v>7250000</c:v>
                </c:pt>
                <c:pt idx="51">
                  <c:v>7250000</c:v>
                </c:pt>
                <c:pt idx="52">
                  <c:v>7500000</c:v>
                </c:pt>
                <c:pt idx="53">
                  <c:v>7500000</c:v>
                </c:pt>
                <c:pt idx="54">
                  <c:v>7750000</c:v>
                </c:pt>
                <c:pt idx="55">
                  <c:v>7750000</c:v>
                </c:pt>
                <c:pt idx="56">
                  <c:v>8000000</c:v>
                </c:pt>
                <c:pt idx="57">
                  <c:v>8000000</c:v>
                </c:pt>
                <c:pt idx="58">
                  <c:v>8250000</c:v>
                </c:pt>
                <c:pt idx="59">
                  <c:v>8250000</c:v>
                </c:pt>
                <c:pt idx="60">
                  <c:v>8500000</c:v>
                </c:pt>
                <c:pt idx="61">
                  <c:v>8500000</c:v>
                </c:pt>
                <c:pt idx="62">
                  <c:v>8750000</c:v>
                </c:pt>
                <c:pt idx="63">
                  <c:v>8750000</c:v>
                </c:pt>
                <c:pt idx="64">
                  <c:v>9000000</c:v>
                </c:pt>
                <c:pt idx="65">
                  <c:v>9000000</c:v>
                </c:pt>
                <c:pt idx="66">
                  <c:v>9250000</c:v>
                </c:pt>
                <c:pt idx="67">
                  <c:v>9250000</c:v>
                </c:pt>
                <c:pt idx="68">
                  <c:v>9500000</c:v>
                </c:pt>
                <c:pt idx="69">
                  <c:v>9500000</c:v>
                </c:pt>
                <c:pt idx="70">
                  <c:v>9750000</c:v>
                </c:pt>
                <c:pt idx="71">
                  <c:v>9750000</c:v>
                </c:pt>
              </c:numCache>
            </c:numRef>
          </c:xVal>
          <c:yVal>
            <c:numRef>
              <c:f>DrySim!$AL$2:$AL$73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  <c:pt idx="15">
                  <c:v>9</c:v>
                </c:pt>
                <c:pt idx="16">
                  <c:v>9</c:v>
                </c:pt>
                <c:pt idx="17">
                  <c:v>15</c:v>
                </c:pt>
                <c:pt idx="18">
                  <c:v>15</c:v>
                </c:pt>
                <c:pt idx="19">
                  <c:v>13</c:v>
                </c:pt>
                <c:pt idx="20">
                  <c:v>13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28</c:v>
                </c:pt>
                <c:pt idx="26">
                  <c:v>28</c:v>
                </c:pt>
                <c:pt idx="27">
                  <c:v>32</c:v>
                </c:pt>
                <c:pt idx="28">
                  <c:v>32</c:v>
                </c:pt>
                <c:pt idx="29">
                  <c:v>30</c:v>
                </c:pt>
                <c:pt idx="30">
                  <c:v>30</c:v>
                </c:pt>
                <c:pt idx="31">
                  <c:v>41</c:v>
                </c:pt>
                <c:pt idx="32">
                  <c:v>41</c:v>
                </c:pt>
                <c:pt idx="33">
                  <c:v>28</c:v>
                </c:pt>
                <c:pt idx="34">
                  <c:v>28</c:v>
                </c:pt>
                <c:pt idx="35">
                  <c:v>32</c:v>
                </c:pt>
                <c:pt idx="36">
                  <c:v>32</c:v>
                </c:pt>
                <c:pt idx="37">
                  <c:v>22</c:v>
                </c:pt>
                <c:pt idx="38">
                  <c:v>22</c:v>
                </c:pt>
                <c:pt idx="39">
                  <c:v>26</c:v>
                </c:pt>
                <c:pt idx="40">
                  <c:v>26</c:v>
                </c:pt>
                <c:pt idx="41">
                  <c:v>34</c:v>
                </c:pt>
                <c:pt idx="42">
                  <c:v>34</c:v>
                </c:pt>
                <c:pt idx="43">
                  <c:v>22</c:v>
                </c:pt>
                <c:pt idx="44">
                  <c:v>22</c:v>
                </c:pt>
                <c:pt idx="45">
                  <c:v>17</c:v>
                </c:pt>
                <c:pt idx="46">
                  <c:v>17</c:v>
                </c:pt>
                <c:pt idx="47">
                  <c:v>23</c:v>
                </c:pt>
                <c:pt idx="48">
                  <c:v>23</c:v>
                </c:pt>
                <c:pt idx="49">
                  <c:v>13</c:v>
                </c:pt>
                <c:pt idx="50">
                  <c:v>13</c:v>
                </c:pt>
                <c:pt idx="51">
                  <c:v>15</c:v>
                </c:pt>
                <c:pt idx="52">
                  <c:v>15</c:v>
                </c:pt>
                <c:pt idx="53">
                  <c:v>9</c:v>
                </c:pt>
                <c:pt idx="54">
                  <c:v>9</c:v>
                </c:pt>
                <c:pt idx="55">
                  <c:v>6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3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75-49CA-81C2-5FA5B16C6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124248"/>
        <c:axId val="845126216"/>
      </c:scatterChart>
      <c:valAx>
        <c:axId val="845124248"/>
        <c:scaling>
          <c:orientation val="minMax"/>
          <c:max val="9750000"/>
          <c:min val="1000000"/>
        </c:scaling>
        <c:delete val="0"/>
        <c:axPos val="b"/>
        <c:numFmt formatCode="General" sourceLinked="1"/>
        <c:majorTickMark val="out"/>
        <c:minorTickMark val="none"/>
        <c:tickLblPos val="nextTo"/>
        <c:crossAx val="845126216"/>
        <c:crosses val="autoZero"/>
        <c:crossBetween val="midCat"/>
      </c:valAx>
      <c:valAx>
        <c:axId val="845126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ln w="25400">
            <a:noFill/>
          </a:ln>
        </c:spPr>
        <c:crossAx val="8451242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BTUxMoist!$F$25:$F$96</c:f>
              <c:numCache>
                <c:formatCode>General</c:formatCode>
                <c:ptCount val="72"/>
                <c:pt idx="0">
                  <c:v>0.69444444444444442</c:v>
                </c:pt>
                <c:pt idx="1">
                  <c:v>2.083333333333333</c:v>
                </c:pt>
                <c:pt idx="2">
                  <c:v>3.4722222222222223</c:v>
                </c:pt>
                <c:pt idx="3">
                  <c:v>4.8611111111111107</c:v>
                </c:pt>
                <c:pt idx="4">
                  <c:v>6.25</c:v>
                </c:pt>
                <c:pt idx="5">
                  <c:v>7.6388888888888893</c:v>
                </c:pt>
                <c:pt idx="6">
                  <c:v>9.0277777777777768</c:v>
                </c:pt>
                <c:pt idx="7">
                  <c:v>10.416666666666666</c:v>
                </c:pt>
                <c:pt idx="8">
                  <c:v>11.805555555555555</c:v>
                </c:pt>
                <c:pt idx="9">
                  <c:v>13.194444444444445</c:v>
                </c:pt>
                <c:pt idx="10">
                  <c:v>14.583333333333334</c:v>
                </c:pt>
                <c:pt idx="11">
                  <c:v>15.972222222222221</c:v>
                </c:pt>
                <c:pt idx="12">
                  <c:v>17.361111111111107</c:v>
                </c:pt>
                <c:pt idx="13">
                  <c:v>18.749999999999996</c:v>
                </c:pt>
                <c:pt idx="14">
                  <c:v>20.138888888888886</c:v>
                </c:pt>
                <c:pt idx="15">
                  <c:v>21.527777777777775</c:v>
                </c:pt>
                <c:pt idx="16">
                  <c:v>22.916666666666664</c:v>
                </c:pt>
                <c:pt idx="17">
                  <c:v>24.305555555555554</c:v>
                </c:pt>
                <c:pt idx="18">
                  <c:v>25.694444444444443</c:v>
                </c:pt>
                <c:pt idx="19">
                  <c:v>27.083333333333332</c:v>
                </c:pt>
                <c:pt idx="20">
                  <c:v>28.472222222222221</c:v>
                </c:pt>
                <c:pt idx="21">
                  <c:v>29.861111111111107</c:v>
                </c:pt>
                <c:pt idx="22">
                  <c:v>31.249999999999996</c:v>
                </c:pt>
                <c:pt idx="23">
                  <c:v>32.638888888888886</c:v>
                </c:pt>
                <c:pt idx="24">
                  <c:v>34.027777777777771</c:v>
                </c:pt>
                <c:pt idx="25">
                  <c:v>35.416666666666664</c:v>
                </c:pt>
                <c:pt idx="26">
                  <c:v>36.80555555555555</c:v>
                </c:pt>
                <c:pt idx="27">
                  <c:v>38.194444444444443</c:v>
                </c:pt>
                <c:pt idx="28">
                  <c:v>39.583333333333329</c:v>
                </c:pt>
                <c:pt idx="29">
                  <c:v>40.972222222222221</c:v>
                </c:pt>
                <c:pt idx="30">
                  <c:v>42.361111111111107</c:v>
                </c:pt>
                <c:pt idx="31">
                  <c:v>43.75</c:v>
                </c:pt>
                <c:pt idx="32">
                  <c:v>45.138888888888886</c:v>
                </c:pt>
                <c:pt idx="33">
                  <c:v>46.527777777777771</c:v>
                </c:pt>
                <c:pt idx="34">
                  <c:v>47.916666666666664</c:v>
                </c:pt>
                <c:pt idx="35">
                  <c:v>49.30555555555555</c:v>
                </c:pt>
                <c:pt idx="36">
                  <c:v>50.694444444444443</c:v>
                </c:pt>
                <c:pt idx="37">
                  <c:v>52.083333333333329</c:v>
                </c:pt>
                <c:pt idx="38">
                  <c:v>53.472222222222221</c:v>
                </c:pt>
                <c:pt idx="39">
                  <c:v>54.861111111111107</c:v>
                </c:pt>
                <c:pt idx="40">
                  <c:v>56.25</c:v>
                </c:pt>
                <c:pt idx="41">
                  <c:v>57.638888888888886</c:v>
                </c:pt>
                <c:pt idx="42">
                  <c:v>59.027777777777771</c:v>
                </c:pt>
                <c:pt idx="43">
                  <c:v>60.416666666666664</c:v>
                </c:pt>
                <c:pt idx="44">
                  <c:v>61.80555555555555</c:v>
                </c:pt>
                <c:pt idx="45">
                  <c:v>63.194444444444443</c:v>
                </c:pt>
                <c:pt idx="46">
                  <c:v>64.583333333333329</c:v>
                </c:pt>
                <c:pt idx="47">
                  <c:v>65.972222222222214</c:v>
                </c:pt>
                <c:pt idx="48">
                  <c:v>67.3611111111111</c:v>
                </c:pt>
                <c:pt idx="49">
                  <c:v>68.75</c:v>
                </c:pt>
                <c:pt idx="50">
                  <c:v>70.138888888888886</c:v>
                </c:pt>
                <c:pt idx="51">
                  <c:v>71.527777777777771</c:v>
                </c:pt>
                <c:pt idx="52">
                  <c:v>72.916666666666657</c:v>
                </c:pt>
                <c:pt idx="53">
                  <c:v>74.305555555555557</c:v>
                </c:pt>
                <c:pt idx="54">
                  <c:v>75.694444444444443</c:v>
                </c:pt>
                <c:pt idx="55">
                  <c:v>77.083333333333329</c:v>
                </c:pt>
                <c:pt idx="56">
                  <c:v>78.472222222222214</c:v>
                </c:pt>
                <c:pt idx="57">
                  <c:v>79.8611111111111</c:v>
                </c:pt>
                <c:pt idx="58">
                  <c:v>81.25</c:v>
                </c:pt>
                <c:pt idx="59">
                  <c:v>82.638888888888886</c:v>
                </c:pt>
                <c:pt idx="60">
                  <c:v>84.027777777777771</c:v>
                </c:pt>
                <c:pt idx="61">
                  <c:v>85.416666666666657</c:v>
                </c:pt>
                <c:pt idx="62">
                  <c:v>86.805555555555557</c:v>
                </c:pt>
                <c:pt idx="63">
                  <c:v>88.194444444444443</c:v>
                </c:pt>
                <c:pt idx="64">
                  <c:v>89.583333333333329</c:v>
                </c:pt>
                <c:pt idx="65">
                  <c:v>90.972222222222214</c:v>
                </c:pt>
                <c:pt idx="66">
                  <c:v>92.3611111111111</c:v>
                </c:pt>
                <c:pt idx="67">
                  <c:v>93.75</c:v>
                </c:pt>
                <c:pt idx="68">
                  <c:v>95.138888888888886</c:v>
                </c:pt>
                <c:pt idx="69">
                  <c:v>96.527777777777771</c:v>
                </c:pt>
                <c:pt idx="70">
                  <c:v>97.916666666666657</c:v>
                </c:pt>
                <c:pt idx="71">
                  <c:v>99.305555555555557</c:v>
                </c:pt>
              </c:numCache>
            </c:numRef>
          </c:xVal>
          <c:yVal>
            <c:numRef>
              <c:f>BTUxMoist!$G$25:$G$96</c:f>
              <c:numCache>
                <c:formatCode>General</c:formatCode>
                <c:ptCount val="72"/>
                <c:pt idx="0">
                  <c:v>38.15</c:v>
                </c:pt>
                <c:pt idx="1">
                  <c:v>38.299999999999997</c:v>
                </c:pt>
                <c:pt idx="2">
                  <c:v>38.729999999999997</c:v>
                </c:pt>
                <c:pt idx="3">
                  <c:v>38.89</c:v>
                </c:pt>
                <c:pt idx="4">
                  <c:v>39.6</c:v>
                </c:pt>
                <c:pt idx="5">
                  <c:v>39.85</c:v>
                </c:pt>
                <c:pt idx="6">
                  <c:v>39.86</c:v>
                </c:pt>
                <c:pt idx="7">
                  <c:v>40.119999999999997</c:v>
                </c:pt>
                <c:pt idx="8">
                  <c:v>40.15</c:v>
                </c:pt>
                <c:pt idx="9">
                  <c:v>40.21</c:v>
                </c:pt>
                <c:pt idx="10">
                  <c:v>40.26</c:v>
                </c:pt>
                <c:pt idx="11">
                  <c:v>40.6</c:v>
                </c:pt>
                <c:pt idx="12">
                  <c:v>40.799999999999997</c:v>
                </c:pt>
                <c:pt idx="13">
                  <c:v>40.869999999999997</c:v>
                </c:pt>
                <c:pt idx="14">
                  <c:v>41.2</c:v>
                </c:pt>
                <c:pt idx="15">
                  <c:v>41.22</c:v>
                </c:pt>
                <c:pt idx="16">
                  <c:v>41.57</c:v>
                </c:pt>
                <c:pt idx="17">
                  <c:v>42.05</c:v>
                </c:pt>
                <c:pt idx="18">
                  <c:v>42.44</c:v>
                </c:pt>
                <c:pt idx="19">
                  <c:v>43.22</c:v>
                </c:pt>
                <c:pt idx="20">
                  <c:v>43.36</c:v>
                </c:pt>
                <c:pt idx="21">
                  <c:v>43.54</c:v>
                </c:pt>
                <c:pt idx="22">
                  <c:v>43.59</c:v>
                </c:pt>
                <c:pt idx="23">
                  <c:v>43.61</c:v>
                </c:pt>
                <c:pt idx="24">
                  <c:v>43.63</c:v>
                </c:pt>
                <c:pt idx="25">
                  <c:v>43.66</c:v>
                </c:pt>
                <c:pt idx="26">
                  <c:v>44.29</c:v>
                </c:pt>
                <c:pt idx="27">
                  <c:v>44.37</c:v>
                </c:pt>
                <c:pt idx="28">
                  <c:v>44.48</c:v>
                </c:pt>
                <c:pt idx="29">
                  <c:v>44.62</c:v>
                </c:pt>
                <c:pt idx="30">
                  <c:v>44.66</c:v>
                </c:pt>
                <c:pt idx="31">
                  <c:v>44.8</c:v>
                </c:pt>
                <c:pt idx="32">
                  <c:v>44.8</c:v>
                </c:pt>
                <c:pt idx="33">
                  <c:v>44.87</c:v>
                </c:pt>
                <c:pt idx="34">
                  <c:v>45</c:v>
                </c:pt>
                <c:pt idx="35">
                  <c:v>45.17</c:v>
                </c:pt>
                <c:pt idx="36">
                  <c:v>45.43</c:v>
                </c:pt>
                <c:pt idx="37">
                  <c:v>45.58</c:v>
                </c:pt>
                <c:pt idx="38">
                  <c:v>45.6</c:v>
                </c:pt>
                <c:pt idx="39">
                  <c:v>45.83</c:v>
                </c:pt>
                <c:pt idx="40">
                  <c:v>46.01</c:v>
                </c:pt>
                <c:pt idx="41">
                  <c:v>46.04</c:v>
                </c:pt>
                <c:pt idx="42">
                  <c:v>46.1</c:v>
                </c:pt>
                <c:pt idx="43">
                  <c:v>46.17</c:v>
                </c:pt>
                <c:pt idx="44">
                  <c:v>46.26</c:v>
                </c:pt>
                <c:pt idx="45">
                  <c:v>46.45</c:v>
                </c:pt>
                <c:pt idx="46">
                  <c:v>46.75</c:v>
                </c:pt>
                <c:pt idx="47">
                  <c:v>46.79</c:v>
                </c:pt>
                <c:pt idx="48">
                  <c:v>46.86</c:v>
                </c:pt>
                <c:pt idx="49">
                  <c:v>47.28</c:v>
                </c:pt>
                <c:pt idx="50">
                  <c:v>47.62</c:v>
                </c:pt>
                <c:pt idx="51">
                  <c:v>48.01</c:v>
                </c:pt>
                <c:pt idx="52">
                  <c:v>48.71</c:v>
                </c:pt>
                <c:pt idx="53">
                  <c:v>48.78</c:v>
                </c:pt>
                <c:pt idx="54">
                  <c:v>48.83</c:v>
                </c:pt>
                <c:pt idx="55">
                  <c:v>49.21</c:v>
                </c:pt>
                <c:pt idx="56">
                  <c:v>49.36</c:v>
                </c:pt>
                <c:pt idx="57">
                  <c:v>49.41</c:v>
                </c:pt>
                <c:pt idx="58">
                  <c:v>49.43</c:v>
                </c:pt>
                <c:pt idx="59">
                  <c:v>49.62</c:v>
                </c:pt>
                <c:pt idx="60">
                  <c:v>49.66</c:v>
                </c:pt>
                <c:pt idx="61">
                  <c:v>49.94</c:v>
                </c:pt>
                <c:pt idx="62">
                  <c:v>50.03</c:v>
                </c:pt>
                <c:pt idx="63">
                  <c:v>50.68</c:v>
                </c:pt>
                <c:pt idx="64">
                  <c:v>50.88</c:v>
                </c:pt>
                <c:pt idx="65">
                  <c:v>51.01</c:v>
                </c:pt>
                <c:pt idx="66">
                  <c:v>51.03</c:v>
                </c:pt>
                <c:pt idx="67">
                  <c:v>51.11</c:v>
                </c:pt>
                <c:pt idx="68">
                  <c:v>52.05</c:v>
                </c:pt>
                <c:pt idx="69">
                  <c:v>52.06</c:v>
                </c:pt>
                <c:pt idx="70">
                  <c:v>52.35</c:v>
                </c:pt>
                <c:pt idx="71">
                  <c:v>52.84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10-4B7D-AF70-68C75F11B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633128"/>
        <c:axId val="597634112"/>
      </c:scatterChart>
      <c:valAx>
        <c:axId val="597633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7634112"/>
        <c:crosses val="autoZero"/>
        <c:crossBetween val="midCat"/>
      </c:valAx>
      <c:valAx>
        <c:axId val="597634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7633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BBTU Output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Data!$E$6:$E$41</c:f>
              <c:numCache>
                <c:formatCode>General</c:formatCode>
                <c:ptCount val="36"/>
                <c:pt idx="0">
                  <c:v>41.22</c:v>
                </c:pt>
                <c:pt idx="1">
                  <c:v>49.43</c:v>
                </c:pt>
                <c:pt idx="2">
                  <c:v>47.28</c:v>
                </c:pt>
                <c:pt idx="3">
                  <c:v>39.6</c:v>
                </c:pt>
                <c:pt idx="4">
                  <c:v>43.59</c:v>
                </c:pt>
                <c:pt idx="5">
                  <c:v>48.83</c:v>
                </c:pt>
                <c:pt idx="6">
                  <c:v>48.78</c:v>
                </c:pt>
                <c:pt idx="7">
                  <c:v>46.86</c:v>
                </c:pt>
                <c:pt idx="8">
                  <c:v>38.299999999999997</c:v>
                </c:pt>
                <c:pt idx="9">
                  <c:v>40.21</c:v>
                </c:pt>
                <c:pt idx="10">
                  <c:v>45</c:v>
                </c:pt>
                <c:pt idx="11">
                  <c:v>46.1</c:v>
                </c:pt>
                <c:pt idx="12">
                  <c:v>44.29</c:v>
                </c:pt>
                <c:pt idx="13">
                  <c:v>50.68</c:v>
                </c:pt>
                <c:pt idx="14">
                  <c:v>50.03</c:v>
                </c:pt>
                <c:pt idx="15">
                  <c:v>44.62</c:v>
                </c:pt>
                <c:pt idx="16">
                  <c:v>44.66</c:v>
                </c:pt>
                <c:pt idx="17">
                  <c:v>44.8</c:v>
                </c:pt>
                <c:pt idx="18">
                  <c:v>43.54</c:v>
                </c:pt>
                <c:pt idx="19">
                  <c:v>43.63</c:v>
                </c:pt>
                <c:pt idx="20">
                  <c:v>45.17</c:v>
                </c:pt>
                <c:pt idx="21">
                  <c:v>44.37</c:v>
                </c:pt>
                <c:pt idx="22">
                  <c:v>46.17</c:v>
                </c:pt>
                <c:pt idx="23">
                  <c:v>46.79</c:v>
                </c:pt>
                <c:pt idx="24">
                  <c:v>42.05</c:v>
                </c:pt>
                <c:pt idx="25">
                  <c:v>45.6</c:v>
                </c:pt>
                <c:pt idx="26">
                  <c:v>48.01</c:v>
                </c:pt>
                <c:pt idx="27">
                  <c:v>45.43</c:v>
                </c:pt>
                <c:pt idx="28">
                  <c:v>46.04</c:v>
                </c:pt>
                <c:pt idx="29">
                  <c:v>47.62</c:v>
                </c:pt>
                <c:pt idx="30">
                  <c:v>41.2</c:v>
                </c:pt>
                <c:pt idx="31">
                  <c:v>48.71</c:v>
                </c:pt>
                <c:pt idx="32">
                  <c:v>43.61</c:v>
                </c:pt>
                <c:pt idx="33">
                  <c:v>40.799999999999997</c:v>
                </c:pt>
                <c:pt idx="34">
                  <c:v>40.26</c:v>
                </c:pt>
                <c:pt idx="35">
                  <c:v>52.06</c:v>
                </c:pt>
              </c:numCache>
            </c:numRef>
          </c:xVal>
          <c:yVal>
            <c:numRef>
              <c:f>RegDry!$C$27:$C$62</c:f>
              <c:numCache>
                <c:formatCode>General</c:formatCode>
                <c:ptCount val="36"/>
                <c:pt idx="0">
                  <c:v>-6.4787706227283137E-2</c:v>
                </c:pt>
                <c:pt idx="1">
                  <c:v>-3.9918733200000056E-3</c:v>
                </c:pt>
                <c:pt idx="2">
                  <c:v>-2.576332733588893E-2</c:v>
                </c:pt>
                <c:pt idx="3">
                  <c:v>-0.16797727760794323</c:v>
                </c:pt>
                <c:pt idx="4">
                  <c:v>0.10107664090493984</c:v>
                </c:pt>
                <c:pt idx="5">
                  <c:v>8.670848449858104E-2</c:v>
                </c:pt>
                <c:pt idx="6">
                  <c:v>-1.2243924261658434E-2</c:v>
                </c:pt>
                <c:pt idx="7">
                  <c:v>-1.52555725893187E-2</c:v>
                </c:pt>
                <c:pt idx="8">
                  <c:v>-2.2209942150023143E-2</c:v>
                </c:pt>
                <c:pt idx="9">
                  <c:v>5.1342322083072989E-2</c:v>
                </c:pt>
                <c:pt idx="10">
                  <c:v>2.9375837763145118E-2</c:v>
                </c:pt>
                <c:pt idx="11">
                  <c:v>9.8823371881073818E-3</c:v>
                </c:pt>
                <c:pt idx="12">
                  <c:v>0.18892868795145101</c:v>
                </c:pt>
                <c:pt idx="13">
                  <c:v>-7.0934350138358526E-2</c:v>
                </c:pt>
                <c:pt idx="14">
                  <c:v>-6.1715336204254956E-2</c:v>
                </c:pt>
                <c:pt idx="15">
                  <c:v>-6.076763472034924E-2</c:v>
                </c:pt>
                <c:pt idx="16">
                  <c:v>4.3729772899395725E-3</c:v>
                </c:pt>
                <c:pt idx="17">
                  <c:v>3.730579321576255E-2</c:v>
                </c:pt>
                <c:pt idx="18">
                  <c:v>-4.9242752351238372E-2</c:v>
                </c:pt>
                <c:pt idx="19">
                  <c:v>-3.3126626515036339E-2</c:v>
                </c:pt>
                <c:pt idx="20">
                  <c:v>-5.6226812380075375E-2</c:v>
                </c:pt>
                <c:pt idx="21">
                  <c:v>2.3209911972028707E-2</c:v>
                </c:pt>
                <c:pt idx="22">
                  <c:v>-4.3847863075790805E-2</c:v>
                </c:pt>
                <c:pt idx="23">
                  <c:v>-1.9629452705243577E-2</c:v>
                </c:pt>
                <c:pt idx="24">
                  <c:v>4.2624786580067298E-2</c:v>
                </c:pt>
                <c:pt idx="25">
                  <c:v>0.12054829449906701</c:v>
                </c:pt>
                <c:pt idx="26">
                  <c:v>-1.2669478958619917E-2</c:v>
                </c:pt>
                <c:pt idx="27">
                  <c:v>1.2702984832199116E-2</c:v>
                </c:pt>
                <c:pt idx="28">
                  <c:v>-3.5425375286873007E-2</c:v>
                </c:pt>
                <c:pt idx="29">
                  <c:v>4.1487865412879854E-2</c:v>
                </c:pt>
                <c:pt idx="30">
                  <c:v>-8.7782842231233227E-3</c:v>
                </c:pt>
                <c:pt idx="31">
                  <c:v>-5.0138206276699959E-2</c:v>
                </c:pt>
                <c:pt idx="32">
                  <c:v>-9.6441939001523647E-4</c:v>
                </c:pt>
                <c:pt idx="33">
                  <c:v>-1.6320122996629549E-2</c:v>
                </c:pt>
                <c:pt idx="34">
                  <c:v>6.4630077048455914E-2</c:v>
                </c:pt>
                <c:pt idx="35">
                  <c:v>1.7819337474740626E-2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F4-45D7-9BD1-1629E6F8B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806528"/>
        <c:axId val="939811120"/>
      </c:scatterChart>
      <c:valAx>
        <c:axId val="93980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BBTU Output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9811120"/>
        <c:crosses val="autoZero"/>
        <c:crossBetween val="midCat"/>
      </c:valAx>
      <c:valAx>
        <c:axId val="939811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9806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Moisture %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Data!$F$6:$F$41</c:f>
              <c:numCache>
                <c:formatCode>0.00%</c:formatCode>
                <c:ptCount val="36"/>
                <c:pt idx="0">
                  <c:v>0.06</c:v>
                </c:pt>
                <c:pt idx="1">
                  <c:v>7.8E-2</c:v>
                </c:pt>
                <c:pt idx="2">
                  <c:v>7.0999999999999994E-2</c:v>
                </c:pt>
                <c:pt idx="3">
                  <c:v>7.4999999999999997E-2</c:v>
                </c:pt>
                <c:pt idx="4">
                  <c:v>7.8E-2</c:v>
                </c:pt>
                <c:pt idx="5">
                  <c:v>0.05</c:v>
                </c:pt>
                <c:pt idx="6">
                  <c:v>7.1999999999999995E-2</c:v>
                </c:pt>
                <c:pt idx="7">
                  <c:v>7.6999999999999999E-2</c:v>
                </c:pt>
                <c:pt idx="8">
                  <c:v>7.6999999999999999E-2</c:v>
                </c:pt>
                <c:pt idx="9">
                  <c:v>7.8E-2</c:v>
                </c:pt>
                <c:pt idx="10">
                  <c:v>7.6999999999999999E-2</c:v>
                </c:pt>
                <c:pt idx="11">
                  <c:v>5.2999999999999999E-2</c:v>
                </c:pt>
                <c:pt idx="12">
                  <c:v>7.6999999999999999E-2</c:v>
                </c:pt>
                <c:pt idx="13">
                  <c:v>5.7000000000000002E-2</c:v>
                </c:pt>
                <c:pt idx="14">
                  <c:v>7.9000000000000001E-2</c:v>
                </c:pt>
                <c:pt idx="15">
                  <c:v>7.8E-2</c:v>
                </c:pt>
                <c:pt idx="16">
                  <c:v>7.6999999999999999E-2</c:v>
                </c:pt>
                <c:pt idx="17">
                  <c:v>5.1999999999999998E-2</c:v>
                </c:pt>
                <c:pt idx="18">
                  <c:v>7.0000000000000007E-2</c:v>
                </c:pt>
                <c:pt idx="19">
                  <c:v>7.3999999999999996E-2</c:v>
                </c:pt>
                <c:pt idx="20">
                  <c:v>7.9000000000000001E-2</c:v>
                </c:pt>
                <c:pt idx="21">
                  <c:v>7.4999999999999997E-2</c:v>
                </c:pt>
                <c:pt idx="22">
                  <c:v>5.8000000000000003E-2</c:v>
                </c:pt>
                <c:pt idx="23">
                  <c:v>7.3999999999999996E-2</c:v>
                </c:pt>
                <c:pt idx="24">
                  <c:v>7.3999999999999996E-2</c:v>
                </c:pt>
                <c:pt idx="25">
                  <c:v>0.08</c:v>
                </c:pt>
                <c:pt idx="26">
                  <c:v>5.6000000000000001E-2</c:v>
                </c:pt>
                <c:pt idx="27">
                  <c:v>7.6999999999999999E-2</c:v>
                </c:pt>
                <c:pt idx="28">
                  <c:v>7.9000000000000001E-2</c:v>
                </c:pt>
                <c:pt idx="29">
                  <c:v>5.8000000000000003E-2</c:v>
                </c:pt>
                <c:pt idx="30">
                  <c:v>7.1999999999999995E-2</c:v>
                </c:pt>
                <c:pt idx="31">
                  <c:v>7.9000000000000001E-2</c:v>
                </c:pt>
                <c:pt idx="32">
                  <c:v>5.7000000000000002E-2</c:v>
                </c:pt>
                <c:pt idx="33">
                  <c:v>7.4999999999999997E-2</c:v>
                </c:pt>
                <c:pt idx="34">
                  <c:v>7.6999999999999999E-2</c:v>
                </c:pt>
                <c:pt idx="35">
                  <c:v>5.8000000000000003E-2</c:v>
                </c:pt>
              </c:numCache>
            </c:numRef>
          </c:xVal>
          <c:yVal>
            <c:numRef>
              <c:f>RegDry!$C$27:$C$62</c:f>
              <c:numCache>
                <c:formatCode>General</c:formatCode>
                <c:ptCount val="36"/>
                <c:pt idx="0">
                  <c:v>-6.4787706227283137E-2</c:v>
                </c:pt>
                <c:pt idx="1">
                  <c:v>-3.9918733200000056E-3</c:v>
                </c:pt>
                <c:pt idx="2">
                  <c:v>-2.576332733588893E-2</c:v>
                </c:pt>
                <c:pt idx="3">
                  <c:v>-0.16797727760794323</c:v>
                </c:pt>
                <c:pt idx="4">
                  <c:v>0.10107664090493984</c:v>
                </c:pt>
                <c:pt idx="5">
                  <c:v>8.670848449858104E-2</c:v>
                </c:pt>
                <c:pt idx="6">
                  <c:v>-1.2243924261658434E-2</c:v>
                </c:pt>
                <c:pt idx="7">
                  <c:v>-1.52555725893187E-2</c:v>
                </c:pt>
                <c:pt idx="8">
                  <c:v>-2.2209942150023143E-2</c:v>
                </c:pt>
                <c:pt idx="9">
                  <c:v>5.1342322083072989E-2</c:v>
                </c:pt>
                <c:pt idx="10">
                  <c:v>2.9375837763145118E-2</c:v>
                </c:pt>
                <c:pt idx="11">
                  <c:v>9.8823371881073818E-3</c:v>
                </c:pt>
                <c:pt idx="12">
                  <c:v>0.18892868795145101</c:v>
                </c:pt>
                <c:pt idx="13">
                  <c:v>-7.0934350138358526E-2</c:v>
                </c:pt>
                <c:pt idx="14">
                  <c:v>-6.1715336204254956E-2</c:v>
                </c:pt>
                <c:pt idx="15">
                  <c:v>-6.076763472034924E-2</c:v>
                </c:pt>
                <c:pt idx="16">
                  <c:v>4.3729772899395725E-3</c:v>
                </c:pt>
                <c:pt idx="17">
                  <c:v>3.730579321576255E-2</c:v>
                </c:pt>
                <c:pt idx="18">
                  <c:v>-4.9242752351238372E-2</c:v>
                </c:pt>
                <c:pt idx="19">
                  <c:v>-3.3126626515036339E-2</c:v>
                </c:pt>
                <c:pt idx="20">
                  <c:v>-5.6226812380075375E-2</c:v>
                </c:pt>
                <c:pt idx="21">
                  <c:v>2.3209911972028707E-2</c:v>
                </c:pt>
                <c:pt idx="22">
                  <c:v>-4.3847863075790805E-2</c:v>
                </c:pt>
                <c:pt idx="23">
                  <c:v>-1.9629452705243577E-2</c:v>
                </c:pt>
                <c:pt idx="24">
                  <c:v>4.2624786580067298E-2</c:v>
                </c:pt>
                <c:pt idx="25">
                  <c:v>0.12054829449906701</c:v>
                </c:pt>
                <c:pt idx="26">
                  <c:v>-1.2669478958619917E-2</c:v>
                </c:pt>
                <c:pt idx="27">
                  <c:v>1.2702984832199116E-2</c:v>
                </c:pt>
                <c:pt idx="28">
                  <c:v>-3.5425375286873007E-2</c:v>
                </c:pt>
                <c:pt idx="29">
                  <c:v>4.1487865412879854E-2</c:v>
                </c:pt>
                <c:pt idx="30">
                  <c:v>-8.7782842231233227E-3</c:v>
                </c:pt>
                <c:pt idx="31">
                  <c:v>-5.0138206276699959E-2</c:v>
                </c:pt>
                <c:pt idx="32">
                  <c:v>-9.6441939001523647E-4</c:v>
                </c:pt>
                <c:pt idx="33">
                  <c:v>-1.6320122996629549E-2</c:v>
                </c:pt>
                <c:pt idx="34">
                  <c:v>6.4630077048455914E-2</c:v>
                </c:pt>
                <c:pt idx="35">
                  <c:v>1.7819337474740626E-2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2E-49BB-957D-E947C97A7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529176"/>
        <c:axId val="939529504"/>
      </c:scatterChart>
      <c:valAx>
        <c:axId val="939529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Moisture %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939529504"/>
        <c:crosses val="autoZero"/>
        <c:crossBetween val="midCat"/>
      </c:valAx>
      <c:valAx>
        <c:axId val="939529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9529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Sulfer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Data!$G$6:$G$41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</c:numCache>
            </c:numRef>
          </c:xVal>
          <c:yVal>
            <c:numRef>
              <c:f>RegDry!$C$27:$C$62</c:f>
              <c:numCache>
                <c:formatCode>General</c:formatCode>
                <c:ptCount val="36"/>
                <c:pt idx="0">
                  <c:v>-6.4787706227283137E-2</c:v>
                </c:pt>
                <c:pt idx="1">
                  <c:v>-3.9918733200000056E-3</c:v>
                </c:pt>
                <c:pt idx="2">
                  <c:v>-2.576332733588893E-2</c:v>
                </c:pt>
                <c:pt idx="3">
                  <c:v>-0.16797727760794323</c:v>
                </c:pt>
                <c:pt idx="4">
                  <c:v>0.10107664090493984</c:v>
                </c:pt>
                <c:pt idx="5">
                  <c:v>8.670848449858104E-2</c:v>
                </c:pt>
                <c:pt idx="6">
                  <c:v>-1.2243924261658434E-2</c:v>
                </c:pt>
                <c:pt idx="7">
                  <c:v>-1.52555725893187E-2</c:v>
                </c:pt>
                <c:pt idx="8">
                  <c:v>-2.2209942150023143E-2</c:v>
                </c:pt>
                <c:pt idx="9">
                  <c:v>5.1342322083072989E-2</c:v>
                </c:pt>
                <c:pt idx="10">
                  <c:v>2.9375837763145118E-2</c:v>
                </c:pt>
                <c:pt idx="11">
                  <c:v>9.8823371881073818E-3</c:v>
                </c:pt>
                <c:pt idx="12">
                  <c:v>0.18892868795145101</c:v>
                </c:pt>
                <c:pt idx="13">
                  <c:v>-7.0934350138358526E-2</c:v>
                </c:pt>
                <c:pt idx="14">
                  <c:v>-6.1715336204254956E-2</c:v>
                </c:pt>
                <c:pt idx="15">
                  <c:v>-6.076763472034924E-2</c:v>
                </c:pt>
                <c:pt idx="16">
                  <c:v>4.3729772899395725E-3</c:v>
                </c:pt>
                <c:pt idx="17">
                  <c:v>3.730579321576255E-2</c:v>
                </c:pt>
                <c:pt idx="18">
                  <c:v>-4.9242752351238372E-2</c:v>
                </c:pt>
                <c:pt idx="19">
                  <c:v>-3.3126626515036339E-2</c:v>
                </c:pt>
                <c:pt idx="20">
                  <c:v>-5.6226812380075375E-2</c:v>
                </c:pt>
                <c:pt idx="21">
                  <c:v>2.3209911972028707E-2</c:v>
                </c:pt>
                <c:pt idx="22">
                  <c:v>-4.3847863075790805E-2</c:v>
                </c:pt>
                <c:pt idx="23">
                  <c:v>-1.9629452705243577E-2</c:v>
                </c:pt>
                <c:pt idx="24">
                  <c:v>4.2624786580067298E-2</c:v>
                </c:pt>
                <c:pt idx="25">
                  <c:v>0.12054829449906701</c:v>
                </c:pt>
                <c:pt idx="26">
                  <c:v>-1.2669478958619917E-2</c:v>
                </c:pt>
                <c:pt idx="27">
                  <c:v>1.2702984832199116E-2</c:v>
                </c:pt>
                <c:pt idx="28">
                  <c:v>-3.5425375286873007E-2</c:v>
                </c:pt>
                <c:pt idx="29">
                  <c:v>4.1487865412879854E-2</c:v>
                </c:pt>
                <c:pt idx="30">
                  <c:v>-8.7782842231233227E-3</c:v>
                </c:pt>
                <c:pt idx="31">
                  <c:v>-5.0138206276699959E-2</c:v>
                </c:pt>
                <c:pt idx="32">
                  <c:v>-9.6441939001523647E-4</c:v>
                </c:pt>
                <c:pt idx="33">
                  <c:v>-1.6320122996629549E-2</c:v>
                </c:pt>
                <c:pt idx="34">
                  <c:v>6.4630077048455914E-2</c:v>
                </c:pt>
                <c:pt idx="35">
                  <c:v>1.7819337474740626E-2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BEA-4550-86E3-3C0FE6F27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542624"/>
        <c:axId val="939541640"/>
      </c:scatterChart>
      <c:valAx>
        <c:axId val="939542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Sulfer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9541640"/>
        <c:crosses val="autoZero"/>
        <c:crossBetween val="midCat"/>
      </c:valAx>
      <c:valAx>
        <c:axId val="939541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95426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BBTU Output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SO2 Reduction</c:v>
          </c:tx>
          <c:spPr>
            <a:ln w="19050">
              <a:noFill/>
            </a:ln>
          </c:spPr>
          <c:xVal>
            <c:numRef>
              <c:f>Data!$E$6:$E$41</c:f>
              <c:numCache>
                <c:formatCode>General</c:formatCode>
                <c:ptCount val="36"/>
                <c:pt idx="0">
                  <c:v>41.22</c:v>
                </c:pt>
                <c:pt idx="1">
                  <c:v>49.43</c:v>
                </c:pt>
                <c:pt idx="2">
                  <c:v>47.28</c:v>
                </c:pt>
                <c:pt idx="3">
                  <c:v>39.6</c:v>
                </c:pt>
                <c:pt idx="4">
                  <c:v>43.59</c:v>
                </c:pt>
                <c:pt idx="5">
                  <c:v>48.83</c:v>
                </c:pt>
                <c:pt idx="6">
                  <c:v>48.78</c:v>
                </c:pt>
                <c:pt idx="7">
                  <c:v>46.86</c:v>
                </c:pt>
                <c:pt idx="8">
                  <c:v>38.299999999999997</c:v>
                </c:pt>
                <c:pt idx="9">
                  <c:v>40.21</c:v>
                </c:pt>
                <c:pt idx="10">
                  <c:v>45</c:v>
                </c:pt>
                <c:pt idx="11">
                  <c:v>46.1</c:v>
                </c:pt>
                <c:pt idx="12">
                  <c:v>44.29</c:v>
                </c:pt>
                <c:pt idx="13">
                  <c:v>50.68</c:v>
                </c:pt>
                <c:pt idx="14">
                  <c:v>50.03</c:v>
                </c:pt>
                <c:pt idx="15">
                  <c:v>44.62</c:v>
                </c:pt>
                <c:pt idx="16">
                  <c:v>44.66</c:v>
                </c:pt>
                <c:pt idx="17">
                  <c:v>44.8</c:v>
                </c:pt>
                <c:pt idx="18">
                  <c:v>43.54</c:v>
                </c:pt>
                <c:pt idx="19">
                  <c:v>43.63</c:v>
                </c:pt>
                <c:pt idx="20">
                  <c:v>45.17</c:v>
                </c:pt>
                <c:pt idx="21">
                  <c:v>44.37</c:v>
                </c:pt>
                <c:pt idx="22">
                  <c:v>46.17</c:v>
                </c:pt>
                <c:pt idx="23">
                  <c:v>46.79</c:v>
                </c:pt>
                <c:pt idx="24">
                  <c:v>42.05</c:v>
                </c:pt>
                <c:pt idx="25">
                  <c:v>45.6</c:v>
                </c:pt>
                <c:pt idx="26">
                  <c:v>48.01</c:v>
                </c:pt>
                <c:pt idx="27">
                  <c:v>45.43</c:v>
                </c:pt>
                <c:pt idx="28">
                  <c:v>46.04</c:v>
                </c:pt>
                <c:pt idx="29">
                  <c:v>47.62</c:v>
                </c:pt>
                <c:pt idx="30">
                  <c:v>41.2</c:v>
                </c:pt>
                <c:pt idx="31">
                  <c:v>48.71</c:v>
                </c:pt>
                <c:pt idx="32">
                  <c:v>43.61</c:v>
                </c:pt>
                <c:pt idx="33">
                  <c:v>40.799999999999997</c:v>
                </c:pt>
                <c:pt idx="34">
                  <c:v>40.26</c:v>
                </c:pt>
                <c:pt idx="35">
                  <c:v>52.06</c:v>
                </c:pt>
              </c:numCache>
            </c:numRef>
          </c:xVal>
          <c:yVal>
            <c:numRef>
              <c:f>Data!$B$6:$B$41</c:f>
              <c:numCache>
                <c:formatCode>0.00%</c:formatCode>
                <c:ptCount val="36"/>
                <c:pt idx="0">
                  <c:v>0.54900000000000004</c:v>
                </c:pt>
                <c:pt idx="1">
                  <c:v>0.42499999999999999</c:v>
                </c:pt>
                <c:pt idx="2">
                  <c:v>0.40300000000000002</c:v>
                </c:pt>
                <c:pt idx="3">
                  <c:v>0.39200000000000002</c:v>
                </c:pt>
                <c:pt idx="4">
                  <c:v>0.61599999999999999</c:v>
                </c:pt>
                <c:pt idx="5">
                  <c:v>0.54300000000000004</c:v>
                </c:pt>
                <c:pt idx="6">
                  <c:v>0.39900000000000002</c:v>
                </c:pt>
                <c:pt idx="7">
                  <c:v>0.44700000000000001</c:v>
                </c:pt>
                <c:pt idx="8">
                  <c:v>0.56599999999999995</c:v>
                </c:pt>
                <c:pt idx="9">
                  <c:v>0.61599999999999999</c:v>
                </c:pt>
                <c:pt idx="10">
                  <c:v>0.51900000000000002</c:v>
                </c:pt>
                <c:pt idx="11">
                  <c:v>0.52</c:v>
                </c:pt>
                <c:pt idx="12">
                  <c:v>0.68899999999999995</c:v>
                </c:pt>
                <c:pt idx="13">
                  <c:v>0.39</c:v>
                </c:pt>
                <c:pt idx="14">
                  <c:v>0.36299999999999999</c:v>
                </c:pt>
                <c:pt idx="15">
                  <c:v>0.439</c:v>
                </c:pt>
                <c:pt idx="16">
                  <c:v>0.499</c:v>
                </c:pt>
                <c:pt idx="17">
                  <c:v>0.56200000000000006</c:v>
                </c:pt>
                <c:pt idx="18">
                  <c:v>0.43</c:v>
                </c:pt>
                <c:pt idx="19">
                  <c:v>0.46300000000000002</c:v>
                </c:pt>
                <c:pt idx="20">
                  <c:v>0.44</c:v>
                </c:pt>
                <c:pt idx="21">
                  <c:v>0.51300000000000001</c:v>
                </c:pt>
                <c:pt idx="22">
                  <c:v>0.48799999999999999</c:v>
                </c:pt>
                <c:pt idx="23">
                  <c:v>0.43</c:v>
                </c:pt>
                <c:pt idx="24">
                  <c:v>0.56200000000000006</c:v>
                </c:pt>
                <c:pt idx="25">
                  <c:v>0.61499999999999999</c:v>
                </c:pt>
                <c:pt idx="26">
                  <c:v>0.48299999999999998</c:v>
                </c:pt>
                <c:pt idx="27">
                  <c:v>0.496</c:v>
                </c:pt>
                <c:pt idx="28">
                  <c:v>0.44800000000000001</c:v>
                </c:pt>
                <c:pt idx="29">
                  <c:v>0.55200000000000005</c:v>
                </c:pt>
                <c:pt idx="30">
                  <c:v>0.51400000000000001</c:v>
                </c:pt>
                <c:pt idx="31">
                  <c:v>0.39400000000000002</c:v>
                </c:pt>
                <c:pt idx="32">
                  <c:v>0.56399999999999995</c:v>
                </c:pt>
                <c:pt idx="33">
                  <c:v>0.52600000000000002</c:v>
                </c:pt>
                <c:pt idx="34">
                  <c:v>0.624</c:v>
                </c:pt>
                <c:pt idx="35">
                  <c:v>0.46300000000000002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AE-4A01-B522-E4C2B5CB8433}"/>
            </c:ext>
          </c:extLst>
        </c:ser>
        <c:ser>
          <c:idx val="1"/>
          <c:order val="1"/>
          <c:tx>
            <c:v>Predicted SO2 Reduction</c:v>
          </c:tx>
          <c:spPr>
            <a:ln w="19050">
              <a:noFill/>
            </a:ln>
          </c:spPr>
          <c:xVal>
            <c:numRef>
              <c:f>Data!$E$6:$E$41</c:f>
              <c:numCache>
                <c:formatCode>General</c:formatCode>
                <c:ptCount val="36"/>
                <c:pt idx="0">
                  <c:v>41.22</c:v>
                </c:pt>
                <c:pt idx="1">
                  <c:v>49.43</c:v>
                </c:pt>
                <c:pt idx="2">
                  <c:v>47.28</c:v>
                </c:pt>
                <c:pt idx="3">
                  <c:v>39.6</c:v>
                </c:pt>
                <c:pt idx="4">
                  <c:v>43.59</c:v>
                </c:pt>
                <c:pt idx="5">
                  <c:v>48.83</c:v>
                </c:pt>
                <c:pt idx="6">
                  <c:v>48.78</c:v>
                </c:pt>
                <c:pt idx="7">
                  <c:v>46.86</c:v>
                </c:pt>
                <c:pt idx="8">
                  <c:v>38.299999999999997</c:v>
                </c:pt>
                <c:pt idx="9">
                  <c:v>40.21</c:v>
                </c:pt>
                <c:pt idx="10">
                  <c:v>45</c:v>
                </c:pt>
                <c:pt idx="11">
                  <c:v>46.1</c:v>
                </c:pt>
                <c:pt idx="12">
                  <c:v>44.29</c:v>
                </c:pt>
                <c:pt idx="13">
                  <c:v>50.68</c:v>
                </c:pt>
                <c:pt idx="14">
                  <c:v>50.03</c:v>
                </c:pt>
                <c:pt idx="15">
                  <c:v>44.62</c:v>
                </c:pt>
                <c:pt idx="16">
                  <c:v>44.66</c:v>
                </c:pt>
                <c:pt idx="17">
                  <c:v>44.8</c:v>
                </c:pt>
                <c:pt idx="18">
                  <c:v>43.54</c:v>
                </c:pt>
                <c:pt idx="19">
                  <c:v>43.63</c:v>
                </c:pt>
                <c:pt idx="20">
                  <c:v>45.17</c:v>
                </c:pt>
                <c:pt idx="21">
                  <c:v>44.37</c:v>
                </c:pt>
                <c:pt idx="22">
                  <c:v>46.17</c:v>
                </c:pt>
                <c:pt idx="23">
                  <c:v>46.79</c:v>
                </c:pt>
                <c:pt idx="24">
                  <c:v>42.05</c:v>
                </c:pt>
                <c:pt idx="25">
                  <c:v>45.6</c:v>
                </c:pt>
                <c:pt idx="26">
                  <c:v>48.01</c:v>
                </c:pt>
                <c:pt idx="27">
                  <c:v>45.43</c:v>
                </c:pt>
                <c:pt idx="28">
                  <c:v>46.04</c:v>
                </c:pt>
                <c:pt idx="29">
                  <c:v>47.62</c:v>
                </c:pt>
                <c:pt idx="30">
                  <c:v>41.2</c:v>
                </c:pt>
                <c:pt idx="31">
                  <c:v>48.71</c:v>
                </c:pt>
                <c:pt idx="32">
                  <c:v>43.61</c:v>
                </c:pt>
                <c:pt idx="33">
                  <c:v>40.799999999999997</c:v>
                </c:pt>
                <c:pt idx="34">
                  <c:v>40.26</c:v>
                </c:pt>
                <c:pt idx="35">
                  <c:v>52.06</c:v>
                </c:pt>
              </c:numCache>
            </c:numRef>
          </c:xVal>
          <c:yVal>
            <c:numRef>
              <c:f>RegDry!$B$27:$B$62</c:f>
              <c:numCache>
                <c:formatCode>General</c:formatCode>
                <c:ptCount val="36"/>
                <c:pt idx="0">
                  <c:v>0.61378770622728318</c:v>
                </c:pt>
                <c:pt idx="1">
                  <c:v>0.42899187331999999</c:v>
                </c:pt>
                <c:pt idx="2">
                  <c:v>0.42876332733588896</c:v>
                </c:pt>
                <c:pt idx="3">
                  <c:v>0.55997727760794325</c:v>
                </c:pt>
                <c:pt idx="4">
                  <c:v>0.51492335909506015</c:v>
                </c:pt>
                <c:pt idx="5">
                  <c:v>0.456291515501419</c:v>
                </c:pt>
                <c:pt idx="6">
                  <c:v>0.41124392426165846</c:v>
                </c:pt>
                <c:pt idx="7">
                  <c:v>0.46225557258931871</c:v>
                </c:pt>
                <c:pt idx="8">
                  <c:v>0.58820994215002309</c:v>
                </c:pt>
                <c:pt idx="9">
                  <c:v>0.564657677916927</c:v>
                </c:pt>
                <c:pt idx="10">
                  <c:v>0.4896241622368549</c:v>
                </c:pt>
                <c:pt idx="11">
                  <c:v>0.51011766281189264</c:v>
                </c:pt>
                <c:pt idx="12">
                  <c:v>0.50007131204854893</c:v>
                </c:pt>
                <c:pt idx="13">
                  <c:v>0.46093435013835854</c:v>
                </c:pt>
                <c:pt idx="14">
                  <c:v>0.42471533620425495</c:v>
                </c:pt>
                <c:pt idx="15">
                  <c:v>0.49976763472034924</c:v>
                </c:pt>
                <c:pt idx="16">
                  <c:v>0.49462702271006043</c:v>
                </c:pt>
                <c:pt idx="17">
                  <c:v>0.5246942067842375</c:v>
                </c:pt>
                <c:pt idx="18">
                  <c:v>0.47924275235123837</c:v>
                </c:pt>
                <c:pt idx="19">
                  <c:v>0.49612662651503636</c:v>
                </c:pt>
                <c:pt idx="20">
                  <c:v>0.49622681238007538</c:v>
                </c:pt>
                <c:pt idx="21">
                  <c:v>0.4897900880279713</c:v>
                </c:pt>
                <c:pt idx="22">
                  <c:v>0.53184786307579079</c:v>
                </c:pt>
                <c:pt idx="23">
                  <c:v>0.44962945270524357</c:v>
                </c:pt>
                <c:pt idx="24">
                  <c:v>0.51937521341993276</c:v>
                </c:pt>
                <c:pt idx="25">
                  <c:v>0.49445170550093298</c:v>
                </c:pt>
                <c:pt idx="26">
                  <c:v>0.4956694789586199</c:v>
                </c:pt>
                <c:pt idx="27">
                  <c:v>0.48329701516780088</c:v>
                </c:pt>
                <c:pt idx="28">
                  <c:v>0.48342537528687302</c:v>
                </c:pt>
                <c:pt idx="29">
                  <c:v>0.51051213458712019</c:v>
                </c:pt>
                <c:pt idx="30">
                  <c:v>0.52277828422312334</c:v>
                </c:pt>
                <c:pt idx="31">
                  <c:v>0.44413820627669998</c:v>
                </c:pt>
                <c:pt idx="32">
                  <c:v>0.56496441939001518</c:v>
                </c:pt>
                <c:pt idx="33">
                  <c:v>0.54232012299662957</c:v>
                </c:pt>
                <c:pt idx="34">
                  <c:v>0.55936992295154409</c:v>
                </c:pt>
                <c:pt idx="35">
                  <c:v>0.4451806625252594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AE-4A01-B522-E4C2B5CB8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541968"/>
        <c:axId val="939545248"/>
      </c:scatterChart>
      <c:valAx>
        <c:axId val="939541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BBTU Output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9545248"/>
        <c:crosses val="autoZero"/>
        <c:crossBetween val="midCat"/>
      </c:valAx>
      <c:valAx>
        <c:axId val="939545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SO2 Reduction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9395419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Moisture %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SO2 Reduction</c:v>
          </c:tx>
          <c:spPr>
            <a:ln w="19050">
              <a:noFill/>
            </a:ln>
          </c:spPr>
          <c:xVal>
            <c:numRef>
              <c:f>Data!$F$6:$F$41</c:f>
              <c:numCache>
                <c:formatCode>0.00%</c:formatCode>
                <c:ptCount val="36"/>
                <c:pt idx="0">
                  <c:v>0.06</c:v>
                </c:pt>
                <c:pt idx="1">
                  <c:v>7.8E-2</c:v>
                </c:pt>
                <c:pt idx="2">
                  <c:v>7.0999999999999994E-2</c:v>
                </c:pt>
                <c:pt idx="3">
                  <c:v>7.4999999999999997E-2</c:v>
                </c:pt>
                <c:pt idx="4">
                  <c:v>7.8E-2</c:v>
                </c:pt>
                <c:pt idx="5">
                  <c:v>0.05</c:v>
                </c:pt>
                <c:pt idx="6">
                  <c:v>7.1999999999999995E-2</c:v>
                </c:pt>
                <c:pt idx="7">
                  <c:v>7.6999999999999999E-2</c:v>
                </c:pt>
                <c:pt idx="8">
                  <c:v>7.6999999999999999E-2</c:v>
                </c:pt>
                <c:pt idx="9">
                  <c:v>7.8E-2</c:v>
                </c:pt>
                <c:pt idx="10">
                  <c:v>7.6999999999999999E-2</c:v>
                </c:pt>
                <c:pt idx="11">
                  <c:v>5.2999999999999999E-2</c:v>
                </c:pt>
                <c:pt idx="12">
                  <c:v>7.6999999999999999E-2</c:v>
                </c:pt>
                <c:pt idx="13">
                  <c:v>5.7000000000000002E-2</c:v>
                </c:pt>
                <c:pt idx="14">
                  <c:v>7.9000000000000001E-2</c:v>
                </c:pt>
                <c:pt idx="15">
                  <c:v>7.8E-2</c:v>
                </c:pt>
                <c:pt idx="16">
                  <c:v>7.6999999999999999E-2</c:v>
                </c:pt>
                <c:pt idx="17">
                  <c:v>5.1999999999999998E-2</c:v>
                </c:pt>
                <c:pt idx="18">
                  <c:v>7.0000000000000007E-2</c:v>
                </c:pt>
                <c:pt idx="19">
                  <c:v>7.3999999999999996E-2</c:v>
                </c:pt>
                <c:pt idx="20">
                  <c:v>7.9000000000000001E-2</c:v>
                </c:pt>
                <c:pt idx="21">
                  <c:v>7.4999999999999997E-2</c:v>
                </c:pt>
                <c:pt idx="22">
                  <c:v>5.8000000000000003E-2</c:v>
                </c:pt>
                <c:pt idx="23">
                  <c:v>7.3999999999999996E-2</c:v>
                </c:pt>
                <c:pt idx="24">
                  <c:v>7.3999999999999996E-2</c:v>
                </c:pt>
                <c:pt idx="25">
                  <c:v>0.08</c:v>
                </c:pt>
                <c:pt idx="26">
                  <c:v>5.6000000000000001E-2</c:v>
                </c:pt>
                <c:pt idx="27">
                  <c:v>7.6999999999999999E-2</c:v>
                </c:pt>
                <c:pt idx="28">
                  <c:v>7.9000000000000001E-2</c:v>
                </c:pt>
                <c:pt idx="29">
                  <c:v>5.8000000000000003E-2</c:v>
                </c:pt>
                <c:pt idx="30">
                  <c:v>7.1999999999999995E-2</c:v>
                </c:pt>
                <c:pt idx="31">
                  <c:v>7.9000000000000001E-2</c:v>
                </c:pt>
                <c:pt idx="32">
                  <c:v>5.7000000000000002E-2</c:v>
                </c:pt>
                <c:pt idx="33">
                  <c:v>7.4999999999999997E-2</c:v>
                </c:pt>
                <c:pt idx="34">
                  <c:v>7.6999999999999999E-2</c:v>
                </c:pt>
                <c:pt idx="35">
                  <c:v>5.8000000000000003E-2</c:v>
                </c:pt>
              </c:numCache>
            </c:numRef>
          </c:xVal>
          <c:yVal>
            <c:numRef>
              <c:f>Data!$B$6:$B$41</c:f>
              <c:numCache>
                <c:formatCode>0.00%</c:formatCode>
                <c:ptCount val="36"/>
                <c:pt idx="0">
                  <c:v>0.54900000000000004</c:v>
                </c:pt>
                <c:pt idx="1">
                  <c:v>0.42499999999999999</c:v>
                </c:pt>
                <c:pt idx="2">
                  <c:v>0.40300000000000002</c:v>
                </c:pt>
                <c:pt idx="3">
                  <c:v>0.39200000000000002</c:v>
                </c:pt>
                <c:pt idx="4">
                  <c:v>0.61599999999999999</c:v>
                </c:pt>
                <c:pt idx="5">
                  <c:v>0.54300000000000004</c:v>
                </c:pt>
                <c:pt idx="6">
                  <c:v>0.39900000000000002</c:v>
                </c:pt>
                <c:pt idx="7">
                  <c:v>0.44700000000000001</c:v>
                </c:pt>
                <c:pt idx="8">
                  <c:v>0.56599999999999995</c:v>
                </c:pt>
                <c:pt idx="9">
                  <c:v>0.61599999999999999</c:v>
                </c:pt>
                <c:pt idx="10">
                  <c:v>0.51900000000000002</c:v>
                </c:pt>
                <c:pt idx="11">
                  <c:v>0.52</c:v>
                </c:pt>
                <c:pt idx="12">
                  <c:v>0.68899999999999995</c:v>
                </c:pt>
                <c:pt idx="13">
                  <c:v>0.39</c:v>
                </c:pt>
                <c:pt idx="14">
                  <c:v>0.36299999999999999</c:v>
                </c:pt>
                <c:pt idx="15">
                  <c:v>0.439</c:v>
                </c:pt>
                <c:pt idx="16">
                  <c:v>0.499</c:v>
                </c:pt>
                <c:pt idx="17">
                  <c:v>0.56200000000000006</c:v>
                </c:pt>
                <c:pt idx="18">
                  <c:v>0.43</c:v>
                </c:pt>
                <c:pt idx="19">
                  <c:v>0.46300000000000002</c:v>
                </c:pt>
                <c:pt idx="20">
                  <c:v>0.44</c:v>
                </c:pt>
                <c:pt idx="21">
                  <c:v>0.51300000000000001</c:v>
                </c:pt>
                <c:pt idx="22">
                  <c:v>0.48799999999999999</c:v>
                </c:pt>
                <c:pt idx="23">
                  <c:v>0.43</c:v>
                </c:pt>
                <c:pt idx="24">
                  <c:v>0.56200000000000006</c:v>
                </c:pt>
                <c:pt idx="25">
                  <c:v>0.61499999999999999</c:v>
                </c:pt>
                <c:pt idx="26">
                  <c:v>0.48299999999999998</c:v>
                </c:pt>
                <c:pt idx="27">
                  <c:v>0.496</c:v>
                </c:pt>
                <c:pt idx="28">
                  <c:v>0.44800000000000001</c:v>
                </c:pt>
                <c:pt idx="29">
                  <c:v>0.55200000000000005</c:v>
                </c:pt>
                <c:pt idx="30">
                  <c:v>0.51400000000000001</c:v>
                </c:pt>
                <c:pt idx="31">
                  <c:v>0.39400000000000002</c:v>
                </c:pt>
                <c:pt idx="32">
                  <c:v>0.56399999999999995</c:v>
                </c:pt>
                <c:pt idx="33">
                  <c:v>0.52600000000000002</c:v>
                </c:pt>
                <c:pt idx="34">
                  <c:v>0.624</c:v>
                </c:pt>
                <c:pt idx="35">
                  <c:v>0.46300000000000002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55-4D23-9A40-8B008BC74F61}"/>
            </c:ext>
          </c:extLst>
        </c:ser>
        <c:ser>
          <c:idx val="1"/>
          <c:order val="1"/>
          <c:tx>
            <c:v>Predicted SO2 Reduction</c:v>
          </c:tx>
          <c:spPr>
            <a:ln w="19050">
              <a:noFill/>
            </a:ln>
          </c:spPr>
          <c:xVal>
            <c:numRef>
              <c:f>Data!$F$6:$F$41</c:f>
              <c:numCache>
                <c:formatCode>0.00%</c:formatCode>
                <c:ptCount val="36"/>
                <c:pt idx="0">
                  <c:v>0.06</c:v>
                </c:pt>
                <c:pt idx="1">
                  <c:v>7.8E-2</c:v>
                </c:pt>
                <c:pt idx="2">
                  <c:v>7.0999999999999994E-2</c:v>
                </c:pt>
                <c:pt idx="3">
                  <c:v>7.4999999999999997E-2</c:v>
                </c:pt>
                <c:pt idx="4">
                  <c:v>7.8E-2</c:v>
                </c:pt>
                <c:pt idx="5">
                  <c:v>0.05</c:v>
                </c:pt>
                <c:pt idx="6">
                  <c:v>7.1999999999999995E-2</c:v>
                </c:pt>
                <c:pt idx="7">
                  <c:v>7.6999999999999999E-2</c:v>
                </c:pt>
                <c:pt idx="8">
                  <c:v>7.6999999999999999E-2</c:v>
                </c:pt>
                <c:pt idx="9">
                  <c:v>7.8E-2</c:v>
                </c:pt>
                <c:pt idx="10">
                  <c:v>7.6999999999999999E-2</c:v>
                </c:pt>
                <c:pt idx="11">
                  <c:v>5.2999999999999999E-2</c:v>
                </c:pt>
                <c:pt idx="12">
                  <c:v>7.6999999999999999E-2</c:v>
                </c:pt>
                <c:pt idx="13">
                  <c:v>5.7000000000000002E-2</c:v>
                </c:pt>
                <c:pt idx="14">
                  <c:v>7.9000000000000001E-2</c:v>
                </c:pt>
                <c:pt idx="15">
                  <c:v>7.8E-2</c:v>
                </c:pt>
                <c:pt idx="16">
                  <c:v>7.6999999999999999E-2</c:v>
                </c:pt>
                <c:pt idx="17">
                  <c:v>5.1999999999999998E-2</c:v>
                </c:pt>
                <c:pt idx="18">
                  <c:v>7.0000000000000007E-2</c:v>
                </c:pt>
                <c:pt idx="19">
                  <c:v>7.3999999999999996E-2</c:v>
                </c:pt>
                <c:pt idx="20">
                  <c:v>7.9000000000000001E-2</c:v>
                </c:pt>
                <c:pt idx="21">
                  <c:v>7.4999999999999997E-2</c:v>
                </c:pt>
                <c:pt idx="22">
                  <c:v>5.8000000000000003E-2</c:v>
                </c:pt>
                <c:pt idx="23">
                  <c:v>7.3999999999999996E-2</c:v>
                </c:pt>
                <c:pt idx="24">
                  <c:v>7.3999999999999996E-2</c:v>
                </c:pt>
                <c:pt idx="25">
                  <c:v>0.08</c:v>
                </c:pt>
                <c:pt idx="26">
                  <c:v>5.6000000000000001E-2</c:v>
                </c:pt>
                <c:pt idx="27">
                  <c:v>7.6999999999999999E-2</c:v>
                </c:pt>
                <c:pt idx="28">
                  <c:v>7.9000000000000001E-2</c:v>
                </c:pt>
                <c:pt idx="29">
                  <c:v>5.8000000000000003E-2</c:v>
                </c:pt>
                <c:pt idx="30">
                  <c:v>7.1999999999999995E-2</c:v>
                </c:pt>
                <c:pt idx="31">
                  <c:v>7.9000000000000001E-2</c:v>
                </c:pt>
                <c:pt idx="32">
                  <c:v>5.7000000000000002E-2</c:v>
                </c:pt>
                <c:pt idx="33">
                  <c:v>7.4999999999999997E-2</c:v>
                </c:pt>
                <c:pt idx="34">
                  <c:v>7.6999999999999999E-2</c:v>
                </c:pt>
                <c:pt idx="35">
                  <c:v>5.8000000000000003E-2</c:v>
                </c:pt>
              </c:numCache>
            </c:numRef>
          </c:xVal>
          <c:yVal>
            <c:numRef>
              <c:f>RegDry!$B$27:$B$62</c:f>
              <c:numCache>
                <c:formatCode>General</c:formatCode>
                <c:ptCount val="36"/>
                <c:pt idx="0">
                  <c:v>0.61378770622728318</c:v>
                </c:pt>
                <c:pt idx="1">
                  <c:v>0.42899187331999999</c:v>
                </c:pt>
                <c:pt idx="2">
                  <c:v>0.42876332733588896</c:v>
                </c:pt>
                <c:pt idx="3">
                  <c:v>0.55997727760794325</c:v>
                </c:pt>
                <c:pt idx="4">
                  <c:v>0.51492335909506015</c:v>
                </c:pt>
                <c:pt idx="5">
                  <c:v>0.456291515501419</c:v>
                </c:pt>
                <c:pt idx="6">
                  <c:v>0.41124392426165846</c:v>
                </c:pt>
                <c:pt idx="7">
                  <c:v>0.46225557258931871</c:v>
                </c:pt>
                <c:pt idx="8">
                  <c:v>0.58820994215002309</c:v>
                </c:pt>
                <c:pt idx="9">
                  <c:v>0.564657677916927</c:v>
                </c:pt>
                <c:pt idx="10">
                  <c:v>0.4896241622368549</c:v>
                </c:pt>
                <c:pt idx="11">
                  <c:v>0.51011766281189264</c:v>
                </c:pt>
                <c:pt idx="12">
                  <c:v>0.50007131204854893</c:v>
                </c:pt>
                <c:pt idx="13">
                  <c:v>0.46093435013835854</c:v>
                </c:pt>
                <c:pt idx="14">
                  <c:v>0.42471533620425495</c:v>
                </c:pt>
                <c:pt idx="15">
                  <c:v>0.49976763472034924</c:v>
                </c:pt>
                <c:pt idx="16">
                  <c:v>0.49462702271006043</c:v>
                </c:pt>
                <c:pt idx="17">
                  <c:v>0.5246942067842375</c:v>
                </c:pt>
                <c:pt idx="18">
                  <c:v>0.47924275235123837</c:v>
                </c:pt>
                <c:pt idx="19">
                  <c:v>0.49612662651503636</c:v>
                </c:pt>
                <c:pt idx="20">
                  <c:v>0.49622681238007538</c:v>
                </c:pt>
                <c:pt idx="21">
                  <c:v>0.4897900880279713</c:v>
                </c:pt>
                <c:pt idx="22">
                  <c:v>0.53184786307579079</c:v>
                </c:pt>
                <c:pt idx="23">
                  <c:v>0.44962945270524357</c:v>
                </c:pt>
                <c:pt idx="24">
                  <c:v>0.51937521341993276</c:v>
                </c:pt>
                <c:pt idx="25">
                  <c:v>0.49445170550093298</c:v>
                </c:pt>
                <c:pt idx="26">
                  <c:v>0.4956694789586199</c:v>
                </c:pt>
                <c:pt idx="27">
                  <c:v>0.48329701516780088</c:v>
                </c:pt>
                <c:pt idx="28">
                  <c:v>0.48342537528687302</c:v>
                </c:pt>
                <c:pt idx="29">
                  <c:v>0.51051213458712019</c:v>
                </c:pt>
                <c:pt idx="30">
                  <c:v>0.52277828422312334</c:v>
                </c:pt>
                <c:pt idx="31">
                  <c:v>0.44413820627669998</c:v>
                </c:pt>
                <c:pt idx="32">
                  <c:v>0.56496441939001518</c:v>
                </c:pt>
                <c:pt idx="33">
                  <c:v>0.54232012299662957</c:v>
                </c:pt>
                <c:pt idx="34">
                  <c:v>0.55936992295154409</c:v>
                </c:pt>
                <c:pt idx="35">
                  <c:v>0.4451806625252594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955-4D23-9A40-8B008BC74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525056"/>
        <c:axId val="940525384"/>
      </c:scatterChart>
      <c:valAx>
        <c:axId val="940525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Moisture %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940525384"/>
        <c:crosses val="autoZero"/>
        <c:crossBetween val="midCat"/>
      </c:valAx>
      <c:valAx>
        <c:axId val="940525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SO2 Reduction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940525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Sulfer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SO2 Reduction</c:v>
          </c:tx>
          <c:spPr>
            <a:ln w="19050">
              <a:noFill/>
            </a:ln>
          </c:spPr>
          <c:xVal>
            <c:numRef>
              <c:f>Data!$G$6:$G$41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</c:numCache>
            </c:numRef>
          </c:xVal>
          <c:yVal>
            <c:numRef>
              <c:f>Data!$B$6:$B$41</c:f>
              <c:numCache>
                <c:formatCode>0.00%</c:formatCode>
                <c:ptCount val="36"/>
                <c:pt idx="0">
                  <c:v>0.54900000000000004</c:v>
                </c:pt>
                <c:pt idx="1">
                  <c:v>0.42499999999999999</c:v>
                </c:pt>
                <c:pt idx="2">
                  <c:v>0.40300000000000002</c:v>
                </c:pt>
                <c:pt idx="3">
                  <c:v>0.39200000000000002</c:v>
                </c:pt>
                <c:pt idx="4">
                  <c:v>0.61599999999999999</c:v>
                </c:pt>
                <c:pt idx="5">
                  <c:v>0.54300000000000004</c:v>
                </c:pt>
                <c:pt idx="6">
                  <c:v>0.39900000000000002</c:v>
                </c:pt>
                <c:pt idx="7">
                  <c:v>0.44700000000000001</c:v>
                </c:pt>
                <c:pt idx="8">
                  <c:v>0.56599999999999995</c:v>
                </c:pt>
                <c:pt idx="9">
                  <c:v>0.61599999999999999</c:v>
                </c:pt>
                <c:pt idx="10">
                  <c:v>0.51900000000000002</c:v>
                </c:pt>
                <c:pt idx="11">
                  <c:v>0.52</c:v>
                </c:pt>
                <c:pt idx="12">
                  <c:v>0.68899999999999995</c:v>
                </c:pt>
                <c:pt idx="13">
                  <c:v>0.39</c:v>
                </c:pt>
                <c:pt idx="14">
                  <c:v>0.36299999999999999</c:v>
                </c:pt>
                <c:pt idx="15">
                  <c:v>0.439</c:v>
                </c:pt>
                <c:pt idx="16">
                  <c:v>0.499</c:v>
                </c:pt>
                <c:pt idx="17">
                  <c:v>0.56200000000000006</c:v>
                </c:pt>
                <c:pt idx="18">
                  <c:v>0.43</c:v>
                </c:pt>
                <c:pt idx="19">
                  <c:v>0.46300000000000002</c:v>
                </c:pt>
                <c:pt idx="20">
                  <c:v>0.44</c:v>
                </c:pt>
                <c:pt idx="21">
                  <c:v>0.51300000000000001</c:v>
                </c:pt>
                <c:pt idx="22">
                  <c:v>0.48799999999999999</c:v>
                </c:pt>
                <c:pt idx="23">
                  <c:v>0.43</c:v>
                </c:pt>
                <c:pt idx="24">
                  <c:v>0.56200000000000006</c:v>
                </c:pt>
                <c:pt idx="25">
                  <c:v>0.61499999999999999</c:v>
                </c:pt>
                <c:pt idx="26">
                  <c:v>0.48299999999999998</c:v>
                </c:pt>
                <c:pt idx="27">
                  <c:v>0.496</c:v>
                </c:pt>
                <c:pt idx="28">
                  <c:v>0.44800000000000001</c:v>
                </c:pt>
                <c:pt idx="29">
                  <c:v>0.55200000000000005</c:v>
                </c:pt>
                <c:pt idx="30">
                  <c:v>0.51400000000000001</c:v>
                </c:pt>
                <c:pt idx="31">
                  <c:v>0.39400000000000002</c:v>
                </c:pt>
                <c:pt idx="32">
                  <c:v>0.56399999999999995</c:v>
                </c:pt>
                <c:pt idx="33">
                  <c:v>0.52600000000000002</c:v>
                </c:pt>
                <c:pt idx="34">
                  <c:v>0.624</c:v>
                </c:pt>
                <c:pt idx="35">
                  <c:v>0.46300000000000002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EA-48A1-B6AD-526A9CAEC202}"/>
            </c:ext>
          </c:extLst>
        </c:ser>
        <c:ser>
          <c:idx val="1"/>
          <c:order val="1"/>
          <c:tx>
            <c:v>Predicted SO2 Reduction</c:v>
          </c:tx>
          <c:spPr>
            <a:ln w="19050">
              <a:noFill/>
            </a:ln>
          </c:spPr>
          <c:xVal>
            <c:numRef>
              <c:f>Data!$G$6:$G$41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</c:numCache>
            </c:numRef>
          </c:xVal>
          <c:yVal>
            <c:numRef>
              <c:f>RegDry!$B$27:$B$62</c:f>
              <c:numCache>
                <c:formatCode>General</c:formatCode>
                <c:ptCount val="36"/>
                <c:pt idx="0">
                  <c:v>0.61378770622728318</c:v>
                </c:pt>
                <c:pt idx="1">
                  <c:v>0.42899187331999999</c:v>
                </c:pt>
                <c:pt idx="2">
                  <c:v>0.42876332733588896</c:v>
                </c:pt>
                <c:pt idx="3">
                  <c:v>0.55997727760794325</c:v>
                </c:pt>
                <c:pt idx="4">
                  <c:v>0.51492335909506015</c:v>
                </c:pt>
                <c:pt idx="5">
                  <c:v>0.456291515501419</c:v>
                </c:pt>
                <c:pt idx="6">
                  <c:v>0.41124392426165846</c:v>
                </c:pt>
                <c:pt idx="7">
                  <c:v>0.46225557258931871</c:v>
                </c:pt>
                <c:pt idx="8">
                  <c:v>0.58820994215002309</c:v>
                </c:pt>
                <c:pt idx="9">
                  <c:v>0.564657677916927</c:v>
                </c:pt>
                <c:pt idx="10">
                  <c:v>0.4896241622368549</c:v>
                </c:pt>
                <c:pt idx="11">
                  <c:v>0.51011766281189264</c:v>
                </c:pt>
                <c:pt idx="12">
                  <c:v>0.50007131204854893</c:v>
                </c:pt>
                <c:pt idx="13">
                  <c:v>0.46093435013835854</c:v>
                </c:pt>
                <c:pt idx="14">
                  <c:v>0.42471533620425495</c:v>
                </c:pt>
                <c:pt idx="15">
                  <c:v>0.49976763472034924</c:v>
                </c:pt>
                <c:pt idx="16">
                  <c:v>0.49462702271006043</c:v>
                </c:pt>
                <c:pt idx="17">
                  <c:v>0.5246942067842375</c:v>
                </c:pt>
                <c:pt idx="18">
                  <c:v>0.47924275235123837</c:v>
                </c:pt>
                <c:pt idx="19">
                  <c:v>0.49612662651503636</c:v>
                </c:pt>
                <c:pt idx="20">
                  <c:v>0.49622681238007538</c:v>
                </c:pt>
                <c:pt idx="21">
                  <c:v>0.4897900880279713</c:v>
                </c:pt>
                <c:pt idx="22">
                  <c:v>0.53184786307579079</c:v>
                </c:pt>
                <c:pt idx="23">
                  <c:v>0.44962945270524357</c:v>
                </c:pt>
                <c:pt idx="24">
                  <c:v>0.51937521341993276</c:v>
                </c:pt>
                <c:pt idx="25">
                  <c:v>0.49445170550093298</c:v>
                </c:pt>
                <c:pt idx="26">
                  <c:v>0.4956694789586199</c:v>
                </c:pt>
                <c:pt idx="27">
                  <c:v>0.48329701516780088</c:v>
                </c:pt>
                <c:pt idx="28">
                  <c:v>0.48342537528687302</c:v>
                </c:pt>
                <c:pt idx="29">
                  <c:v>0.51051213458712019</c:v>
                </c:pt>
                <c:pt idx="30">
                  <c:v>0.52277828422312334</c:v>
                </c:pt>
                <c:pt idx="31">
                  <c:v>0.44413820627669998</c:v>
                </c:pt>
                <c:pt idx="32">
                  <c:v>0.56496441939001518</c:v>
                </c:pt>
                <c:pt idx="33">
                  <c:v>0.54232012299662957</c:v>
                </c:pt>
                <c:pt idx="34">
                  <c:v>0.55936992295154409</c:v>
                </c:pt>
                <c:pt idx="35">
                  <c:v>0.4451806625252594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EEA-48A1-B6AD-526A9CAEC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537376"/>
        <c:axId val="939538688"/>
      </c:scatterChart>
      <c:valAx>
        <c:axId val="939537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Sulfer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9538688"/>
        <c:crosses val="autoZero"/>
        <c:crossBetween val="midCat"/>
      </c:valAx>
      <c:valAx>
        <c:axId val="939538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SO2 Reduction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9395373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RegDry!$F$27:$F$62</c:f>
              <c:numCache>
                <c:formatCode>General</c:formatCode>
                <c:ptCount val="36"/>
                <c:pt idx="0">
                  <c:v>1.3888888888888888</c:v>
                </c:pt>
                <c:pt idx="1">
                  <c:v>4.1666666666666661</c:v>
                </c:pt>
                <c:pt idx="2">
                  <c:v>6.9444444444444446</c:v>
                </c:pt>
                <c:pt idx="3">
                  <c:v>9.7222222222222214</c:v>
                </c:pt>
                <c:pt idx="4">
                  <c:v>12.5</c:v>
                </c:pt>
                <c:pt idx="5">
                  <c:v>15.277777777777779</c:v>
                </c:pt>
                <c:pt idx="6">
                  <c:v>18.055555555555554</c:v>
                </c:pt>
                <c:pt idx="7">
                  <c:v>20.833333333333332</c:v>
                </c:pt>
                <c:pt idx="8">
                  <c:v>23.611111111111111</c:v>
                </c:pt>
                <c:pt idx="9">
                  <c:v>26.388888888888889</c:v>
                </c:pt>
                <c:pt idx="10">
                  <c:v>29.166666666666668</c:v>
                </c:pt>
                <c:pt idx="11">
                  <c:v>31.944444444444443</c:v>
                </c:pt>
                <c:pt idx="12">
                  <c:v>34.722222222222214</c:v>
                </c:pt>
                <c:pt idx="13">
                  <c:v>37.499999999999993</c:v>
                </c:pt>
                <c:pt idx="14">
                  <c:v>40.277777777777771</c:v>
                </c:pt>
                <c:pt idx="15">
                  <c:v>43.05555555555555</c:v>
                </c:pt>
                <c:pt idx="16">
                  <c:v>45.833333333333329</c:v>
                </c:pt>
                <c:pt idx="17">
                  <c:v>48.611111111111107</c:v>
                </c:pt>
                <c:pt idx="18">
                  <c:v>51.388888888888886</c:v>
                </c:pt>
                <c:pt idx="19">
                  <c:v>54.166666666666664</c:v>
                </c:pt>
                <c:pt idx="20">
                  <c:v>56.944444444444443</c:v>
                </c:pt>
                <c:pt idx="21">
                  <c:v>59.722222222222214</c:v>
                </c:pt>
                <c:pt idx="22">
                  <c:v>62.499999999999993</c:v>
                </c:pt>
                <c:pt idx="23">
                  <c:v>65.277777777777771</c:v>
                </c:pt>
                <c:pt idx="24">
                  <c:v>68.055555555555543</c:v>
                </c:pt>
                <c:pt idx="25">
                  <c:v>70.833333333333329</c:v>
                </c:pt>
                <c:pt idx="26">
                  <c:v>73.6111111111111</c:v>
                </c:pt>
                <c:pt idx="27">
                  <c:v>76.388888888888886</c:v>
                </c:pt>
                <c:pt idx="28">
                  <c:v>79.166666666666657</c:v>
                </c:pt>
                <c:pt idx="29">
                  <c:v>81.944444444444443</c:v>
                </c:pt>
                <c:pt idx="30">
                  <c:v>84.722222222222214</c:v>
                </c:pt>
                <c:pt idx="31">
                  <c:v>87.5</c:v>
                </c:pt>
                <c:pt idx="32">
                  <c:v>90.277777777777771</c:v>
                </c:pt>
                <c:pt idx="33">
                  <c:v>93.055555555555543</c:v>
                </c:pt>
                <c:pt idx="34">
                  <c:v>95.833333333333329</c:v>
                </c:pt>
                <c:pt idx="35">
                  <c:v>98.6111111111111</c:v>
                </c:pt>
              </c:numCache>
            </c:numRef>
          </c:xVal>
          <c:yVal>
            <c:numRef>
              <c:f>RegDry!$G$27:$G$62</c:f>
              <c:numCache>
                <c:formatCode>General</c:formatCode>
                <c:ptCount val="36"/>
                <c:pt idx="0">
                  <c:v>0.36299999999999999</c:v>
                </c:pt>
                <c:pt idx="1">
                  <c:v>0.39</c:v>
                </c:pt>
                <c:pt idx="2">
                  <c:v>0.39200000000000002</c:v>
                </c:pt>
                <c:pt idx="3">
                  <c:v>0.39400000000000002</c:v>
                </c:pt>
                <c:pt idx="4">
                  <c:v>0.39900000000000002</c:v>
                </c:pt>
                <c:pt idx="5">
                  <c:v>0.40300000000000002</c:v>
                </c:pt>
                <c:pt idx="6">
                  <c:v>0.42499999999999999</c:v>
                </c:pt>
                <c:pt idx="7">
                  <c:v>0.43</c:v>
                </c:pt>
                <c:pt idx="8">
                  <c:v>0.43</c:v>
                </c:pt>
                <c:pt idx="9">
                  <c:v>0.439</c:v>
                </c:pt>
                <c:pt idx="10">
                  <c:v>0.44</c:v>
                </c:pt>
                <c:pt idx="11">
                  <c:v>0.44700000000000001</c:v>
                </c:pt>
                <c:pt idx="12">
                  <c:v>0.44800000000000001</c:v>
                </c:pt>
                <c:pt idx="13">
                  <c:v>0.46300000000000002</c:v>
                </c:pt>
                <c:pt idx="14">
                  <c:v>0.46300000000000002</c:v>
                </c:pt>
                <c:pt idx="15">
                  <c:v>0.48299999999999998</c:v>
                </c:pt>
                <c:pt idx="16">
                  <c:v>0.48799999999999999</c:v>
                </c:pt>
                <c:pt idx="17">
                  <c:v>0.496</c:v>
                </c:pt>
                <c:pt idx="18">
                  <c:v>0.499</c:v>
                </c:pt>
                <c:pt idx="19">
                  <c:v>0.51300000000000001</c:v>
                </c:pt>
                <c:pt idx="20">
                  <c:v>0.51400000000000001</c:v>
                </c:pt>
                <c:pt idx="21">
                  <c:v>0.51900000000000002</c:v>
                </c:pt>
                <c:pt idx="22">
                  <c:v>0.52</c:v>
                </c:pt>
                <c:pt idx="23">
                  <c:v>0.52600000000000002</c:v>
                </c:pt>
                <c:pt idx="24">
                  <c:v>0.54300000000000004</c:v>
                </c:pt>
                <c:pt idx="25">
                  <c:v>0.54900000000000004</c:v>
                </c:pt>
                <c:pt idx="26">
                  <c:v>0.55200000000000005</c:v>
                </c:pt>
                <c:pt idx="27">
                  <c:v>0.56200000000000006</c:v>
                </c:pt>
                <c:pt idx="28">
                  <c:v>0.56200000000000006</c:v>
                </c:pt>
                <c:pt idx="29">
                  <c:v>0.56399999999999995</c:v>
                </c:pt>
                <c:pt idx="30">
                  <c:v>0.56599999999999995</c:v>
                </c:pt>
                <c:pt idx="31">
                  <c:v>0.61499999999999999</c:v>
                </c:pt>
                <c:pt idx="32">
                  <c:v>0.61599999999999999</c:v>
                </c:pt>
                <c:pt idx="33">
                  <c:v>0.61599999999999999</c:v>
                </c:pt>
                <c:pt idx="34">
                  <c:v>0.624</c:v>
                </c:pt>
                <c:pt idx="35">
                  <c:v>0.68899999999999995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44-4C31-9792-AD20D95F2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558064"/>
        <c:axId val="935547896"/>
      </c:scatterChart>
      <c:valAx>
        <c:axId val="935558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5547896"/>
        <c:crosses val="autoZero"/>
        <c:crossBetween val="midCat"/>
      </c:valAx>
      <c:valAx>
        <c:axId val="935547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SO2 Reduction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5558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BBTU Output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Data!$E$6:$E$41</c:f>
              <c:numCache>
                <c:formatCode>General</c:formatCode>
                <c:ptCount val="36"/>
                <c:pt idx="0">
                  <c:v>41.22</c:v>
                </c:pt>
                <c:pt idx="1">
                  <c:v>49.43</c:v>
                </c:pt>
                <c:pt idx="2">
                  <c:v>47.28</c:v>
                </c:pt>
                <c:pt idx="3">
                  <c:v>39.6</c:v>
                </c:pt>
                <c:pt idx="4">
                  <c:v>43.59</c:v>
                </c:pt>
                <c:pt idx="5">
                  <c:v>48.83</c:v>
                </c:pt>
                <c:pt idx="6">
                  <c:v>48.78</c:v>
                </c:pt>
                <c:pt idx="7">
                  <c:v>46.86</c:v>
                </c:pt>
                <c:pt idx="8">
                  <c:v>38.299999999999997</c:v>
                </c:pt>
                <c:pt idx="9">
                  <c:v>40.21</c:v>
                </c:pt>
                <c:pt idx="10">
                  <c:v>45</c:v>
                </c:pt>
                <c:pt idx="11">
                  <c:v>46.1</c:v>
                </c:pt>
                <c:pt idx="12">
                  <c:v>44.29</c:v>
                </c:pt>
                <c:pt idx="13">
                  <c:v>50.68</c:v>
                </c:pt>
                <c:pt idx="14">
                  <c:v>50.03</c:v>
                </c:pt>
                <c:pt idx="15">
                  <c:v>44.62</c:v>
                </c:pt>
                <c:pt idx="16">
                  <c:v>44.66</c:v>
                </c:pt>
                <c:pt idx="17">
                  <c:v>44.8</c:v>
                </c:pt>
                <c:pt idx="18">
                  <c:v>43.54</c:v>
                </c:pt>
                <c:pt idx="19">
                  <c:v>43.63</c:v>
                </c:pt>
                <c:pt idx="20">
                  <c:v>45.17</c:v>
                </c:pt>
                <c:pt idx="21">
                  <c:v>44.37</c:v>
                </c:pt>
                <c:pt idx="22">
                  <c:v>46.17</c:v>
                </c:pt>
                <c:pt idx="23">
                  <c:v>46.79</c:v>
                </c:pt>
                <c:pt idx="24">
                  <c:v>42.05</c:v>
                </c:pt>
                <c:pt idx="25">
                  <c:v>45.6</c:v>
                </c:pt>
                <c:pt idx="26">
                  <c:v>48.01</c:v>
                </c:pt>
                <c:pt idx="27">
                  <c:v>45.43</c:v>
                </c:pt>
                <c:pt idx="28">
                  <c:v>46.04</c:v>
                </c:pt>
                <c:pt idx="29">
                  <c:v>47.62</c:v>
                </c:pt>
                <c:pt idx="30">
                  <c:v>41.2</c:v>
                </c:pt>
                <c:pt idx="31">
                  <c:v>48.71</c:v>
                </c:pt>
                <c:pt idx="32">
                  <c:v>43.61</c:v>
                </c:pt>
                <c:pt idx="33">
                  <c:v>40.799999999999997</c:v>
                </c:pt>
                <c:pt idx="34">
                  <c:v>40.26</c:v>
                </c:pt>
                <c:pt idx="35">
                  <c:v>52.06</c:v>
                </c:pt>
              </c:numCache>
            </c:numRef>
          </c:xVal>
          <c:yVal>
            <c:numRef>
              <c:f>RegWet!$C$27:$C$62</c:f>
              <c:numCache>
                <c:formatCode>General</c:formatCode>
                <c:ptCount val="36"/>
                <c:pt idx="0">
                  <c:v>-5.0748902789505335E-2</c:v>
                </c:pt>
                <c:pt idx="1">
                  <c:v>5.5398194589969751E-2</c:v>
                </c:pt>
                <c:pt idx="2">
                  <c:v>3.846638665448765E-2</c:v>
                </c:pt>
                <c:pt idx="3">
                  <c:v>1.887508466290555E-2</c:v>
                </c:pt>
                <c:pt idx="4">
                  <c:v>-1.338039030459548E-2</c:v>
                </c:pt>
                <c:pt idx="5">
                  <c:v>-0.12586753510685766</c:v>
                </c:pt>
                <c:pt idx="6">
                  <c:v>1.7081298115157462E-2</c:v>
                </c:pt>
                <c:pt idx="7">
                  <c:v>6.3181093873869054E-2</c:v>
                </c:pt>
                <c:pt idx="8">
                  <c:v>-3.4717300409179974E-2</c:v>
                </c:pt>
                <c:pt idx="9">
                  <c:v>-6.7892392673593704E-2</c:v>
                </c:pt>
                <c:pt idx="10">
                  <c:v>-3.4859908131891992E-2</c:v>
                </c:pt>
                <c:pt idx="11">
                  <c:v>-2.3641680974954338E-2</c:v>
                </c:pt>
                <c:pt idx="12">
                  <c:v>3.9182705188133493E-2</c:v>
                </c:pt>
                <c:pt idx="13">
                  <c:v>3.7142426221542513E-3</c:v>
                </c:pt>
                <c:pt idx="14">
                  <c:v>9.2154700031958914E-3</c:v>
                </c:pt>
                <c:pt idx="15">
                  <c:v>6.3473446774054643E-2</c:v>
                </c:pt>
                <c:pt idx="16">
                  <c:v>0.11463006306870599</c:v>
                </c:pt>
                <c:pt idx="17">
                  <c:v>-0.10006267699494398</c:v>
                </c:pt>
                <c:pt idx="18">
                  <c:v>3.3200422319785261E-2</c:v>
                </c:pt>
                <c:pt idx="19">
                  <c:v>-0.18733051191235101</c:v>
                </c:pt>
                <c:pt idx="20">
                  <c:v>5.5112854859996729E-2</c:v>
                </c:pt>
                <c:pt idx="21">
                  <c:v>5.9307078240220634E-2</c:v>
                </c:pt>
                <c:pt idx="22">
                  <c:v>-3.2839824522239436E-3</c:v>
                </c:pt>
                <c:pt idx="23">
                  <c:v>1.4603465256379566E-2</c:v>
                </c:pt>
                <c:pt idx="24">
                  <c:v>-7.8418734191106898E-3</c:v>
                </c:pt>
                <c:pt idx="25">
                  <c:v>-1.5933755268233152E-2</c:v>
                </c:pt>
                <c:pt idx="26">
                  <c:v>3.7666254454937764E-3</c:v>
                </c:pt>
                <c:pt idx="27">
                  <c:v>1.2932118479213828E-2</c:v>
                </c:pt>
                <c:pt idx="28">
                  <c:v>-1.9108250639439883E-2</c:v>
                </c:pt>
                <c:pt idx="29">
                  <c:v>-4.4866194424368566E-2</c:v>
                </c:pt>
                <c:pt idx="30">
                  <c:v>3.6116301066924095E-3</c:v>
                </c:pt>
                <c:pt idx="31">
                  <c:v>6.8208564205986755E-2</c:v>
                </c:pt>
                <c:pt idx="32">
                  <c:v>-7.449431129724976E-2</c:v>
                </c:pt>
                <c:pt idx="33">
                  <c:v>2.4671873229003771E-2</c:v>
                </c:pt>
                <c:pt idx="34">
                  <c:v>4.5918427488403912E-2</c:v>
                </c:pt>
                <c:pt idx="35">
                  <c:v>5.9478621614673877E-2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E03-4E8C-8CA9-53C9E882B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643288"/>
        <c:axId val="934643944"/>
      </c:scatterChart>
      <c:valAx>
        <c:axId val="934643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BBTU Output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4643944"/>
        <c:crosses val="autoZero"/>
        <c:crossBetween val="midCat"/>
      </c:valAx>
      <c:valAx>
        <c:axId val="934643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46432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Moisture %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Data!$F$6:$F$41</c:f>
              <c:numCache>
                <c:formatCode>0.00%</c:formatCode>
                <c:ptCount val="36"/>
                <c:pt idx="0">
                  <c:v>0.06</c:v>
                </c:pt>
                <c:pt idx="1">
                  <c:v>7.8E-2</c:v>
                </c:pt>
                <c:pt idx="2">
                  <c:v>7.0999999999999994E-2</c:v>
                </c:pt>
                <c:pt idx="3">
                  <c:v>7.4999999999999997E-2</c:v>
                </c:pt>
                <c:pt idx="4">
                  <c:v>7.8E-2</c:v>
                </c:pt>
                <c:pt idx="5">
                  <c:v>0.05</c:v>
                </c:pt>
                <c:pt idx="6">
                  <c:v>7.1999999999999995E-2</c:v>
                </c:pt>
                <c:pt idx="7">
                  <c:v>7.6999999999999999E-2</c:v>
                </c:pt>
                <c:pt idx="8">
                  <c:v>7.6999999999999999E-2</c:v>
                </c:pt>
                <c:pt idx="9">
                  <c:v>7.8E-2</c:v>
                </c:pt>
                <c:pt idx="10">
                  <c:v>7.6999999999999999E-2</c:v>
                </c:pt>
                <c:pt idx="11">
                  <c:v>5.2999999999999999E-2</c:v>
                </c:pt>
                <c:pt idx="12">
                  <c:v>7.6999999999999999E-2</c:v>
                </c:pt>
                <c:pt idx="13">
                  <c:v>5.7000000000000002E-2</c:v>
                </c:pt>
                <c:pt idx="14">
                  <c:v>7.9000000000000001E-2</c:v>
                </c:pt>
                <c:pt idx="15">
                  <c:v>7.8E-2</c:v>
                </c:pt>
                <c:pt idx="16">
                  <c:v>7.6999999999999999E-2</c:v>
                </c:pt>
                <c:pt idx="17">
                  <c:v>5.1999999999999998E-2</c:v>
                </c:pt>
                <c:pt idx="18">
                  <c:v>7.0000000000000007E-2</c:v>
                </c:pt>
                <c:pt idx="19">
                  <c:v>7.3999999999999996E-2</c:v>
                </c:pt>
                <c:pt idx="20">
                  <c:v>7.9000000000000001E-2</c:v>
                </c:pt>
                <c:pt idx="21">
                  <c:v>7.4999999999999997E-2</c:v>
                </c:pt>
                <c:pt idx="22">
                  <c:v>5.8000000000000003E-2</c:v>
                </c:pt>
                <c:pt idx="23">
                  <c:v>7.3999999999999996E-2</c:v>
                </c:pt>
                <c:pt idx="24">
                  <c:v>7.3999999999999996E-2</c:v>
                </c:pt>
                <c:pt idx="25">
                  <c:v>0.08</c:v>
                </c:pt>
                <c:pt idx="26">
                  <c:v>5.6000000000000001E-2</c:v>
                </c:pt>
                <c:pt idx="27">
                  <c:v>7.6999999999999999E-2</c:v>
                </c:pt>
                <c:pt idx="28">
                  <c:v>7.9000000000000001E-2</c:v>
                </c:pt>
                <c:pt idx="29">
                  <c:v>5.8000000000000003E-2</c:v>
                </c:pt>
                <c:pt idx="30">
                  <c:v>7.1999999999999995E-2</c:v>
                </c:pt>
                <c:pt idx="31">
                  <c:v>7.9000000000000001E-2</c:v>
                </c:pt>
                <c:pt idx="32">
                  <c:v>5.7000000000000002E-2</c:v>
                </c:pt>
                <c:pt idx="33">
                  <c:v>7.4999999999999997E-2</c:v>
                </c:pt>
                <c:pt idx="34">
                  <c:v>7.6999999999999999E-2</c:v>
                </c:pt>
                <c:pt idx="35">
                  <c:v>5.8000000000000003E-2</c:v>
                </c:pt>
              </c:numCache>
            </c:numRef>
          </c:xVal>
          <c:yVal>
            <c:numRef>
              <c:f>RegWet!$C$27:$C$62</c:f>
              <c:numCache>
                <c:formatCode>General</c:formatCode>
                <c:ptCount val="36"/>
                <c:pt idx="0">
                  <c:v>-5.0748902789505335E-2</c:v>
                </c:pt>
                <c:pt idx="1">
                  <c:v>5.5398194589969751E-2</c:v>
                </c:pt>
                <c:pt idx="2">
                  <c:v>3.846638665448765E-2</c:v>
                </c:pt>
                <c:pt idx="3">
                  <c:v>1.887508466290555E-2</c:v>
                </c:pt>
                <c:pt idx="4">
                  <c:v>-1.338039030459548E-2</c:v>
                </c:pt>
                <c:pt idx="5">
                  <c:v>-0.12586753510685766</c:v>
                </c:pt>
                <c:pt idx="6">
                  <c:v>1.7081298115157462E-2</c:v>
                </c:pt>
                <c:pt idx="7">
                  <c:v>6.3181093873869054E-2</c:v>
                </c:pt>
                <c:pt idx="8">
                  <c:v>-3.4717300409179974E-2</c:v>
                </c:pt>
                <c:pt idx="9">
                  <c:v>-6.7892392673593704E-2</c:v>
                </c:pt>
                <c:pt idx="10">
                  <c:v>-3.4859908131891992E-2</c:v>
                </c:pt>
                <c:pt idx="11">
                  <c:v>-2.3641680974954338E-2</c:v>
                </c:pt>
                <c:pt idx="12">
                  <c:v>3.9182705188133493E-2</c:v>
                </c:pt>
                <c:pt idx="13">
                  <c:v>3.7142426221542513E-3</c:v>
                </c:pt>
                <c:pt idx="14">
                  <c:v>9.2154700031958914E-3</c:v>
                </c:pt>
                <c:pt idx="15">
                  <c:v>6.3473446774054643E-2</c:v>
                </c:pt>
                <c:pt idx="16">
                  <c:v>0.11463006306870599</c:v>
                </c:pt>
                <c:pt idx="17">
                  <c:v>-0.10006267699494398</c:v>
                </c:pt>
                <c:pt idx="18">
                  <c:v>3.3200422319785261E-2</c:v>
                </c:pt>
                <c:pt idx="19">
                  <c:v>-0.18733051191235101</c:v>
                </c:pt>
                <c:pt idx="20">
                  <c:v>5.5112854859996729E-2</c:v>
                </c:pt>
                <c:pt idx="21">
                  <c:v>5.9307078240220634E-2</c:v>
                </c:pt>
                <c:pt idx="22">
                  <c:v>-3.2839824522239436E-3</c:v>
                </c:pt>
                <c:pt idx="23">
                  <c:v>1.4603465256379566E-2</c:v>
                </c:pt>
                <c:pt idx="24">
                  <c:v>-7.8418734191106898E-3</c:v>
                </c:pt>
                <c:pt idx="25">
                  <c:v>-1.5933755268233152E-2</c:v>
                </c:pt>
                <c:pt idx="26">
                  <c:v>3.7666254454937764E-3</c:v>
                </c:pt>
                <c:pt idx="27">
                  <c:v>1.2932118479213828E-2</c:v>
                </c:pt>
                <c:pt idx="28">
                  <c:v>-1.9108250639439883E-2</c:v>
                </c:pt>
                <c:pt idx="29">
                  <c:v>-4.4866194424368566E-2</c:v>
                </c:pt>
                <c:pt idx="30">
                  <c:v>3.6116301066924095E-3</c:v>
                </c:pt>
                <c:pt idx="31">
                  <c:v>6.8208564205986755E-2</c:v>
                </c:pt>
                <c:pt idx="32">
                  <c:v>-7.449431129724976E-2</c:v>
                </c:pt>
                <c:pt idx="33">
                  <c:v>2.4671873229003771E-2</c:v>
                </c:pt>
                <c:pt idx="34">
                  <c:v>4.5918427488403912E-2</c:v>
                </c:pt>
                <c:pt idx="35">
                  <c:v>5.9478621614673877E-2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DC9-4474-ADD2-F2CA44EB0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211856"/>
        <c:axId val="939212184"/>
      </c:scatterChart>
      <c:valAx>
        <c:axId val="939211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Moisture %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939212184"/>
        <c:crosses val="autoZero"/>
        <c:crossBetween val="midCat"/>
      </c:valAx>
      <c:valAx>
        <c:axId val="939212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9211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Sulfer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Data!$G$6:$G$41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</c:numCache>
            </c:numRef>
          </c:xVal>
          <c:yVal>
            <c:numRef>
              <c:f>RegWet!$C$27:$C$62</c:f>
              <c:numCache>
                <c:formatCode>General</c:formatCode>
                <c:ptCount val="36"/>
                <c:pt idx="0">
                  <c:v>-5.0748902789505335E-2</c:v>
                </c:pt>
                <c:pt idx="1">
                  <c:v>5.5398194589969751E-2</c:v>
                </c:pt>
                <c:pt idx="2">
                  <c:v>3.846638665448765E-2</c:v>
                </c:pt>
                <c:pt idx="3">
                  <c:v>1.887508466290555E-2</c:v>
                </c:pt>
                <c:pt idx="4">
                  <c:v>-1.338039030459548E-2</c:v>
                </c:pt>
                <c:pt idx="5">
                  <c:v>-0.12586753510685766</c:v>
                </c:pt>
                <c:pt idx="6">
                  <c:v>1.7081298115157462E-2</c:v>
                </c:pt>
                <c:pt idx="7">
                  <c:v>6.3181093873869054E-2</c:v>
                </c:pt>
                <c:pt idx="8">
                  <c:v>-3.4717300409179974E-2</c:v>
                </c:pt>
                <c:pt idx="9">
                  <c:v>-6.7892392673593704E-2</c:v>
                </c:pt>
                <c:pt idx="10">
                  <c:v>-3.4859908131891992E-2</c:v>
                </c:pt>
                <c:pt idx="11">
                  <c:v>-2.3641680974954338E-2</c:v>
                </c:pt>
                <c:pt idx="12">
                  <c:v>3.9182705188133493E-2</c:v>
                </c:pt>
                <c:pt idx="13">
                  <c:v>3.7142426221542513E-3</c:v>
                </c:pt>
                <c:pt idx="14">
                  <c:v>9.2154700031958914E-3</c:v>
                </c:pt>
                <c:pt idx="15">
                  <c:v>6.3473446774054643E-2</c:v>
                </c:pt>
                <c:pt idx="16">
                  <c:v>0.11463006306870599</c:v>
                </c:pt>
                <c:pt idx="17">
                  <c:v>-0.10006267699494398</c:v>
                </c:pt>
                <c:pt idx="18">
                  <c:v>3.3200422319785261E-2</c:v>
                </c:pt>
                <c:pt idx="19">
                  <c:v>-0.18733051191235101</c:v>
                </c:pt>
                <c:pt idx="20">
                  <c:v>5.5112854859996729E-2</c:v>
                </c:pt>
                <c:pt idx="21">
                  <c:v>5.9307078240220634E-2</c:v>
                </c:pt>
                <c:pt idx="22">
                  <c:v>-3.2839824522239436E-3</c:v>
                </c:pt>
                <c:pt idx="23">
                  <c:v>1.4603465256379566E-2</c:v>
                </c:pt>
                <c:pt idx="24">
                  <c:v>-7.8418734191106898E-3</c:v>
                </c:pt>
                <c:pt idx="25">
                  <c:v>-1.5933755268233152E-2</c:v>
                </c:pt>
                <c:pt idx="26">
                  <c:v>3.7666254454937764E-3</c:v>
                </c:pt>
                <c:pt idx="27">
                  <c:v>1.2932118479213828E-2</c:v>
                </c:pt>
                <c:pt idx="28">
                  <c:v>-1.9108250639439883E-2</c:v>
                </c:pt>
                <c:pt idx="29">
                  <c:v>-4.4866194424368566E-2</c:v>
                </c:pt>
                <c:pt idx="30">
                  <c:v>3.6116301066924095E-3</c:v>
                </c:pt>
                <c:pt idx="31">
                  <c:v>6.8208564205986755E-2</c:v>
                </c:pt>
                <c:pt idx="32">
                  <c:v>-7.449431129724976E-2</c:v>
                </c:pt>
                <c:pt idx="33">
                  <c:v>2.4671873229003771E-2</c:v>
                </c:pt>
                <c:pt idx="34">
                  <c:v>4.5918427488403912E-2</c:v>
                </c:pt>
                <c:pt idx="35">
                  <c:v>5.9478621614673877E-2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C7-4760-A9D9-8693BD21A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637536"/>
        <c:axId val="590632944"/>
      </c:scatterChart>
      <c:valAx>
        <c:axId val="590637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Sulfer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0632944"/>
        <c:crosses val="autoZero"/>
        <c:crossBetween val="midCat"/>
      </c:valAx>
      <c:valAx>
        <c:axId val="590632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0637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BBTU Output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SO2 Reduction</c:v>
          </c:tx>
          <c:spPr>
            <a:ln w="19050">
              <a:noFill/>
            </a:ln>
          </c:spPr>
          <c:xVal>
            <c:numRef>
              <c:f>Data!$E$6:$E$41</c:f>
              <c:numCache>
                <c:formatCode>General</c:formatCode>
                <c:ptCount val="36"/>
                <c:pt idx="0">
                  <c:v>41.22</c:v>
                </c:pt>
                <c:pt idx="1">
                  <c:v>49.43</c:v>
                </c:pt>
                <c:pt idx="2">
                  <c:v>47.28</c:v>
                </c:pt>
                <c:pt idx="3">
                  <c:v>39.6</c:v>
                </c:pt>
                <c:pt idx="4">
                  <c:v>43.59</c:v>
                </c:pt>
                <c:pt idx="5">
                  <c:v>48.83</c:v>
                </c:pt>
                <c:pt idx="6">
                  <c:v>48.78</c:v>
                </c:pt>
                <c:pt idx="7">
                  <c:v>46.86</c:v>
                </c:pt>
                <c:pt idx="8">
                  <c:v>38.299999999999997</c:v>
                </c:pt>
                <c:pt idx="9">
                  <c:v>40.21</c:v>
                </c:pt>
                <c:pt idx="10">
                  <c:v>45</c:v>
                </c:pt>
                <c:pt idx="11">
                  <c:v>46.1</c:v>
                </c:pt>
                <c:pt idx="12">
                  <c:v>44.29</c:v>
                </c:pt>
                <c:pt idx="13">
                  <c:v>50.68</c:v>
                </c:pt>
                <c:pt idx="14">
                  <c:v>50.03</c:v>
                </c:pt>
                <c:pt idx="15">
                  <c:v>44.62</c:v>
                </c:pt>
                <c:pt idx="16">
                  <c:v>44.66</c:v>
                </c:pt>
                <c:pt idx="17">
                  <c:v>44.8</c:v>
                </c:pt>
                <c:pt idx="18">
                  <c:v>43.54</c:v>
                </c:pt>
                <c:pt idx="19">
                  <c:v>43.63</c:v>
                </c:pt>
                <c:pt idx="20">
                  <c:v>45.17</c:v>
                </c:pt>
                <c:pt idx="21">
                  <c:v>44.37</c:v>
                </c:pt>
                <c:pt idx="22">
                  <c:v>46.17</c:v>
                </c:pt>
                <c:pt idx="23">
                  <c:v>46.79</c:v>
                </c:pt>
                <c:pt idx="24">
                  <c:v>42.05</c:v>
                </c:pt>
                <c:pt idx="25">
                  <c:v>45.6</c:v>
                </c:pt>
                <c:pt idx="26">
                  <c:v>48.01</c:v>
                </c:pt>
                <c:pt idx="27">
                  <c:v>45.43</c:v>
                </c:pt>
                <c:pt idx="28">
                  <c:v>46.04</c:v>
                </c:pt>
                <c:pt idx="29">
                  <c:v>47.62</c:v>
                </c:pt>
                <c:pt idx="30">
                  <c:v>41.2</c:v>
                </c:pt>
                <c:pt idx="31">
                  <c:v>48.71</c:v>
                </c:pt>
                <c:pt idx="32">
                  <c:v>43.61</c:v>
                </c:pt>
                <c:pt idx="33">
                  <c:v>40.799999999999997</c:v>
                </c:pt>
                <c:pt idx="34">
                  <c:v>40.26</c:v>
                </c:pt>
                <c:pt idx="35">
                  <c:v>52.06</c:v>
                </c:pt>
              </c:numCache>
            </c:numRef>
          </c:xVal>
          <c:yVal>
            <c:numRef>
              <c:f>Data!$B$6:$B$41</c:f>
              <c:numCache>
                <c:formatCode>0.00%</c:formatCode>
                <c:ptCount val="36"/>
                <c:pt idx="0">
                  <c:v>0.54900000000000004</c:v>
                </c:pt>
                <c:pt idx="1">
                  <c:v>0.42499999999999999</c:v>
                </c:pt>
                <c:pt idx="2">
                  <c:v>0.40300000000000002</c:v>
                </c:pt>
                <c:pt idx="3">
                  <c:v>0.39200000000000002</c:v>
                </c:pt>
                <c:pt idx="4">
                  <c:v>0.61599999999999999</c:v>
                </c:pt>
                <c:pt idx="5">
                  <c:v>0.54300000000000004</c:v>
                </c:pt>
                <c:pt idx="6">
                  <c:v>0.39900000000000002</c:v>
                </c:pt>
                <c:pt idx="7">
                  <c:v>0.44700000000000001</c:v>
                </c:pt>
                <c:pt idx="8">
                  <c:v>0.56599999999999995</c:v>
                </c:pt>
                <c:pt idx="9">
                  <c:v>0.61599999999999999</c:v>
                </c:pt>
                <c:pt idx="10">
                  <c:v>0.51900000000000002</c:v>
                </c:pt>
                <c:pt idx="11">
                  <c:v>0.52</c:v>
                </c:pt>
                <c:pt idx="12">
                  <c:v>0.68899999999999995</c:v>
                </c:pt>
                <c:pt idx="13">
                  <c:v>0.39</c:v>
                </c:pt>
                <c:pt idx="14">
                  <c:v>0.36299999999999999</c:v>
                </c:pt>
                <c:pt idx="15">
                  <c:v>0.439</c:v>
                </c:pt>
                <c:pt idx="16">
                  <c:v>0.499</c:v>
                </c:pt>
                <c:pt idx="17">
                  <c:v>0.56200000000000006</c:v>
                </c:pt>
                <c:pt idx="18">
                  <c:v>0.43</c:v>
                </c:pt>
                <c:pt idx="19">
                  <c:v>0.46300000000000002</c:v>
                </c:pt>
                <c:pt idx="20">
                  <c:v>0.44</c:v>
                </c:pt>
                <c:pt idx="21">
                  <c:v>0.51300000000000001</c:v>
                </c:pt>
                <c:pt idx="22">
                  <c:v>0.48799999999999999</c:v>
                </c:pt>
                <c:pt idx="23">
                  <c:v>0.43</c:v>
                </c:pt>
                <c:pt idx="24">
                  <c:v>0.56200000000000006</c:v>
                </c:pt>
                <c:pt idx="25">
                  <c:v>0.61499999999999999</c:v>
                </c:pt>
                <c:pt idx="26">
                  <c:v>0.48299999999999998</c:v>
                </c:pt>
                <c:pt idx="27">
                  <c:v>0.496</c:v>
                </c:pt>
                <c:pt idx="28">
                  <c:v>0.44800000000000001</c:v>
                </c:pt>
                <c:pt idx="29">
                  <c:v>0.55200000000000005</c:v>
                </c:pt>
                <c:pt idx="30">
                  <c:v>0.51400000000000001</c:v>
                </c:pt>
                <c:pt idx="31">
                  <c:v>0.39400000000000002</c:v>
                </c:pt>
                <c:pt idx="32">
                  <c:v>0.56399999999999995</c:v>
                </c:pt>
                <c:pt idx="33">
                  <c:v>0.52600000000000002</c:v>
                </c:pt>
                <c:pt idx="34">
                  <c:v>0.624</c:v>
                </c:pt>
                <c:pt idx="35">
                  <c:v>0.46300000000000002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1B0-4684-91F5-2D79E058BA03}"/>
            </c:ext>
          </c:extLst>
        </c:ser>
        <c:ser>
          <c:idx val="1"/>
          <c:order val="1"/>
          <c:tx>
            <c:v>Predicted SO2 Reduction</c:v>
          </c:tx>
          <c:spPr>
            <a:ln w="19050">
              <a:noFill/>
            </a:ln>
          </c:spPr>
          <c:xVal>
            <c:numRef>
              <c:f>Data!$E$6:$E$41</c:f>
              <c:numCache>
                <c:formatCode>General</c:formatCode>
                <c:ptCount val="36"/>
                <c:pt idx="0">
                  <c:v>41.22</c:v>
                </c:pt>
                <c:pt idx="1">
                  <c:v>49.43</c:v>
                </c:pt>
                <c:pt idx="2">
                  <c:v>47.28</c:v>
                </c:pt>
                <c:pt idx="3">
                  <c:v>39.6</c:v>
                </c:pt>
                <c:pt idx="4">
                  <c:v>43.59</c:v>
                </c:pt>
                <c:pt idx="5">
                  <c:v>48.83</c:v>
                </c:pt>
                <c:pt idx="6">
                  <c:v>48.78</c:v>
                </c:pt>
                <c:pt idx="7">
                  <c:v>46.86</c:v>
                </c:pt>
                <c:pt idx="8">
                  <c:v>38.299999999999997</c:v>
                </c:pt>
                <c:pt idx="9">
                  <c:v>40.21</c:v>
                </c:pt>
                <c:pt idx="10">
                  <c:v>45</c:v>
                </c:pt>
                <c:pt idx="11">
                  <c:v>46.1</c:v>
                </c:pt>
                <c:pt idx="12">
                  <c:v>44.29</c:v>
                </c:pt>
                <c:pt idx="13">
                  <c:v>50.68</c:v>
                </c:pt>
                <c:pt idx="14">
                  <c:v>50.03</c:v>
                </c:pt>
                <c:pt idx="15">
                  <c:v>44.62</c:v>
                </c:pt>
                <c:pt idx="16">
                  <c:v>44.66</c:v>
                </c:pt>
                <c:pt idx="17">
                  <c:v>44.8</c:v>
                </c:pt>
                <c:pt idx="18">
                  <c:v>43.54</c:v>
                </c:pt>
                <c:pt idx="19">
                  <c:v>43.63</c:v>
                </c:pt>
                <c:pt idx="20">
                  <c:v>45.17</c:v>
                </c:pt>
                <c:pt idx="21">
                  <c:v>44.37</c:v>
                </c:pt>
                <c:pt idx="22">
                  <c:v>46.17</c:v>
                </c:pt>
                <c:pt idx="23">
                  <c:v>46.79</c:v>
                </c:pt>
                <c:pt idx="24">
                  <c:v>42.05</c:v>
                </c:pt>
                <c:pt idx="25">
                  <c:v>45.6</c:v>
                </c:pt>
                <c:pt idx="26">
                  <c:v>48.01</c:v>
                </c:pt>
                <c:pt idx="27">
                  <c:v>45.43</c:v>
                </c:pt>
                <c:pt idx="28">
                  <c:v>46.04</c:v>
                </c:pt>
                <c:pt idx="29">
                  <c:v>47.62</c:v>
                </c:pt>
                <c:pt idx="30">
                  <c:v>41.2</c:v>
                </c:pt>
                <c:pt idx="31">
                  <c:v>48.71</c:v>
                </c:pt>
                <c:pt idx="32">
                  <c:v>43.61</c:v>
                </c:pt>
                <c:pt idx="33">
                  <c:v>40.799999999999997</c:v>
                </c:pt>
                <c:pt idx="34">
                  <c:v>40.26</c:v>
                </c:pt>
                <c:pt idx="35">
                  <c:v>52.06</c:v>
                </c:pt>
              </c:numCache>
            </c:numRef>
          </c:xVal>
          <c:yVal>
            <c:numRef>
              <c:f>RegWet!$B$27:$B$62</c:f>
              <c:numCache>
                <c:formatCode>General</c:formatCode>
                <c:ptCount val="36"/>
                <c:pt idx="0">
                  <c:v>0.50874890278950535</c:v>
                </c:pt>
                <c:pt idx="1">
                  <c:v>0.66260180541003022</c:v>
                </c:pt>
                <c:pt idx="2">
                  <c:v>0.75953361334551239</c:v>
                </c:pt>
                <c:pt idx="3">
                  <c:v>0.43312491533709446</c:v>
                </c:pt>
                <c:pt idx="4">
                  <c:v>0.52838039030459549</c:v>
                </c:pt>
                <c:pt idx="5">
                  <c:v>0.77186753510685768</c:v>
                </c:pt>
                <c:pt idx="6">
                  <c:v>0.75691870188484256</c:v>
                </c:pt>
                <c:pt idx="7">
                  <c:v>0.59281890612613097</c:v>
                </c:pt>
                <c:pt idx="8">
                  <c:v>0.44571730040917995</c:v>
                </c:pt>
                <c:pt idx="9">
                  <c:v>0.60789239267359374</c:v>
                </c:pt>
                <c:pt idx="10">
                  <c:v>0.61585990813189195</c:v>
                </c:pt>
                <c:pt idx="11">
                  <c:v>0.59864168097495429</c:v>
                </c:pt>
                <c:pt idx="12">
                  <c:v>0.64281729481186656</c:v>
                </c:pt>
                <c:pt idx="13">
                  <c:v>0.89328575737784577</c:v>
                </c:pt>
                <c:pt idx="14">
                  <c:v>0.51178452999680413</c:v>
                </c:pt>
                <c:pt idx="15">
                  <c:v>0.59152655322594538</c:v>
                </c:pt>
                <c:pt idx="16">
                  <c:v>0.48136993693129398</c:v>
                </c:pt>
                <c:pt idx="17">
                  <c:v>0.73806267699494399</c:v>
                </c:pt>
                <c:pt idx="18">
                  <c:v>0.88279957768021478</c:v>
                </c:pt>
                <c:pt idx="19">
                  <c:v>0.64433051191235102</c:v>
                </c:pt>
                <c:pt idx="20">
                  <c:v>0.81888714514000327</c:v>
                </c:pt>
                <c:pt idx="21">
                  <c:v>0.78169292175977934</c:v>
                </c:pt>
                <c:pt idx="22">
                  <c:v>0.71228398245222391</c:v>
                </c:pt>
                <c:pt idx="23">
                  <c:v>0.71539653474362042</c:v>
                </c:pt>
                <c:pt idx="24">
                  <c:v>0.53784187341911072</c:v>
                </c:pt>
                <c:pt idx="25">
                  <c:v>0.67793375526823318</c:v>
                </c:pt>
                <c:pt idx="26">
                  <c:v>0.78823337455450626</c:v>
                </c:pt>
                <c:pt idx="27">
                  <c:v>0.79806788152078623</c:v>
                </c:pt>
                <c:pt idx="28">
                  <c:v>0.56210825063943992</c:v>
                </c:pt>
                <c:pt idx="29">
                  <c:v>0.81686619442436859</c:v>
                </c:pt>
                <c:pt idx="30">
                  <c:v>0.80438836989330764</c:v>
                </c:pt>
                <c:pt idx="31">
                  <c:v>0.57379143579401326</c:v>
                </c:pt>
                <c:pt idx="32">
                  <c:v>0.54049431129724979</c:v>
                </c:pt>
                <c:pt idx="33">
                  <c:v>0.72732812677099623</c:v>
                </c:pt>
                <c:pt idx="34">
                  <c:v>0.42008157251159611</c:v>
                </c:pt>
                <c:pt idx="35">
                  <c:v>0.80252137838532611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1B0-4684-91F5-2D79E058B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653280"/>
        <c:axId val="590651312"/>
      </c:scatterChart>
      <c:valAx>
        <c:axId val="590653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BBTU Output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0651312"/>
        <c:crosses val="autoZero"/>
        <c:crossBetween val="midCat"/>
      </c:valAx>
      <c:valAx>
        <c:axId val="590651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SO2 Reduction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590653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Moisture %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SO2 Reduction</c:v>
          </c:tx>
          <c:spPr>
            <a:ln w="19050">
              <a:noFill/>
            </a:ln>
          </c:spPr>
          <c:xVal>
            <c:numRef>
              <c:f>Data!$F$6:$F$41</c:f>
              <c:numCache>
                <c:formatCode>0.00%</c:formatCode>
                <c:ptCount val="36"/>
                <c:pt idx="0">
                  <c:v>0.06</c:v>
                </c:pt>
                <c:pt idx="1">
                  <c:v>7.8E-2</c:v>
                </c:pt>
                <c:pt idx="2">
                  <c:v>7.0999999999999994E-2</c:v>
                </c:pt>
                <c:pt idx="3">
                  <c:v>7.4999999999999997E-2</c:v>
                </c:pt>
                <c:pt idx="4">
                  <c:v>7.8E-2</c:v>
                </c:pt>
                <c:pt idx="5">
                  <c:v>0.05</c:v>
                </c:pt>
                <c:pt idx="6">
                  <c:v>7.1999999999999995E-2</c:v>
                </c:pt>
                <c:pt idx="7">
                  <c:v>7.6999999999999999E-2</c:v>
                </c:pt>
                <c:pt idx="8">
                  <c:v>7.6999999999999999E-2</c:v>
                </c:pt>
                <c:pt idx="9">
                  <c:v>7.8E-2</c:v>
                </c:pt>
                <c:pt idx="10">
                  <c:v>7.6999999999999999E-2</c:v>
                </c:pt>
                <c:pt idx="11">
                  <c:v>5.2999999999999999E-2</c:v>
                </c:pt>
                <c:pt idx="12">
                  <c:v>7.6999999999999999E-2</c:v>
                </c:pt>
                <c:pt idx="13">
                  <c:v>5.7000000000000002E-2</c:v>
                </c:pt>
                <c:pt idx="14">
                  <c:v>7.9000000000000001E-2</c:v>
                </c:pt>
                <c:pt idx="15">
                  <c:v>7.8E-2</c:v>
                </c:pt>
                <c:pt idx="16">
                  <c:v>7.6999999999999999E-2</c:v>
                </c:pt>
                <c:pt idx="17">
                  <c:v>5.1999999999999998E-2</c:v>
                </c:pt>
                <c:pt idx="18">
                  <c:v>7.0000000000000007E-2</c:v>
                </c:pt>
                <c:pt idx="19">
                  <c:v>7.3999999999999996E-2</c:v>
                </c:pt>
                <c:pt idx="20">
                  <c:v>7.9000000000000001E-2</c:v>
                </c:pt>
                <c:pt idx="21">
                  <c:v>7.4999999999999997E-2</c:v>
                </c:pt>
                <c:pt idx="22">
                  <c:v>5.8000000000000003E-2</c:v>
                </c:pt>
                <c:pt idx="23">
                  <c:v>7.3999999999999996E-2</c:v>
                </c:pt>
                <c:pt idx="24">
                  <c:v>7.3999999999999996E-2</c:v>
                </c:pt>
                <c:pt idx="25">
                  <c:v>0.08</c:v>
                </c:pt>
                <c:pt idx="26">
                  <c:v>5.6000000000000001E-2</c:v>
                </c:pt>
                <c:pt idx="27">
                  <c:v>7.6999999999999999E-2</c:v>
                </c:pt>
                <c:pt idx="28">
                  <c:v>7.9000000000000001E-2</c:v>
                </c:pt>
                <c:pt idx="29">
                  <c:v>5.8000000000000003E-2</c:v>
                </c:pt>
                <c:pt idx="30">
                  <c:v>7.1999999999999995E-2</c:v>
                </c:pt>
                <c:pt idx="31">
                  <c:v>7.9000000000000001E-2</c:v>
                </c:pt>
                <c:pt idx="32">
                  <c:v>5.7000000000000002E-2</c:v>
                </c:pt>
                <c:pt idx="33">
                  <c:v>7.4999999999999997E-2</c:v>
                </c:pt>
                <c:pt idx="34">
                  <c:v>7.6999999999999999E-2</c:v>
                </c:pt>
                <c:pt idx="35">
                  <c:v>5.8000000000000003E-2</c:v>
                </c:pt>
              </c:numCache>
            </c:numRef>
          </c:xVal>
          <c:yVal>
            <c:numRef>
              <c:f>Data!$B$6:$B$41</c:f>
              <c:numCache>
                <c:formatCode>0.00%</c:formatCode>
                <c:ptCount val="36"/>
                <c:pt idx="0">
                  <c:v>0.54900000000000004</c:v>
                </c:pt>
                <c:pt idx="1">
                  <c:v>0.42499999999999999</c:v>
                </c:pt>
                <c:pt idx="2">
                  <c:v>0.40300000000000002</c:v>
                </c:pt>
                <c:pt idx="3">
                  <c:v>0.39200000000000002</c:v>
                </c:pt>
                <c:pt idx="4">
                  <c:v>0.61599999999999999</c:v>
                </c:pt>
                <c:pt idx="5">
                  <c:v>0.54300000000000004</c:v>
                </c:pt>
                <c:pt idx="6">
                  <c:v>0.39900000000000002</c:v>
                </c:pt>
                <c:pt idx="7">
                  <c:v>0.44700000000000001</c:v>
                </c:pt>
                <c:pt idx="8">
                  <c:v>0.56599999999999995</c:v>
                </c:pt>
                <c:pt idx="9">
                  <c:v>0.61599999999999999</c:v>
                </c:pt>
                <c:pt idx="10">
                  <c:v>0.51900000000000002</c:v>
                </c:pt>
                <c:pt idx="11">
                  <c:v>0.52</c:v>
                </c:pt>
                <c:pt idx="12">
                  <c:v>0.68899999999999995</c:v>
                </c:pt>
                <c:pt idx="13">
                  <c:v>0.39</c:v>
                </c:pt>
                <c:pt idx="14">
                  <c:v>0.36299999999999999</c:v>
                </c:pt>
                <c:pt idx="15">
                  <c:v>0.439</c:v>
                </c:pt>
                <c:pt idx="16">
                  <c:v>0.499</c:v>
                </c:pt>
                <c:pt idx="17">
                  <c:v>0.56200000000000006</c:v>
                </c:pt>
                <c:pt idx="18">
                  <c:v>0.43</c:v>
                </c:pt>
                <c:pt idx="19">
                  <c:v>0.46300000000000002</c:v>
                </c:pt>
                <c:pt idx="20">
                  <c:v>0.44</c:v>
                </c:pt>
                <c:pt idx="21">
                  <c:v>0.51300000000000001</c:v>
                </c:pt>
                <c:pt idx="22">
                  <c:v>0.48799999999999999</c:v>
                </c:pt>
                <c:pt idx="23">
                  <c:v>0.43</c:v>
                </c:pt>
                <c:pt idx="24">
                  <c:v>0.56200000000000006</c:v>
                </c:pt>
                <c:pt idx="25">
                  <c:v>0.61499999999999999</c:v>
                </c:pt>
                <c:pt idx="26">
                  <c:v>0.48299999999999998</c:v>
                </c:pt>
                <c:pt idx="27">
                  <c:v>0.496</c:v>
                </c:pt>
                <c:pt idx="28">
                  <c:v>0.44800000000000001</c:v>
                </c:pt>
                <c:pt idx="29">
                  <c:v>0.55200000000000005</c:v>
                </c:pt>
                <c:pt idx="30">
                  <c:v>0.51400000000000001</c:v>
                </c:pt>
                <c:pt idx="31">
                  <c:v>0.39400000000000002</c:v>
                </c:pt>
                <c:pt idx="32">
                  <c:v>0.56399999999999995</c:v>
                </c:pt>
                <c:pt idx="33">
                  <c:v>0.52600000000000002</c:v>
                </c:pt>
                <c:pt idx="34">
                  <c:v>0.624</c:v>
                </c:pt>
                <c:pt idx="35">
                  <c:v>0.46300000000000002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C2-4A49-8636-C0DA644F6F3C}"/>
            </c:ext>
          </c:extLst>
        </c:ser>
        <c:ser>
          <c:idx val="1"/>
          <c:order val="1"/>
          <c:tx>
            <c:v>Predicted SO2 Reduction</c:v>
          </c:tx>
          <c:spPr>
            <a:ln w="19050">
              <a:noFill/>
            </a:ln>
          </c:spPr>
          <c:xVal>
            <c:numRef>
              <c:f>Data!$F$6:$F$41</c:f>
              <c:numCache>
                <c:formatCode>0.00%</c:formatCode>
                <c:ptCount val="36"/>
                <c:pt idx="0">
                  <c:v>0.06</c:v>
                </c:pt>
                <c:pt idx="1">
                  <c:v>7.8E-2</c:v>
                </c:pt>
                <c:pt idx="2">
                  <c:v>7.0999999999999994E-2</c:v>
                </c:pt>
                <c:pt idx="3">
                  <c:v>7.4999999999999997E-2</c:v>
                </c:pt>
                <c:pt idx="4">
                  <c:v>7.8E-2</c:v>
                </c:pt>
                <c:pt idx="5">
                  <c:v>0.05</c:v>
                </c:pt>
                <c:pt idx="6">
                  <c:v>7.1999999999999995E-2</c:v>
                </c:pt>
                <c:pt idx="7">
                  <c:v>7.6999999999999999E-2</c:v>
                </c:pt>
                <c:pt idx="8">
                  <c:v>7.6999999999999999E-2</c:v>
                </c:pt>
                <c:pt idx="9">
                  <c:v>7.8E-2</c:v>
                </c:pt>
                <c:pt idx="10">
                  <c:v>7.6999999999999999E-2</c:v>
                </c:pt>
                <c:pt idx="11">
                  <c:v>5.2999999999999999E-2</c:v>
                </c:pt>
                <c:pt idx="12">
                  <c:v>7.6999999999999999E-2</c:v>
                </c:pt>
                <c:pt idx="13">
                  <c:v>5.7000000000000002E-2</c:v>
                </c:pt>
                <c:pt idx="14">
                  <c:v>7.9000000000000001E-2</c:v>
                </c:pt>
                <c:pt idx="15">
                  <c:v>7.8E-2</c:v>
                </c:pt>
                <c:pt idx="16">
                  <c:v>7.6999999999999999E-2</c:v>
                </c:pt>
                <c:pt idx="17">
                  <c:v>5.1999999999999998E-2</c:v>
                </c:pt>
                <c:pt idx="18">
                  <c:v>7.0000000000000007E-2</c:v>
                </c:pt>
                <c:pt idx="19">
                  <c:v>7.3999999999999996E-2</c:v>
                </c:pt>
                <c:pt idx="20">
                  <c:v>7.9000000000000001E-2</c:v>
                </c:pt>
                <c:pt idx="21">
                  <c:v>7.4999999999999997E-2</c:v>
                </c:pt>
                <c:pt idx="22">
                  <c:v>5.8000000000000003E-2</c:v>
                </c:pt>
                <c:pt idx="23">
                  <c:v>7.3999999999999996E-2</c:v>
                </c:pt>
                <c:pt idx="24">
                  <c:v>7.3999999999999996E-2</c:v>
                </c:pt>
                <c:pt idx="25">
                  <c:v>0.08</c:v>
                </c:pt>
                <c:pt idx="26">
                  <c:v>5.6000000000000001E-2</c:v>
                </c:pt>
                <c:pt idx="27">
                  <c:v>7.6999999999999999E-2</c:v>
                </c:pt>
                <c:pt idx="28">
                  <c:v>7.9000000000000001E-2</c:v>
                </c:pt>
                <c:pt idx="29">
                  <c:v>5.8000000000000003E-2</c:v>
                </c:pt>
                <c:pt idx="30">
                  <c:v>7.1999999999999995E-2</c:v>
                </c:pt>
                <c:pt idx="31">
                  <c:v>7.9000000000000001E-2</c:v>
                </c:pt>
                <c:pt idx="32">
                  <c:v>5.7000000000000002E-2</c:v>
                </c:pt>
                <c:pt idx="33">
                  <c:v>7.4999999999999997E-2</c:v>
                </c:pt>
                <c:pt idx="34">
                  <c:v>7.6999999999999999E-2</c:v>
                </c:pt>
                <c:pt idx="35">
                  <c:v>5.8000000000000003E-2</c:v>
                </c:pt>
              </c:numCache>
            </c:numRef>
          </c:xVal>
          <c:yVal>
            <c:numRef>
              <c:f>RegWet!$B$27:$B$62</c:f>
              <c:numCache>
                <c:formatCode>General</c:formatCode>
                <c:ptCount val="36"/>
                <c:pt idx="0">
                  <c:v>0.50874890278950535</c:v>
                </c:pt>
                <c:pt idx="1">
                  <c:v>0.66260180541003022</c:v>
                </c:pt>
                <c:pt idx="2">
                  <c:v>0.75953361334551239</c:v>
                </c:pt>
                <c:pt idx="3">
                  <c:v>0.43312491533709446</c:v>
                </c:pt>
                <c:pt idx="4">
                  <c:v>0.52838039030459549</c:v>
                </c:pt>
                <c:pt idx="5">
                  <c:v>0.77186753510685768</c:v>
                </c:pt>
                <c:pt idx="6">
                  <c:v>0.75691870188484256</c:v>
                </c:pt>
                <c:pt idx="7">
                  <c:v>0.59281890612613097</c:v>
                </c:pt>
                <c:pt idx="8">
                  <c:v>0.44571730040917995</c:v>
                </c:pt>
                <c:pt idx="9">
                  <c:v>0.60789239267359374</c:v>
                </c:pt>
                <c:pt idx="10">
                  <c:v>0.61585990813189195</c:v>
                </c:pt>
                <c:pt idx="11">
                  <c:v>0.59864168097495429</c:v>
                </c:pt>
                <c:pt idx="12">
                  <c:v>0.64281729481186656</c:v>
                </c:pt>
                <c:pt idx="13">
                  <c:v>0.89328575737784577</c:v>
                </c:pt>
                <c:pt idx="14">
                  <c:v>0.51178452999680413</c:v>
                </c:pt>
                <c:pt idx="15">
                  <c:v>0.59152655322594538</c:v>
                </c:pt>
                <c:pt idx="16">
                  <c:v>0.48136993693129398</c:v>
                </c:pt>
                <c:pt idx="17">
                  <c:v>0.73806267699494399</c:v>
                </c:pt>
                <c:pt idx="18">
                  <c:v>0.88279957768021478</c:v>
                </c:pt>
                <c:pt idx="19">
                  <c:v>0.64433051191235102</c:v>
                </c:pt>
                <c:pt idx="20">
                  <c:v>0.81888714514000327</c:v>
                </c:pt>
                <c:pt idx="21">
                  <c:v>0.78169292175977934</c:v>
                </c:pt>
                <c:pt idx="22">
                  <c:v>0.71228398245222391</c:v>
                </c:pt>
                <c:pt idx="23">
                  <c:v>0.71539653474362042</c:v>
                </c:pt>
                <c:pt idx="24">
                  <c:v>0.53784187341911072</c:v>
                </c:pt>
                <c:pt idx="25">
                  <c:v>0.67793375526823318</c:v>
                </c:pt>
                <c:pt idx="26">
                  <c:v>0.78823337455450626</c:v>
                </c:pt>
                <c:pt idx="27">
                  <c:v>0.79806788152078623</c:v>
                </c:pt>
                <c:pt idx="28">
                  <c:v>0.56210825063943992</c:v>
                </c:pt>
                <c:pt idx="29">
                  <c:v>0.81686619442436859</c:v>
                </c:pt>
                <c:pt idx="30">
                  <c:v>0.80438836989330764</c:v>
                </c:pt>
                <c:pt idx="31">
                  <c:v>0.57379143579401326</c:v>
                </c:pt>
                <c:pt idx="32">
                  <c:v>0.54049431129724979</c:v>
                </c:pt>
                <c:pt idx="33">
                  <c:v>0.72732812677099623</c:v>
                </c:pt>
                <c:pt idx="34">
                  <c:v>0.42008157251159611</c:v>
                </c:pt>
                <c:pt idx="35">
                  <c:v>0.80252137838532611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C2-4A49-8636-C0DA644F6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648688"/>
        <c:axId val="590644424"/>
      </c:scatterChart>
      <c:valAx>
        <c:axId val="590648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Moisture %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590644424"/>
        <c:crosses val="autoZero"/>
        <c:crossBetween val="midCat"/>
      </c:valAx>
      <c:valAx>
        <c:axId val="590644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SO2 Reduction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5906486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Sulfer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SO2 Reduction</c:v>
          </c:tx>
          <c:spPr>
            <a:ln w="19050">
              <a:noFill/>
            </a:ln>
          </c:spPr>
          <c:xVal>
            <c:numRef>
              <c:f>Data!$G$6:$G$41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</c:numCache>
            </c:numRef>
          </c:xVal>
          <c:yVal>
            <c:numRef>
              <c:f>Data!$B$6:$B$41</c:f>
              <c:numCache>
                <c:formatCode>0.00%</c:formatCode>
                <c:ptCount val="36"/>
                <c:pt idx="0">
                  <c:v>0.54900000000000004</c:v>
                </c:pt>
                <c:pt idx="1">
                  <c:v>0.42499999999999999</c:v>
                </c:pt>
                <c:pt idx="2">
                  <c:v>0.40300000000000002</c:v>
                </c:pt>
                <c:pt idx="3">
                  <c:v>0.39200000000000002</c:v>
                </c:pt>
                <c:pt idx="4">
                  <c:v>0.61599999999999999</c:v>
                </c:pt>
                <c:pt idx="5">
                  <c:v>0.54300000000000004</c:v>
                </c:pt>
                <c:pt idx="6">
                  <c:v>0.39900000000000002</c:v>
                </c:pt>
                <c:pt idx="7">
                  <c:v>0.44700000000000001</c:v>
                </c:pt>
                <c:pt idx="8">
                  <c:v>0.56599999999999995</c:v>
                </c:pt>
                <c:pt idx="9">
                  <c:v>0.61599999999999999</c:v>
                </c:pt>
                <c:pt idx="10">
                  <c:v>0.51900000000000002</c:v>
                </c:pt>
                <c:pt idx="11">
                  <c:v>0.52</c:v>
                </c:pt>
                <c:pt idx="12">
                  <c:v>0.68899999999999995</c:v>
                </c:pt>
                <c:pt idx="13">
                  <c:v>0.39</c:v>
                </c:pt>
                <c:pt idx="14">
                  <c:v>0.36299999999999999</c:v>
                </c:pt>
                <c:pt idx="15">
                  <c:v>0.439</c:v>
                </c:pt>
                <c:pt idx="16">
                  <c:v>0.499</c:v>
                </c:pt>
                <c:pt idx="17">
                  <c:v>0.56200000000000006</c:v>
                </c:pt>
                <c:pt idx="18">
                  <c:v>0.43</c:v>
                </c:pt>
                <c:pt idx="19">
                  <c:v>0.46300000000000002</c:v>
                </c:pt>
                <c:pt idx="20">
                  <c:v>0.44</c:v>
                </c:pt>
                <c:pt idx="21">
                  <c:v>0.51300000000000001</c:v>
                </c:pt>
                <c:pt idx="22">
                  <c:v>0.48799999999999999</c:v>
                </c:pt>
                <c:pt idx="23">
                  <c:v>0.43</c:v>
                </c:pt>
                <c:pt idx="24">
                  <c:v>0.56200000000000006</c:v>
                </c:pt>
                <c:pt idx="25">
                  <c:v>0.61499999999999999</c:v>
                </c:pt>
                <c:pt idx="26">
                  <c:v>0.48299999999999998</c:v>
                </c:pt>
                <c:pt idx="27">
                  <c:v>0.496</c:v>
                </c:pt>
                <c:pt idx="28">
                  <c:v>0.44800000000000001</c:v>
                </c:pt>
                <c:pt idx="29">
                  <c:v>0.55200000000000005</c:v>
                </c:pt>
                <c:pt idx="30">
                  <c:v>0.51400000000000001</c:v>
                </c:pt>
                <c:pt idx="31">
                  <c:v>0.39400000000000002</c:v>
                </c:pt>
                <c:pt idx="32">
                  <c:v>0.56399999999999995</c:v>
                </c:pt>
                <c:pt idx="33">
                  <c:v>0.52600000000000002</c:v>
                </c:pt>
                <c:pt idx="34">
                  <c:v>0.624</c:v>
                </c:pt>
                <c:pt idx="35">
                  <c:v>0.46300000000000002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C60-43AE-8EA9-F40F4A5613ED}"/>
            </c:ext>
          </c:extLst>
        </c:ser>
        <c:ser>
          <c:idx val="1"/>
          <c:order val="1"/>
          <c:tx>
            <c:v>Predicted SO2 Reduction</c:v>
          </c:tx>
          <c:spPr>
            <a:ln w="19050">
              <a:noFill/>
            </a:ln>
          </c:spPr>
          <c:xVal>
            <c:numRef>
              <c:f>Data!$G$6:$G$41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</c:numCache>
            </c:numRef>
          </c:xVal>
          <c:yVal>
            <c:numRef>
              <c:f>RegWet!$B$27:$B$62</c:f>
              <c:numCache>
                <c:formatCode>General</c:formatCode>
                <c:ptCount val="36"/>
                <c:pt idx="0">
                  <c:v>0.50874890278950535</c:v>
                </c:pt>
                <c:pt idx="1">
                  <c:v>0.66260180541003022</c:v>
                </c:pt>
                <c:pt idx="2">
                  <c:v>0.75953361334551239</c:v>
                </c:pt>
                <c:pt idx="3">
                  <c:v>0.43312491533709446</c:v>
                </c:pt>
                <c:pt idx="4">
                  <c:v>0.52838039030459549</c:v>
                </c:pt>
                <c:pt idx="5">
                  <c:v>0.77186753510685768</c:v>
                </c:pt>
                <c:pt idx="6">
                  <c:v>0.75691870188484256</c:v>
                </c:pt>
                <c:pt idx="7">
                  <c:v>0.59281890612613097</c:v>
                </c:pt>
                <c:pt idx="8">
                  <c:v>0.44571730040917995</c:v>
                </c:pt>
                <c:pt idx="9">
                  <c:v>0.60789239267359374</c:v>
                </c:pt>
                <c:pt idx="10">
                  <c:v>0.61585990813189195</c:v>
                </c:pt>
                <c:pt idx="11">
                  <c:v>0.59864168097495429</c:v>
                </c:pt>
                <c:pt idx="12">
                  <c:v>0.64281729481186656</c:v>
                </c:pt>
                <c:pt idx="13">
                  <c:v>0.89328575737784577</c:v>
                </c:pt>
                <c:pt idx="14">
                  <c:v>0.51178452999680413</c:v>
                </c:pt>
                <c:pt idx="15">
                  <c:v>0.59152655322594538</c:v>
                </c:pt>
                <c:pt idx="16">
                  <c:v>0.48136993693129398</c:v>
                </c:pt>
                <c:pt idx="17">
                  <c:v>0.73806267699494399</c:v>
                </c:pt>
                <c:pt idx="18">
                  <c:v>0.88279957768021478</c:v>
                </c:pt>
                <c:pt idx="19">
                  <c:v>0.64433051191235102</c:v>
                </c:pt>
                <c:pt idx="20">
                  <c:v>0.81888714514000327</c:v>
                </c:pt>
                <c:pt idx="21">
                  <c:v>0.78169292175977934</c:v>
                </c:pt>
                <c:pt idx="22">
                  <c:v>0.71228398245222391</c:v>
                </c:pt>
                <c:pt idx="23">
                  <c:v>0.71539653474362042</c:v>
                </c:pt>
                <c:pt idx="24">
                  <c:v>0.53784187341911072</c:v>
                </c:pt>
                <c:pt idx="25">
                  <c:v>0.67793375526823318</c:v>
                </c:pt>
                <c:pt idx="26">
                  <c:v>0.78823337455450626</c:v>
                </c:pt>
                <c:pt idx="27">
                  <c:v>0.79806788152078623</c:v>
                </c:pt>
                <c:pt idx="28">
                  <c:v>0.56210825063943992</c:v>
                </c:pt>
                <c:pt idx="29">
                  <c:v>0.81686619442436859</c:v>
                </c:pt>
                <c:pt idx="30">
                  <c:v>0.80438836989330764</c:v>
                </c:pt>
                <c:pt idx="31">
                  <c:v>0.57379143579401326</c:v>
                </c:pt>
                <c:pt idx="32">
                  <c:v>0.54049431129724979</c:v>
                </c:pt>
                <c:pt idx="33">
                  <c:v>0.72732812677099623</c:v>
                </c:pt>
                <c:pt idx="34">
                  <c:v>0.42008157251159611</c:v>
                </c:pt>
                <c:pt idx="35">
                  <c:v>0.80252137838532611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C60-43AE-8EA9-F40F4A561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492304"/>
        <c:axId val="936488368"/>
      </c:scatterChart>
      <c:valAx>
        <c:axId val="936492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Sulfer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6488368"/>
        <c:crosses val="autoZero"/>
        <c:crossBetween val="midCat"/>
      </c:valAx>
      <c:valAx>
        <c:axId val="936488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SO2 Reduction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9364923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RegWet!$F$27:$F$62</c:f>
              <c:numCache>
                <c:formatCode>General</c:formatCode>
                <c:ptCount val="36"/>
                <c:pt idx="0">
                  <c:v>1.3888888888888888</c:v>
                </c:pt>
                <c:pt idx="1">
                  <c:v>4.1666666666666661</c:v>
                </c:pt>
                <c:pt idx="2">
                  <c:v>6.9444444444444446</c:v>
                </c:pt>
                <c:pt idx="3">
                  <c:v>9.7222222222222214</c:v>
                </c:pt>
                <c:pt idx="4">
                  <c:v>12.5</c:v>
                </c:pt>
                <c:pt idx="5">
                  <c:v>15.277777777777779</c:v>
                </c:pt>
                <c:pt idx="6">
                  <c:v>18.055555555555554</c:v>
                </c:pt>
                <c:pt idx="7">
                  <c:v>20.833333333333332</c:v>
                </c:pt>
                <c:pt idx="8">
                  <c:v>23.611111111111111</c:v>
                </c:pt>
                <c:pt idx="9">
                  <c:v>26.388888888888889</c:v>
                </c:pt>
                <c:pt idx="10">
                  <c:v>29.166666666666668</c:v>
                </c:pt>
                <c:pt idx="11">
                  <c:v>31.944444444444443</c:v>
                </c:pt>
                <c:pt idx="12">
                  <c:v>34.722222222222214</c:v>
                </c:pt>
                <c:pt idx="13">
                  <c:v>37.499999999999993</c:v>
                </c:pt>
                <c:pt idx="14">
                  <c:v>40.277777777777771</c:v>
                </c:pt>
                <c:pt idx="15">
                  <c:v>43.05555555555555</c:v>
                </c:pt>
                <c:pt idx="16">
                  <c:v>45.833333333333329</c:v>
                </c:pt>
                <c:pt idx="17">
                  <c:v>48.611111111111107</c:v>
                </c:pt>
                <c:pt idx="18">
                  <c:v>51.388888888888886</c:v>
                </c:pt>
                <c:pt idx="19">
                  <c:v>54.166666666666664</c:v>
                </c:pt>
                <c:pt idx="20">
                  <c:v>56.944444444444443</c:v>
                </c:pt>
                <c:pt idx="21">
                  <c:v>59.722222222222214</c:v>
                </c:pt>
                <c:pt idx="22">
                  <c:v>62.499999999999993</c:v>
                </c:pt>
                <c:pt idx="23">
                  <c:v>65.277777777777771</c:v>
                </c:pt>
                <c:pt idx="24">
                  <c:v>68.055555555555543</c:v>
                </c:pt>
                <c:pt idx="25">
                  <c:v>70.833333333333329</c:v>
                </c:pt>
                <c:pt idx="26">
                  <c:v>73.6111111111111</c:v>
                </c:pt>
                <c:pt idx="27">
                  <c:v>76.388888888888886</c:v>
                </c:pt>
                <c:pt idx="28">
                  <c:v>79.166666666666657</c:v>
                </c:pt>
                <c:pt idx="29">
                  <c:v>81.944444444444443</c:v>
                </c:pt>
                <c:pt idx="30">
                  <c:v>84.722222222222214</c:v>
                </c:pt>
                <c:pt idx="31">
                  <c:v>87.5</c:v>
                </c:pt>
                <c:pt idx="32">
                  <c:v>90.277777777777771</c:v>
                </c:pt>
                <c:pt idx="33">
                  <c:v>93.055555555555543</c:v>
                </c:pt>
                <c:pt idx="34">
                  <c:v>95.833333333333329</c:v>
                </c:pt>
                <c:pt idx="35">
                  <c:v>98.6111111111111</c:v>
                </c:pt>
              </c:numCache>
            </c:numRef>
          </c:xVal>
          <c:yVal>
            <c:numRef>
              <c:f>RegWet!$G$27:$G$62</c:f>
              <c:numCache>
                <c:formatCode>General</c:formatCode>
                <c:ptCount val="36"/>
                <c:pt idx="0">
                  <c:v>0.41099999999999998</c:v>
                </c:pt>
                <c:pt idx="1">
                  <c:v>0.45200000000000001</c:v>
                </c:pt>
                <c:pt idx="2">
                  <c:v>0.45700000000000002</c:v>
                </c:pt>
                <c:pt idx="3">
                  <c:v>0.45800000000000002</c:v>
                </c:pt>
                <c:pt idx="4">
                  <c:v>0.46600000000000003</c:v>
                </c:pt>
                <c:pt idx="5">
                  <c:v>0.46600000000000003</c:v>
                </c:pt>
                <c:pt idx="6">
                  <c:v>0.51500000000000001</c:v>
                </c:pt>
                <c:pt idx="7">
                  <c:v>0.52100000000000002</c:v>
                </c:pt>
                <c:pt idx="8">
                  <c:v>0.53</c:v>
                </c:pt>
                <c:pt idx="9">
                  <c:v>0.54</c:v>
                </c:pt>
                <c:pt idx="10">
                  <c:v>0.54300000000000004</c:v>
                </c:pt>
                <c:pt idx="11">
                  <c:v>0.57499999999999996</c:v>
                </c:pt>
                <c:pt idx="12">
                  <c:v>0.58099999999999996</c:v>
                </c:pt>
                <c:pt idx="13">
                  <c:v>0.59599999999999997</c:v>
                </c:pt>
                <c:pt idx="14">
                  <c:v>0.63800000000000001</c:v>
                </c:pt>
                <c:pt idx="15">
                  <c:v>0.64200000000000002</c:v>
                </c:pt>
                <c:pt idx="16">
                  <c:v>0.64600000000000002</c:v>
                </c:pt>
                <c:pt idx="17">
                  <c:v>0.65500000000000003</c:v>
                </c:pt>
                <c:pt idx="18">
                  <c:v>0.65600000000000003</c:v>
                </c:pt>
                <c:pt idx="19">
                  <c:v>0.66200000000000003</c:v>
                </c:pt>
                <c:pt idx="20">
                  <c:v>0.68200000000000005</c:v>
                </c:pt>
                <c:pt idx="21">
                  <c:v>0.70899999999999996</c:v>
                </c:pt>
                <c:pt idx="22">
                  <c:v>0.71799999999999997</c:v>
                </c:pt>
                <c:pt idx="23">
                  <c:v>0.73</c:v>
                </c:pt>
                <c:pt idx="24">
                  <c:v>0.752</c:v>
                </c:pt>
                <c:pt idx="25">
                  <c:v>0.77200000000000002</c:v>
                </c:pt>
                <c:pt idx="26">
                  <c:v>0.77400000000000002</c:v>
                </c:pt>
                <c:pt idx="27">
                  <c:v>0.79200000000000004</c:v>
                </c:pt>
                <c:pt idx="28">
                  <c:v>0.79800000000000004</c:v>
                </c:pt>
                <c:pt idx="29">
                  <c:v>0.80800000000000005</c:v>
                </c:pt>
                <c:pt idx="30">
                  <c:v>0.81100000000000005</c:v>
                </c:pt>
                <c:pt idx="31">
                  <c:v>0.84099999999999997</c:v>
                </c:pt>
                <c:pt idx="32">
                  <c:v>0.86199999999999999</c:v>
                </c:pt>
                <c:pt idx="33">
                  <c:v>0.874</c:v>
                </c:pt>
                <c:pt idx="34">
                  <c:v>0.89700000000000002</c:v>
                </c:pt>
                <c:pt idx="35">
                  <c:v>0.91600000000000004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85-4845-A606-C00F3EEC3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637208"/>
        <c:axId val="590648688"/>
      </c:scatterChart>
      <c:valAx>
        <c:axId val="590637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0648688"/>
        <c:crosses val="autoZero"/>
        <c:crossBetween val="midCat"/>
      </c:valAx>
      <c:valAx>
        <c:axId val="590648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SO2 Reduction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0637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3" Type="http://schemas.openxmlformats.org/officeDocument/2006/relationships/image" Target="../media/image11.emf"/><Relationship Id="rId7" Type="http://schemas.openxmlformats.org/officeDocument/2006/relationships/image" Target="../media/image15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6" Type="http://schemas.openxmlformats.org/officeDocument/2006/relationships/image" Target="../media/image14.emf"/><Relationship Id="rId5" Type="http://schemas.openxmlformats.org/officeDocument/2006/relationships/image" Target="../media/image13.emf"/><Relationship Id="rId4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96611</xdr:colOff>
          <xdr:row>19</xdr:row>
          <xdr:rowOff>83004</xdr:rowOff>
        </xdr:from>
        <xdr:to>
          <xdr:col>8</xdr:col>
          <xdr:colOff>581576</xdr:colOff>
          <xdr:row>19</xdr:row>
          <xdr:rowOff>571500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E4C4A3E7-AC03-4D64-A00D-10C5495FAFC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ullReg!$D$3" spid="_x0000_s213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10468" y="5444218"/>
              <a:ext cx="9107812" cy="488496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530680</xdr:colOff>
          <xdr:row>0</xdr:row>
          <xdr:rowOff>0</xdr:rowOff>
        </xdr:from>
        <xdr:to>
          <xdr:col>31</xdr:col>
          <xdr:colOff>32339</xdr:colOff>
          <xdr:row>12</xdr:row>
          <xdr:rowOff>68312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E9E33FE8-7E00-4FA9-9CA6-F825B3226FA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gWet!$A$1:$I$20" spid="_x0000_s213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4178644" y="191861"/>
              <a:ext cx="6237195" cy="2520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530679</xdr:colOff>
          <xdr:row>6</xdr:row>
          <xdr:rowOff>136071</xdr:rowOff>
        </xdr:from>
        <xdr:to>
          <xdr:col>31</xdr:col>
          <xdr:colOff>49538</xdr:colOff>
          <xdr:row>19</xdr:row>
          <xdr:rowOff>2678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9963ED0B-A38D-491B-AADF-C6D02AA9118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gDry!$A$1:$I$20" spid="_x0000_s213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4178643" y="2789464"/>
              <a:ext cx="6254395" cy="2520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571500</xdr:colOff>
          <xdr:row>19</xdr:row>
          <xdr:rowOff>133350</xdr:rowOff>
        </xdr:from>
        <xdr:to>
          <xdr:col>31</xdr:col>
          <xdr:colOff>444636</xdr:colOff>
          <xdr:row>29</xdr:row>
          <xdr:rowOff>67993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6CACC625-D28B-4144-8EE4-59F4013DA02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ullReg!$A$1:$J$21" spid="_x0000_s2133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4219464" y="5440136"/>
              <a:ext cx="6608672" cy="2520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228600</xdr:colOff>
          <xdr:row>20</xdr:row>
          <xdr:rowOff>66675</xdr:rowOff>
        </xdr:from>
        <xdr:to>
          <xdr:col>13</xdr:col>
          <xdr:colOff>57150</xdr:colOff>
          <xdr:row>29</xdr:row>
          <xdr:rowOff>109165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5D9C2502-9313-43AA-8417-CC629DD209C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ullReg!$I$27:$P$41" spid="_x0000_s213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115175" y="6010275"/>
              <a:ext cx="3667125" cy="184271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22</xdr:row>
          <xdr:rowOff>76200</xdr:rowOff>
        </xdr:from>
        <xdr:to>
          <xdr:col>5</xdr:col>
          <xdr:colOff>285750</xdr:colOff>
          <xdr:row>23</xdr:row>
          <xdr:rowOff>76200</xdr:rowOff>
        </xdr:to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415C28EA-013A-4647-A446-DD4420EF602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ullReg!$B$100:$C$100" spid="_x0000_s213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3543300" y="6419850"/>
              <a:ext cx="2524125" cy="200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58</xdr:row>
          <xdr:rowOff>0</xdr:rowOff>
        </xdr:from>
        <xdr:to>
          <xdr:col>4</xdr:col>
          <xdr:colOff>1247775</xdr:colOff>
          <xdr:row>77</xdr:row>
          <xdr:rowOff>11206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0F734808-4FFE-41D1-9C67-8BE353350FA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WetSim!$I$4:$N$21" spid="_x0000_s2136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2324100" y="13563600"/>
              <a:ext cx="4600575" cy="3629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38099</xdr:colOff>
          <xdr:row>58</xdr:row>
          <xdr:rowOff>38100</xdr:rowOff>
        </xdr:from>
        <xdr:to>
          <xdr:col>13</xdr:col>
          <xdr:colOff>1012030</xdr:colOff>
          <xdr:row>77</xdr:row>
          <xdr:rowOff>37400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4E1DE547-4204-4E26-BD6B-C8AD013F23D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rySim!$I$4:$N$21" spid="_x0000_s2137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1932443" y="13754100"/>
              <a:ext cx="4807743" cy="36195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591912</xdr:colOff>
      <xdr:row>24</xdr:row>
      <xdr:rowOff>167367</xdr:rowOff>
    </xdr:from>
    <xdr:to>
      <xdr:col>23</xdr:col>
      <xdr:colOff>578305</xdr:colOff>
      <xdr:row>35</xdr:row>
      <xdr:rowOff>31296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024266-811B-4FE8-9EDF-622240240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578305</xdr:colOff>
      <xdr:row>35</xdr:row>
      <xdr:rowOff>126545</xdr:rowOff>
    </xdr:from>
    <xdr:to>
      <xdr:col>22</xdr:col>
      <xdr:colOff>578304</xdr:colOff>
      <xdr:row>45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BBD4A2-A6AF-4F11-97BB-80841A952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551088</xdr:colOff>
      <xdr:row>46</xdr:row>
      <xdr:rowOff>180974</xdr:rowOff>
    </xdr:from>
    <xdr:to>
      <xdr:col>18</xdr:col>
      <xdr:colOff>551089</xdr:colOff>
      <xdr:row>57</xdr:row>
      <xdr:rowOff>58510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49693D-DF4F-4183-803A-41C6D78B0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551089</xdr:colOff>
      <xdr:row>57</xdr:row>
      <xdr:rowOff>126546</xdr:rowOff>
    </xdr:from>
    <xdr:to>
      <xdr:col>18</xdr:col>
      <xdr:colOff>551089</xdr:colOff>
      <xdr:row>68</xdr:row>
      <xdr:rowOff>4082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D50063-5E23-4FC1-BB86-3F4C0389A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115661</xdr:colOff>
      <xdr:row>24</xdr:row>
      <xdr:rowOff>153760</xdr:rowOff>
    </xdr:from>
    <xdr:to>
      <xdr:col>30</xdr:col>
      <xdr:colOff>115662</xdr:colOff>
      <xdr:row>35</xdr:row>
      <xdr:rowOff>4081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0AC09AA-732F-407B-9826-5A00B4FB1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47626</xdr:colOff>
      <xdr:row>35</xdr:row>
      <xdr:rowOff>99332</xdr:rowOff>
    </xdr:from>
    <xdr:to>
      <xdr:col>29</xdr:col>
      <xdr:colOff>47625</xdr:colOff>
      <xdr:row>45</xdr:row>
      <xdr:rowOff>167367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595433-C48D-49BC-A9BE-D3F33ECF22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61231</xdr:colOff>
      <xdr:row>46</xdr:row>
      <xdr:rowOff>180975</xdr:rowOff>
    </xdr:from>
    <xdr:to>
      <xdr:col>25</xdr:col>
      <xdr:colOff>61232</xdr:colOff>
      <xdr:row>57</xdr:row>
      <xdr:rowOff>72118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3F24DD-66F9-4546-A929-5AD8E699A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102053</xdr:colOff>
      <xdr:row>57</xdr:row>
      <xdr:rowOff>180975</xdr:rowOff>
    </xdr:from>
    <xdr:to>
      <xdr:col>25</xdr:col>
      <xdr:colOff>102054</xdr:colOff>
      <xdr:row>68</xdr:row>
      <xdr:rowOff>58511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8A501D8-0190-4E48-AFD3-51890C5FF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210912</xdr:colOff>
      <xdr:row>25</xdr:row>
      <xdr:rowOff>4081</xdr:rowOff>
    </xdr:from>
    <xdr:to>
      <xdr:col>36</xdr:col>
      <xdr:colOff>210911</xdr:colOff>
      <xdr:row>35</xdr:row>
      <xdr:rowOff>58510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A07D0E4-A806-49E2-A5B9-10F13F564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166009</xdr:colOff>
      <xdr:row>29</xdr:row>
      <xdr:rowOff>46264</xdr:rowOff>
    </xdr:from>
    <xdr:to>
      <xdr:col>15</xdr:col>
      <xdr:colOff>340180</xdr:colOff>
      <xdr:row>39</xdr:row>
      <xdr:rowOff>66675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241F18C-4F59-4797-95EB-576CD1D1E1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84365</xdr:colOff>
      <xdr:row>74</xdr:row>
      <xdr:rowOff>38101</xdr:rowOff>
    </xdr:from>
    <xdr:to>
      <xdr:col>12</xdr:col>
      <xdr:colOff>478972</xdr:colOff>
      <xdr:row>84</xdr:row>
      <xdr:rowOff>42183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C65E38C-C829-4CC9-B0FC-C06FBDC63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1</xdr:rowOff>
    </xdr:from>
    <xdr:to>
      <xdr:col>14</xdr:col>
      <xdr:colOff>0</xdr:colOff>
      <xdr:row>21</xdr:row>
      <xdr:rowOff>1</xdr:rowOff>
    </xdr:to>
    <xdr:graphicFrame macro="">
      <xdr:nvGraphicFramePr>
        <xdr:cNvPr id="2" name="EmpHist">
          <a:extLst>
            <a:ext uri="{FF2B5EF4-FFF2-40B4-BE49-F238E27FC236}">
              <a16:creationId xmlns:a16="http://schemas.microsoft.com/office/drawing/2014/main" id="{BCDECE3A-0E96-490B-B5D1-F075D4BF1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1</xdr:rowOff>
    </xdr:from>
    <xdr:to>
      <xdr:col>14</xdr:col>
      <xdr:colOff>0</xdr:colOff>
      <xdr:row>21</xdr:row>
      <xdr:rowOff>1</xdr:rowOff>
    </xdr:to>
    <xdr:graphicFrame macro="">
      <xdr:nvGraphicFramePr>
        <xdr:cNvPr id="2" name="EmpHist">
          <a:extLst>
            <a:ext uri="{FF2B5EF4-FFF2-40B4-BE49-F238E27FC236}">
              <a16:creationId xmlns:a16="http://schemas.microsoft.com/office/drawing/2014/main" id="{64530E54-BE2C-4274-A7C0-25E79CF75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C1DF8E-F68B-4522-AD4C-A8952EADBC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0FCE68-DC3A-4F70-AE7C-893FF34CD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D489AD-3550-45BA-B86C-B982E406F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746AD5-1CE7-4DF7-A308-691AF14E5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238125</xdr:colOff>
      <xdr:row>6</xdr:row>
      <xdr:rowOff>180975</xdr:rowOff>
    </xdr:from>
    <xdr:to>
      <xdr:col>18</xdr:col>
      <xdr:colOff>238125</xdr:colOff>
      <xdr:row>16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4275C7-1F4C-4560-B914-9BE9EF3B7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238125</xdr:colOff>
      <xdr:row>8</xdr:row>
      <xdr:rowOff>180975</xdr:rowOff>
    </xdr:from>
    <xdr:to>
      <xdr:col>19</xdr:col>
      <xdr:colOff>238125</xdr:colOff>
      <xdr:row>18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9C0CC2-5F93-4982-8F39-7CF34D704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238125</xdr:colOff>
      <xdr:row>10</xdr:row>
      <xdr:rowOff>180975</xdr:rowOff>
    </xdr:from>
    <xdr:to>
      <xdr:col>20</xdr:col>
      <xdr:colOff>238125</xdr:colOff>
      <xdr:row>20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996E86B-B71C-4B62-8320-2EFBFC8E9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238125</xdr:colOff>
      <xdr:row>12</xdr:row>
      <xdr:rowOff>180975</xdr:rowOff>
    </xdr:from>
    <xdr:to>
      <xdr:col>21</xdr:col>
      <xdr:colOff>238125</xdr:colOff>
      <xdr:row>22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BBF7CFE-802D-4463-ACC7-6D61A0666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C9330-E571-406B-9C57-4F0E29378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67CBD8-82D6-4573-B2BC-D680049B1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C734EE-9FB5-44C7-B57C-6AD43CD38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238125</xdr:colOff>
      <xdr:row>6</xdr:row>
      <xdr:rowOff>180975</xdr:rowOff>
    </xdr:from>
    <xdr:to>
      <xdr:col>18</xdr:col>
      <xdr:colOff>238125</xdr:colOff>
      <xdr:row>16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77CE92-05FF-45A6-8213-99EEBDDB3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238125</xdr:colOff>
      <xdr:row>8</xdr:row>
      <xdr:rowOff>180975</xdr:rowOff>
    </xdr:from>
    <xdr:to>
      <xdr:col>19</xdr:col>
      <xdr:colOff>238125</xdr:colOff>
      <xdr:row>18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93E33F-2201-4C03-8478-C71642B1F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238125</xdr:colOff>
      <xdr:row>10</xdr:row>
      <xdr:rowOff>180975</xdr:rowOff>
    </xdr:from>
    <xdr:to>
      <xdr:col>20</xdr:col>
      <xdr:colOff>238125</xdr:colOff>
      <xdr:row>20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DC5E92-0C4A-4625-B30A-6DC8372DD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238125</xdr:colOff>
      <xdr:row>12</xdr:row>
      <xdr:rowOff>180975</xdr:rowOff>
    </xdr:from>
    <xdr:to>
      <xdr:col>21</xdr:col>
      <xdr:colOff>238125</xdr:colOff>
      <xdr:row>22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EC49049-7433-4971-8A4F-7EEBD1EC7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17FD8-9DC0-4159-9DB5-3B90202D505C}" name="Table1" displayName="Table1" ref="A5:H77" totalsRowShown="0">
  <autoFilter ref="A5:H77" xr:uid="{04595C0B-A413-4F9D-B2A2-79639B6F219A}"/>
  <sortState ref="A6:H77">
    <sortCondition ref="H5:H77"/>
  </sortState>
  <tableColumns count="8">
    <tableColumn id="1" xr3:uid="{FEF48E16-C1F4-455D-AA21-A2BA73472411}" name="Test #"/>
    <tableColumn id="2" xr3:uid="{35BFC2C4-6431-4E8C-9092-B5279B0F20C0}" name="SO2 Reduction" dataDxfId="1" dataCellStyle="Percent"/>
    <tableColumn id="3" xr3:uid="{042428B5-541F-4527-AD10-992E3BA35442}" name="Sulfur Content"/>
    <tableColumn id="4" xr3:uid="{62B20ED0-F3A5-4B60-97E6-1A5F4DC2BABE}" name="Scrubber Tech"/>
    <tableColumn id="5" xr3:uid="{C3C2C12C-9BDB-4E26-B3D6-17347A8894A9}" name="BBTU Output"/>
    <tableColumn id="6" xr3:uid="{44D84A20-9ADA-4598-86F6-D1B6721090E8}" name="Moisture %" dataDxfId="0" dataCellStyle="Percent"/>
    <tableColumn id="7" xr3:uid="{78356E54-3203-4B03-BDE3-C9349F29DB3E}" name="Sulfer">
      <calculatedColumnFormula>IF(C6="high",1,0)</calculatedColumnFormula>
    </tableColumn>
    <tableColumn id="8" xr3:uid="{9CE6E653-6A34-4385-9ABC-F87ED97677DB}" name="Scrubber">
      <calculatedColumnFormula>IF(D6="wet",1,0)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C31B-888C-4134-9EFA-EC65EADC823A}">
  <sheetPr>
    <tabColor rgb="FF92D050"/>
  </sheetPr>
  <dimension ref="A1:C29"/>
  <sheetViews>
    <sheetView zoomScale="70" zoomScaleNormal="70" workbookViewId="0">
      <selection activeCell="E27" sqref="E24:F27"/>
    </sheetView>
  </sheetViews>
  <sheetFormatPr defaultRowHeight="15" x14ac:dyDescent="0.25"/>
  <cols>
    <col min="1" max="1" width="28.5703125" bestFit="1" customWidth="1"/>
    <col min="2" max="5" width="9.285156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B2" t="s">
        <v>24</v>
      </c>
      <c r="C2" t="s">
        <v>25</v>
      </c>
    </row>
    <row r="3" spans="1:3" x14ac:dyDescent="0.25">
      <c r="B3" t="s">
        <v>26</v>
      </c>
      <c r="C3" t="s">
        <v>27</v>
      </c>
    </row>
    <row r="4" spans="1:3" x14ac:dyDescent="0.25">
      <c r="B4" t="s">
        <v>28</v>
      </c>
      <c r="C4" t="s">
        <v>29</v>
      </c>
    </row>
    <row r="5" spans="1:3" x14ac:dyDescent="0.25">
      <c r="B5" t="s">
        <v>30</v>
      </c>
      <c r="C5" t="s">
        <v>31</v>
      </c>
    </row>
    <row r="7" spans="1:3" x14ac:dyDescent="0.25">
      <c r="A7" t="s">
        <v>32</v>
      </c>
      <c r="B7" t="s">
        <v>33</v>
      </c>
    </row>
    <row r="8" spans="1:3" x14ac:dyDescent="0.25">
      <c r="B8" t="s">
        <v>34</v>
      </c>
    </row>
    <row r="9" spans="1:3" x14ac:dyDescent="0.25">
      <c r="B9" t="s">
        <v>35</v>
      </c>
    </row>
    <row r="10" spans="1:3" x14ac:dyDescent="0.25">
      <c r="B10" t="s">
        <v>36</v>
      </c>
    </row>
    <row r="11" spans="1:3" x14ac:dyDescent="0.25">
      <c r="B11" t="s">
        <v>37</v>
      </c>
    </row>
    <row r="12" spans="1:3" x14ac:dyDescent="0.25">
      <c r="B12" t="s">
        <v>38</v>
      </c>
    </row>
    <row r="15" spans="1:3" x14ac:dyDescent="0.25">
      <c r="A15" t="s">
        <v>39</v>
      </c>
      <c r="B15" t="s">
        <v>40</v>
      </c>
    </row>
    <row r="16" spans="1:3" x14ac:dyDescent="0.25">
      <c r="B16" t="s">
        <v>41</v>
      </c>
    </row>
    <row r="17" spans="1:2" x14ac:dyDescent="0.25">
      <c r="B17" t="s">
        <v>42</v>
      </c>
    </row>
    <row r="20" spans="1:2" x14ac:dyDescent="0.25">
      <c r="A20" t="s">
        <v>43</v>
      </c>
    </row>
    <row r="25" spans="1:2" x14ac:dyDescent="0.25">
      <c r="A25" t="s">
        <v>44</v>
      </c>
    </row>
    <row r="29" spans="1:2" x14ac:dyDescent="0.25">
      <c r="A2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24A5-8E0D-46C0-B9AF-A607E4EA7BBC}">
  <sheetPr>
    <tabColor rgb="FF92D050"/>
  </sheetPr>
  <dimension ref="A1:P86"/>
  <sheetViews>
    <sheetView tabSelected="1" zoomScale="85" zoomScaleNormal="85" workbookViewId="0">
      <selection activeCell="G23" sqref="G23"/>
    </sheetView>
  </sheetViews>
  <sheetFormatPr defaultRowHeight="15" x14ac:dyDescent="0.25"/>
  <cols>
    <col min="1" max="1" width="30.140625" style="68" bestFit="1" customWidth="1"/>
    <col min="2" max="2" width="22.28515625" style="68" customWidth="1"/>
    <col min="3" max="3" width="20" style="68" customWidth="1"/>
    <col min="4" max="4" width="12.7109375" style="68" customWidth="1"/>
    <col min="5" max="5" width="25.5703125" style="68" bestFit="1" customWidth="1"/>
    <col min="6" max="6" width="9.5703125" style="68" bestFit="1" customWidth="1"/>
    <col min="7" max="7" width="21.7109375" style="68" bestFit="1" customWidth="1"/>
    <col min="8" max="8" width="16.85546875" style="68" bestFit="1" customWidth="1"/>
    <col min="9" max="9" width="19.42578125" style="68" bestFit="1" customWidth="1"/>
    <col min="10" max="10" width="32.85546875" style="68" bestFit="1" customWidth="1"/>
    <col min="11" max="11" width="9.85546875" style="68" bestFit="1" customWidth="1"/>
    <col min="12" max="12" width="7.85546875" style="68" bestFit="1" customWidth="1"/>
    <col min="13" max="13" width="7" style="68" bestFit="1" customWidth="1"/>
    <col min="14" max="14" width="27.85546875" style="68" bestFit="1" customWidth="1"/>
    <col min="15" max="15" width="21.7109375" style="68" bestFit="1" customWidth="1"/>
    <col min="16" max="16" width="16.85546875" style="68" bestFit="1" customWidth="1"/>
    <col min="17" max="16384" width="9.140625" style="68"/>
  </cols>
  <sheetData>
    <row r="1" spans="1:7" ht="15.75" x14ac:dyDescent="0.25">
      <c r="A1" s="69" t="s">
        <v>117</v>
      </c>
      <c r="B1" s="67" t="s">
        <v>105</v>
      </c>
      <c r="C1" s="68" t="s">
        <v>103</v>
      </c>
    </row>
    <row r="2" spans="1:7" ht="15.75" x14ac:dyDescent="0.25">
      <c r="A2" s="67"/>
      <c r="B2" s="67" t="s">
        <v>106</v>
      </c>
      <c r="C2" s="68" t="s">
        <v>104</v>
      </c>
    </row>
    <row r="3" spans="1:7" ht="15.75" x14ac:dyDescent="0.25">
      <c r="A3" s="67"/>
      <c r="B3" s="67" t="s">
        <v>107</v>
      </c>
      <c r="C3" s="67" t="s">
        <v>82</v>
      </c>
    </row>
    <row r="4" spans="1:7" ht="15.75" x14ac:dyDescent="0.25">
      <c r="A4" s="67"/>
      <c r="B4" s="67" t="s">
        <v>83</v>
      </c>
    </row>
    <row r="5" spans="1:7" ht="15.75" x14ac:dyDescent="0.25">
      <c r="A5" s="67"/>
      <c r="B5" s="67"/>
    </row>
    <row r="6" spans="1:7" ht="15.75" x14ac:dyDescent="0.25">
      <c r="A6" s="67" t="s">
        <v>46</v>
      </c>
      <c r="B6" s="67" t="s">
        <v>84</v>
      </c>
    </row>
    <row r="7" spans="1:7" ht="15.75" customHeight="1" x14ac:dyDescent="0.25">
      <c r="A7" s="67"/>
      <c r="B7" s="67" t="s">
        <v>85</v>
      </c>
    </row>
    <row r="8" spans="1:7" ht="15.75" customHeight="1" x14ac:dyDescent="0.25">
      <c r="A8" s="67"/>
      <c r="B8" s="67"/>
    </row>
    <row r="9" spans="1:7" ht="15.75" customHeight="1" x14ac:dyDescent="0.25">
      <c r="A9" s="67" t="s">
        <v>47</v>
      </c>
      <c r="B9" s="67" t="s">
        <v>105</v>
      </c>
      <c r="C9" s="122" t="s">
        <v>110</v>
      </c>
    </row>
    <row r="10" spans="1:7" ht="15.75" customHeight="1" x14ac:dyDescent="0.25">
      <c r="A10" s="67"/>
      <c r="B10" s="67" t="s">
        <v>106</v>
      </c>
      <c r="C10" s="122" t="s">
        <v>111</v>
      </c>
    </row>
    <row r="11" spans="1:7" ht="15.75" customHeight="1" x14ac:dyDescent="0.25">
      <c r="A11" s="67"/>
      <c r="B11" s="70" t="s">
        <v>107</v>
      </c>
      <c r="C11" s="71" t="s">
        <v>112</v>
      </c>
      <c r="D11" s="71"/>
      <c r="E11" s="71"/>
      <c r="F11" s="71"/>
      <c r="G11" s="71"/>
    </row>
    <row r="12" spans="1:7" ht="15.75" x14ac:dyDescent="0.25">
      <c r="B12" s="67" t="s">
        <v>86</v>
      </c>
    </row>
    <row r="13" spans="1:7" ht="15.75" x14ac:dyDescent="0.25">
      <c r="A13" s="67"/>
      <c r="B13" s="72" t="s">
        <v>87</v>
      </c>
    </row>
    <row r="14" spans="1:7" ht="15.75" x14ac:dyDescent="0.25">
      <c r="A14" s="67"/>
      <c r="B14" s="72" t="s">
        <v>88</v>
      </c>
    </row>
    <row r="15" spans="1:7" ht="15.75" x14ac:dyDescent="0.25">
      <c r="A15" s="67"/>
      <c r="B15" s="72" t="s">
        <v>89</v>
      </c>
    </row>
    <row r="16" spans="1:7" ht="15.75" x14ac:dyDescent="0.25">
      <c r="A16" s="67"/>
      <c r="B16" s="72" t="s">
        <v>90</v>
      </c>
    </row>
    <row r="17" spans="1:8" ht="15.75" x14ac:dyDescent="0.25">
      <c r="A17" s="67"/>
      <c r="B17" s="72" t="s">
        <v>91</v>
      </c>
    </row>
    <row r="18" spans="1:8" ht="15.75" x14ac:dyDescent="0.25">
      <c r="A18" s="67"/>
      <c r="B18" s="72" t="s">
        <v>92</v>
      </c>
    </row>
    <row r="19" spans="1:8" ht="15.75" x14ac:dyDescent="0.25">
      <c r="A19" s="67"/>
      <c r="B19" s="72" t="s">
        <v>93</v>
      </c>
    </row>
    <row r="20" spans="1:8" ht="58.5" customHeight="1" x14ac:dyDescent="0.25">
      <c r="A20" s="67"/>
    </row>
    <row r="21" spans="1:8" ht="15.75" x14ac:dyDescent="0.25">
      <c r="A21" s="69" t="s">
        <v>116</v>
      </c>
      <c r="B21" s="72" t="s">
        <v>113</v>
      </c>
    </row>
    <row r="22" spans="1:8" ht="15.75" x14ac:dyDescent="0.25">
      <c r="A22" s="67"/>
      <c r="B22" s="72" t="s">
        <v>114</v>
      </c>
    </row>
    <row r="23" spans="1:8" ht="15.75" x14ac:dyDescent="0.25">
      <c r="A23" s="67"/>
      <c r="B23" s="72" t="s">
        <v>101</v>
      </c>
      <c r="C23" s="68">
        <v>6.6519999999999996E-2</v>
      </c>
    </row>
    <row r="24" spans="1:8" ht="15.75" x14ac:dyDescent="0.25">
      <c r="A24" s="67"/>
    </row>
    <row r="25" spans="1:8" ht="15.75" x14ac:dyDescent="0.25">
      <c r="A25" s="67"/>
      <c r="B25" s="72" t="s">
        <v>115</v>
      </c>
      <c r="F25" s="67" t="s">
        <v>131</v>
      </c>
      <c r="G25" s="67"/>
      <c r="H25" s="67"/>
    </row>
    <row r="26" spans="1:8" ht="15.75" x14ac:dyDescent="0.25">
      <c r="A26" s="67"/>
      <c r="B26" s="73">
        <f>1.455-0.023*$H$27+2.47*$H$28-0.106*$H$26+0.18*1</f>
        <v>0.68181000000000025</v>
      </c>
      <c r="C26" s="68" t="s">
        <v>101</v>
      </c>
      <c r="D26" s="73">
        <f>C23</f>
        <v>6.6519999999999996E-2</v>
      </c>
      <c r="F26" s="67" t="s">
        <v>134</v>
      </c>
      <c r="G26" s="67"/>
      <c r="H26" s="74">
        <v>1</v>
      </c>
    </row>
    <row r="27" spans="1:8" ht="15.75" x14ac:dyDescent="0.25">
      <c r="A27" s="67"/>
      <c r="F27" s="67" t="s">
        <v>126</v>
      </c>
      <c r="G27" s="67"/>
      <c r="H27" s="75">
        <v>43.6</v>
      </c>
    </row>
    <row r="28" spans="1:8" ht="15.75" x14ac:dyDescent="0.25">
      <c r="A28" s="67"/>
      <c r="B28" s="72" t="s">
        <v>115</v>
      </c>
      <c r="F28" s="67" t="s">
        <v>123</v>
      </c>
      <c r="G28" s="67"/>
      <c r="H28" s="76">
        <v>6.3E-2</v>
      </c>
    </row>
    <row r="29" spans="1:8" ht="15.75" x14ac:dyDescent="0.25">
      <c r="A29" s="67"/>
      <c r="B29" s="73">
        <f>1.455-0.023*$H$27+2.47*$H$28-0.106*$H$26+0.18*0</f>
        <v>0.5018100000000002</v>
      </c>
      <c r="C29" s="68" t="s">
        <v>101</v>
      </c>
      <c r="D29" s="73">
        <f>C23</f>
        <v>6.6519999999999996E-2</v>
      </c>
    </row>
    <row r="30" spans="1:8" ht="15.75" x14ac:dyDescent="0.25">
      <c r="A30" s="67"/>
    </row>
    <row r="31" spans="1:8" ht="15.75" x14ac:dyDescent="0.25">
      <c r="A31" s="67"/>
      <c r="B31" s="121" t="s">
        <v>173</v>
      </c>
    </row>
    <row r="32" spans="1:8" ht="15.75" x14ac:dyDescent="0.25">
      <c r="A32" s="67"/>
    </row>
    <row r="33" spans="1:16" ht="15.75" x14ac:dyDescent="0.25">
      <c r="A33" s="69" t="s">
        <v>118</v>
      </c>
      <c r="B33" s="67" t="s">
        <v>133</v>
      </c>
      <c r="C33" s="77">
        <v>85000000</v>
      </c>
      <c r="D33" s="67"/>
      <c r="E33" s="67" t="s">
        <v>132</v>
      </c>
      <c r="F33" s="67"/>
      <c r="G33" s="78">
        <f>G34</f>
        <v>800</v>
      </c>
      <c r="H33" s="67"/>
      <c r="I33" s="67" t="s">
        <v>131</v>
      </c>
      <c r="J33" s="67"/>
      <c r="K33" s="67"/>
    </row>
    <row r="34" spans="1:16" ht="15.75" x14ac:dyDescent="0.25">
      <c r="A34" s="67"/>
      <c r="B34" s="67" t="s">
        <v>130</v>
      </c>
      <c r="C34" s="77">
        <v>50</v>
      </c>
      <c r="D34" s="67"/>
      <c r="E34" s="67" t="s">
        <v>129</v>
      </c>
      <c r="F34" s="67"/>
      <c r="G34" s="77">
        <v>800</v>
      </c>
      <c r="H34" s="67"/>
      <c r="I34" s="67" t="s">
        <v>10</v>
      </c>
      <c r="J34" s="67"/>
      <c r="K34" s="74" t="s">
        <v>17</v>
      </c>
    </row>
    <row r="35" spans="1:16" ht="15.75" x14ac:dyDescent="0.25">
      <c r="A35" s="67"/>
      <c r="B35" s="67" t="s">
        <v>128</v>
      </c>
      <c r="C35" s="77">
        <v>5000000</v>
      </c>
      <c r="D35" s="67"/>
      <c r="E35" s="67" t="s">
        <v>127</v>
      </c>
      <c r="F35" s="67"/>
      <c r="G35" s="77">
        <v>400</v>
      </c>
      <c r="H35" s="67"/>
      <c r="I35" s="67" t="s">
        <v>126</v>
      </c>
      <c r="J35" s="67"/>
      <c r="K35" s="75">
        <v>43.6</v>
      </c>
    </row>
    <row r="36" spans="1:16" ht="15.75" x14ac:dyDescent="0.25">
      <c r="A36" s="67"/>
      <c r="B36" s="67" t="s">
        <v>125</v>
      </c>
      <c r="C36" s="77">
        <v>600</v>
      </c>
      <c r="D36" s="67"/>
      <c r="E36" s="67" t="s">
        <v>124</v>
      </c>
      <c r="F36" s="67"/>
      <c r="G36" s="79">
        <f ca="1">(G34-G35)+RAND()*G35*2</f>
        <v>615.41860182369282</v>
      </c>
      <c r="H36" s="67"/>
      <c r="I36" s="67" t="s">
        <v>123</v>
      </c>
      <c r="J36" s="67"/>
      <c r="K36" s="76">
        <v>6.3E-2</v>
      </c>
    </row>
    <row r="37" spans="1:16" ht="15.75" x14ac:dyDescent="0.25">
      <c r="A37" s="67"/>
      <c r="B37" s="67" t="s">
        <v>122</v>
      </c>
      <c r="C37" s="75">
        <v>15</v>
      </c>
      <c r="D37" s="67"/>
      <c r="E37" s="67" t="s">
        <v>121</v>
      </c>
      <c r="F37" s="67"/>
      <c r="G37" s="75">
        <v>16000</v>
      </c>
      <c r="H37" s="67"/>
      <c r="I37" s="67"/>
      <c r="J37" s="67"/>
      <c r="K37" s="67"/>
    </row>
    <row r="38" spans="1:16" ht="15.75" x14ac:dyDescent="0.25">
      <c r="A38" s="67"/>
      <c r="B38" s="67"/>
      <c r="C38" s="67"/>
      <c r="D38" s="67"/>
      <c r="E38" s="67" t="s">
        <v>120</v>
      </c>
      <c r="F38" s="67"/>
      <c r="G38" s="75">
        <v>8000</v>
      </c>
      <c r="H38" s="67"/>
      <c r="I38" s="67"/>
      <c r="J38" s="67"/>
      <c r="K38" s="67"/>
    </row>
    <row r="39" spans="1:16" ht="16.5" thickBot="1" x14ac:dyDescent="0.3">
      <c r="A39" s="67"/>
    </row>
    <row r="40" spans="1:16" ht="16.5" thickBot="1" x14ac:dyDescent="0.3">
      <c r="A40" s="67"/>
      <c r="B40" s="80" t="s">
        <v>135</v>
      </c>
      <c r="C40" s="81"/>
      <c r="D40" s="81"/>
      <c r="E40" s="81"/>
      <c r="F40" s="81"/>
      <c r="G40" s="81"/>
      <c r="H40" s="82"/>
      <c r="I40" s="83">
        <f>(G37-G38)*G33</f>
        <v>6400000</v>
      </c>
    </row>
    <row r="42" spans="1:16" ht="16.5" thickBot="1" x14ac:dyDescent="0.3">
      <c r="A42" s="67"/>
      <c r="B42" s="84" t="s">
        <v>136</v>
      </c>
      <c r="C42" s="67"/>
      <c r="D42" s="67"/>
      <c r="E42" s="67"/>
      <c r="F42" s="67"/>
      <c r="G42" s="67"/>
      <c r="H42" s="67"/>
      <c r="J42" s="84" t="s">
        <v>155</v>
      </c>
      <c r="K42" s="67"/>
      <c r="L42" s="67"/>
      <c r="M42" s="67"/>
      <c r="N42" s="67"/>
      <c r="O42" s="67"/>
      <c r="P42" s="67"/>
    </row>
    <row r="43" spans="1:16" ht="15.75" x14ac:dyDescent="0.25">
      <c r="A43" s="67"/>
      <c r="B43" s="85" t="s">
        <v>137</v>
      </c>
      <c r="C43" s="86"/>
      <c r="D43" s="87"/>
      <c r="E43" s="87"/>
      <c r="F43" s="88" t="s">
        <v>138</v>
      </c>
      <c r="G43" s="87"/>
      <c r="H43" s="89"/>
      <c r="J43" s="85" t="s">
        <v>137</v>
      </c>
      <c r="K43" s="86"/>
      <c r="L43" s="87"/>
      <c r="M43" s="87"/>
      <c r="N43" s="88" t="s">
        <v>138</v>
      </c>
      <c r="O43" s="87"/>
      <c r="P43" s="89"/>
    </row>
    <row r="44" spans="1:16" ht="15.75" x14ac:dyDescent="0.25">
      <c r="A44" s="67"/>
      <c r="B44" s="90" t="s">
        <v>139</v>
      </c>
      <c r="C44" s="91" t="s">
        <v>16</v>
      </c>
      <c r="D44" s="92"/>
      <c r="E44" s="93"/>
      <c r="F44" s="93" t="s">
        <v>141</v>
      </c>
      <c r="G44" s="93"/>
      <c r="H44" s="94">
        <f ca="1">C46*D57</f>
        <v>9828.658030767574</v>
      </c>
      <c r="J44" s="90" t="s">
        <v>139</v>
      </c>
      <c r="K44" s="91" t="s">
        <v>15</v>
      </c>
      <c r="L44" s="92"/>
      <c r="M44" s="93"/>
      <c r="N44" s="93" t="s">
        <v>141</v>
      </c>
      <c r="O44" s="93"/>
      <c r="P44" s="94">
        <f ca="1">K46*L57</f>
        <v>5445.6978709312143</v>
      </c>
    </row>
    <row r="45" spans="1:16" ht="15.75" x14ac:dyDescent="0.25">
      <c r="A45" s="67"/>
      <c r="B45" s="95" t="s">
        <v>132</v>
      </c>
      <c r="C45" s="96">
        <f>$G$33</f>
        <v>800</v>
      </c>
      <c r="D45" s="92"/>
      <c r="E45" s="93"/>
      <c r="F45" s="93" t="s">
        <v>140</v>
      </c>
      <c r="G45" s="93"/>
      <c r="H45" s="94">
        <f ca="1">C46-H44</f>
        <v>6171.341969232426</v>
      </c>
      <c r="J45" s="95" t="s">
        <v>132</v>
      </c>
      <c r="K45" s="96">
        <f>$G$33</f>
        <v>800</v>
      </c>
      <c r="L45" s="92"/>
      <c r="M45" s="93"/>
      <c r="N45" s="93" t="s">
        <v>140</v>
      </c>
      <c r="O45" s="93"/>
      <c r="P45" s="94">
        <f ca="1">K46-P44</f>
        <v>10554.302129068787</v>
      </c>
    </row>
    <row r="46" spans="1:16" ht="15.75" x14ac:dyDescent="0.25">
      <c r="A46" s="67"/>
      <c r="B46" s="95" t="s">
        <v>142</v>
      </c>
      <c r="C46" s="97">
        <f>$G$37</f>
        <v>16000</v>
      </c>
      <c r="D46" s="92" t="s">
        <v>143</v>
      </c>
      <c r="E46" s="93"/>
      <c r="F46" s="93" t="s">
        <v>144</v>
      </c>
      <c r="G46" s="93"/>
      <c r="H46" s="94">
        <f ca="1">H45-C47</f>
        <v>-1828.658030767574</v>
      </c>
      <c r="J46" s="95" t="s">
        <v>142</v>
      </c>
      <c r="K46" s="97">
        <f>$G$37</f>
        <v>16000</v>
      </c>
      <c r="L46" s="92" t="s">
        <v>143</v>
      </c>
      <c r="M46" s="93"/>
      <c r="N46" s="93" t="s">
        <v>144</v>
      </c>
      <c r="O46" s="93"/>
      <c r="P46" s="94">
        <f ca="1">P45-K47</f>
        <v>2554.3021290687866</v>
      </c>
    </row>
    <row r="47" spans="1:16" ht="15.75" x14ac:dyDescent="0.25">
      <c r="A47" s="67"/>
      <c r="B47" s="95" t="s">
        <v>120</v>
      </c>
      <c r="C47" s="97">
        <f>$G$38</f>
        <v>8000</v>
      </c>
      <c r="D47" s="92" t="s">
        <v>143</v>
      </c>
      <c r="E47" s="93"/>
      <c r="F47" s="93"/>
      <c r="G47" s="93"/>
      <c r="H47" s="98"/>
      <c r="J47" s="95" t="s">
        <v>120</v>
      </c>
      <c r="K47" s="97">
        <f>$G$38</f>
        <v>8000</v>
      </c>
      <c r="L47" s="92" t="s">
        <v>143</v>
      </c>
      <c r="M47" s="93"/>
      <c r="N47" s="93"/>
      <c r="O47" s="93"/>
      <c r="P47" s="98"/>
    </row>
    <row r="48" spans="1:16" ht="15.75" x14ac:dyDescent="0.25">
      <c r="A48" s="67"/>
      <c r="B48" s="95"/>
      <c r="C48" s="92"/>
      <c r="D48" s="92"/>
      <c r="E48" s="93"/>
      <c r="F48" s="99" t="s">
        <v>145</v>
      </c>
      <c r="G48" s="93"/>
      <c r="H48" s="98"/>
      <c r="J48" s="95"/>
      <c r="K48" s="92"/>
      <c r="L48" s="92"/>
      <c r="M48" s="93"/>
      <c r="N48" s="99" t="s">
        <v>145</v>
      </c>
      <c r="O48" s="93"/>
      <c r="P48" s="98"/>
    </row>
    <row r="49" spans="1:16" ht="15.75" x14ac:dyDescent="0.25">
      <c r="A49" s="67"/>
      <c r="B49" s="100" t="s">
        <v>146</v>
      </c>
      <c r="C49" s="92"/>
      <c r="D49" s="93"/>
      <c r="E49" s="93"/>
      <c r="F49" s="101" t="str">
        <f>C44</f>
        <v>Wet</v>
      </c>
      <c r="G49" s="93" t="s">
        <v>147</v>
      </c>
      <c r="H49" s="102">
        <f>IF(F49="Wet",Steps!$C$33,IF(F49="dry",Steps!$C$35,"#ERR"))/Steps!$C$37</f>
        <v>5666666.666666667</v>
      </c>
      <c r="J49" s="100" t="s">
        <v>146</v>
      </c>
      <c r="K49" s="92"/>
      <c r="L49" s="93"/>
      <c r="M49" s="93"/>
      <c r="N49" s="101" t="str">
        <f>K44</f>
        <v>Dry</v>
      </c>
      <c r="O49" s="93" t="s">
        <v>147</v>
      </c>
      <c r="P49" s="102">
        <f>IF(N49="Wet",Steps!$C$33,IF(N49="dry",Steps!$C$35,"#ERR"))/Steps!$C$37</f>
        <v>333333.33333333331</v>
      </c>
    </row>
    <row r="50" spans="1:16" ht="15.75" x14ac:dyDescent="0.25">
      <c r="A50" s="67"/>
      <c r="B50" s="103" t="s">
        <v>10</v>
      </c>
      <c r="C50" s="97" t="str">
        <f>$K$34</f>
        <v>High</v>
      </c>
      <c r="D50" s="97">
        <f>IF(C50="high",1,IF(C50="low",0,"#ERR"))</f>
        <v>1</v>
      </c>
      <c r="E50" s="93"/>
      <c r="F50" s="101" t="str">
        <f>C44</f>
        <v>Wet</v>
      </c>
      <c r="G50" s="93" t="s">
        <v>148</v>
      </c>
      <c r="H50" s="102">
        <f>IF(F50="Wet",Steps!$C$34,IF(F50="dry",Steps!$C$36,"#ERR"))</f>
        <v>50</v>
      </c>
      <c r="J50" s="103" t="s">
        <v>10</v>
      </c>
      <c r="K50" s="97" t="str">
        <f>$K$34</f>
        <v>High</v>
      </c>
      <c r="L50" s="97">
        <f>IF(K50="high",1,IF(K50="low",0,"#ERR"))</f>
        <v>1</v>
      </c>
      <c r="M50" s="93"/>
      <c r="N50" s="101" t="str">
        <f>K44</f>
        <v>Dry</v>
      </c>
      <c r="O50" s="93" t="s">
        <v>148</v>
      </c>
      <c r="P50" s="102">
        <f>IF(N50="Wet",Steps!$C$34,IF(N50="dry",Steps!$C$36,"#ERR"))</f>
        <v>600</v>
      </c>
    </row>
    <row r="51" spans="1:16" ht="15.75" x14ac:dyDescent="0.25">
      <c r="B51" s="103" t="s">
        <v>126</v>
      </c>
      <c r="C51" s="97">
        <f>$K$35</f>
        <v>43.6</v>
      </c>
      <c r="D51" s="97">
        <f>C51</f>
        <v>43.6</v>
      </c>
      <c r="E51" s="93"/>
      <c r="F51" s="93" t="s">
        <v>149</v>
      </c>
      <c r="G51" s="93"/>
      <c r="H51" s="102">
        <f ca="1">H45*H50</f>
        <v>308567.09846162132</v>
      </c>
      <c r="J51" s="103" t="s">
        <v>126</v>
      </c>
      <c r="K51" s="97">
        <f>$K$35</f>
        <v>43.6</v>
      </c>
      <c r="L51" s="97">
        <f>K51</f>
        <v>43.6</v>
      </c>
      <c r="M51" s="93"/>
      <c r="N51" s="93" t="s">
        <v>149</v>
      </c>
      <c r="O51" s="93"/>
      <c r="P51" s="102">
        <f ca="1">P45*P50</f>
        <v>6332581.2774412716</v>
      </c>
    </row>
    <row r="52" spans="1:16" ht="15.75" x14ac:dyDescent="0.25">
      <c r="B52" s="103" t="s">
        <v>123</v>
      </c>
      <c r="C52" s="104">
        <f>$K$36</f>
        <v>6.3E-2</v>
      </c>
      <c r="D52" s="97">
        <f>C52</f>
        <v>6.3E-2</v>
      </c>
      <c r="E52" s="93"/>
      <c r="F52" s="93" t="s">
        <v>150</v>
      </c>
      <c r="G52" s="93"/>
      <c r="H52" s="102">
        <f ca="1">H46*C45</f>
        <v>-1462926.4246140593</v>
      </c>
      <c r="J52" s="103" t="s">
        <v>123</v>
      </c>
      <c r="K52" s="104">
        <f>$K$36</f>
        <v>6.3E-2</v>
      </c>
      <c r="L52" s="97">
        <f>K52</f>
        <v>6.3E-2</v>
      </c>
      <c r="M52" s="93"/>
      <c r="N52" s="93" t="s">
        <v>150</v>
      </c>
      <c r="O52" s="93"/>
      <c r="P52" s="102">
        <f ca="1">P46*K45</f>
        <v>2043441.7032550294</v>
      </c>
    </row>
    <row r="53" spans="1:16" ht="15.75" x14ac:dyDescent="0.25">
      <c r="B53" s="95"/>
      <c r="C53" s="105"/>
      <c r="D53" s="105"/>
      <c r="E53" s="93"/>
      <c r="F53" s="93"/>
      <c r="G53" s="93"/>
      <c r="H53" s="98"/>
      <c r="J53" s="95"/>
      <c r="K53" s="105"/>
      <c r="L53" s="105"/>
      <c r="M53" s="93"/>
      <c r="N53" s="93"/>
      <c r="O53" s="93"/>
      <c r="P53" s="98"/>
    </row>
    <row r="54" spans="1:16" ht="15.75" x14ac:dyDescent="0.25">
      <c r="B54" s="95" t="s">
        <v>139</v>
      </c>
      <c r="C54" s="97" t="str">
        <f>C44</f>
        <v>Wet</v>
      </c>
      <c r="D54" s="97">
        <f>IF(C54="Wet",1,IF(C54="dry",0,"#ERR"))</f>
        <v>1</v>
      </c>
      <c r="E54" s="93"/>
      <c r="F54" s="93"/>
      <c r="G54" s="93"/>
      <c r="H54" s="98"/>
      <c r="J54" s="95" t="s">
        <v>139</v>
      </c>
      <c r="K54" s="97" t="str">
        <f>K44</f>
        <v>Dry</v>
      </c>
      <c r="L54" s="97">
        <f>IF(K54="Wet",1,IF(K54="dry",0,"#ERR"))</f>
        <v>0</v>
      </c>
      <c r="M54" s="93"/>
      <c r="N54" s="93"/>
      <c r="O54" s="93"/>
      <c r="P54" s="98"/>
    </row>
    <row r="55" spans="1:16" ht="15.75" x14ac:dyDescent="0.25">
      <c r="B55" s="95"/>
      <c r="C55" s="92"/>
      <c r="D55" s="92"/>
      <c r="E55" s="106" t="s">
        <v>101</v>
      </c>
      <c r="F55" s="93" t="s">
        <v>151</v>
      </c>
      <c r="G55" s="93"/>
      <c r="H55" s="107">
        <f ca="1">SUM(H49:H52)</f>
        <v>4512357.3405142296</v>
      </c>
      <c r="J55" s="95"/>
      <c r="K55" s="92"/>
      <c r="L55" s="92"/>
      <c r="M55" s="106" t="s">
        <v>101</v>
      </c>
      <c r="N55" s="93" t="s">
        <v>151</v>
      </c>
      <c r="O55" s="93"/>
      <c r="P55" s="107">
        <f ca="1">SUM(P49:P52)</f>
        <v>8709956.314029634</v>
      </c>
    </row>
    <row r="56" spans="1:16" ht="15.75" x14ac:dyDescent="0.25">
      <c r="B56" s="100" t="s">
        <v>152</v>
      </c>
      <c r="C56" s="93"/>
      <c r="D56" s="108">
        <f>1.456-0.023*D51+2.474*D52-0.106*D50+0.18*D54</f>
        <v>0.68306200000000006</v>
      </c>
      <c r="E56" s="109">
        <f>$C$23</f>
        <v>6.6519999999999996E-2</v>
      </c>
      <c r="F56" s="93" t="s">
        <v>153</v>
      </c>
      <c r="G56" s="93"/>
      <c r="H56" s="107">
        <f ca="1">H55*Steps!$C$37</f>
        <v>67685360.107713446</v>
      </c>
      <c r="J56" s="100" t="s">
        <v>152</v>
      </c>
      <c r="K56" s="93"/>
      <c r="L56" s="108">
        <f>1.456-0.023*L51+2.474*L52-0.106*L50+0.18*L54</f>
        <v>0.50306200000000001</v>
      </c>
      <c r="M56" s="109">
        <f>$C$23</f>
        <v>6.6519999999999996E-2</v>
      </c>
      <c r="N56" s="93" t="s">
        <v>153</v>
      </c>
      <c r="O56" s="93"/>
      <c r="P56" s="107">
        <f ca="1">P55*Steps!$C$37</f>
        <v>130649344.71044451</v>
      </c>
    </row>
    <row r="57" spans="1:16" ht="16.5" thickBot="1" x14ac:dyDescent="0.3">
      <c r="B57" s="110" t="s">
        <v>154</v>
      </c>
      <c r="C57" s="111"/>
      <c r="D57" s="112">
        <f ca="1">_xlfn.NORM.INV(RAND(),D56,E56)</f>
        <v>0.61429112692297339</v>
      </c>
      <c r="E57" s="113"/>
      <c r="F57" s="113"/>
      <c r="G57" s="113"/>
      <c r="H57" s="114"/>
      <c r="J57" s="110" t="s">
        <v>154</v>
      </c>
      <c r="K57" s="111"/>
      <c r="L57" s="112">
        <f ca="1">_xlfn.NORM.INV(RAND(),L56,M56)</f>
        <v>0.34035611693320089</v>
      </c>
      <c r="M57" s="113"/>
      <c r="N57" s="113"/>
      <c r="O57" s="113"/>
      <c r="P57" s="114"/>
    </row>
    <row r="78" spans="2:3" ht="15.75" thickBot="1" x14ac:dyDescent="0.3"/>
    <row r="79" spans="2:3" x14ac:dyDescent="0.25">
      <c r="B79" s="115" t="s">
        <v>170</v>
      </c>
      <c r="C79" s="116" t="s">
        <v>151</v>
      </c>
    </row>
    <row r="80" spans="2:3" x14ac:dyDescent="0.25">
      <c r="B80" s="117" t="s">
        <v>171</v>
      </c>
      <c r="C80" s="118">
        <f>I40</f>
        <v>6400000</v>
      </c>
    </row>
    <row r="81" spans="1:3" x14ac:dyDescent="0.25">
      <c r="B81" s="117" t="s">
        <v>15</v>
      </c>
      <c r="C81" s="118">
        <f ca="1">P55</f>
        <v>8709956.314029634</v>
      </c>
    </row>
    <row r="82" spans="1:3" ht="15.75" thickBot="1" x14ac:dyDescent="0.3">
      <c r="B82" s="119" t="s">
        <v>16</v>
      </c>
      <c r="C82" s="120">
        <f ca="1">H55</f>
        <v>4512357.3405142296</v>
      </c>
    </row>
    <row r="85" spans="1:3" ht="15.75" x14ac:dyDescent="0.25">
      <c r="A85" s="69" t="s">
        <v>119</v>
      </c>
      <c r="B85" s="121" t="s">
        <v>174</v>
      </c>
    </row>
    <row r="86" spans="1:3" x14ac:dyDescent="0.25">
      <c r="B86" s="121" t="s">
        <v>172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0554-B26D-4231-80FA-66E6AAF98011}">
  <sheetPr>
    <tabColor rgb="FF92D050"/>
  </sheetPr>
  <dimension ref="A1:K100"/>
  <sheetViews>
    <sheetView topLeftCell="A50" zoomScale="70" zoomScaleNormal="70" workbookViewId="0">
      <selection activeCell="C100" sqref="B100:C100"/>
    </sheetView>
  </sheetViews>
  <sheetFormatPr defaultRowHeight="15" x14ac:dyDescent="0.25"/>
  <cols>
    <col min="1" max="1" width="18" bestFit="1" customWidth="1"/>
    <col min="2" max="2" width="23.140625" bestFit="1" customWidth="1"/>
    <col min="3" max="3" width="14.5703125" bestFit="1" customWidth="1"/>
    <col min="4" max="4" width="18.5703125" bestFit="1" customWidth="1"/>
    <col min="5" max="5" width="12" bestFit="1" customWidth="1"/>
    <col min="6" max="6" width="20.140625" bestFit="1" customWidth="1"/>
    <col min="7" max="7" width="14.28515625" bestFit="1" customWidth="1"/>
    <col min="8" max="9" width="12.7109375" bestFit="1" customWidth="1"/>
    <col min="10" max="10" width="18.140625" bestFit="1" customWidth="1"/>
  </cols>
  <sheetData>
    <row r="1" spans="1:10" x14ac:dyDescent="0.25">
      <c r="A1" t="s">
        <v>48</v>
      </c>
    </row>
    <row r="2" spans="1:10" ht="15.75" thickBot="1" x14ac:dyDescent="0.3"/>
    <row r="3" spans="1:10" x14ac:dyDescent="0.25">
      <c r="A3" s="5" t="s">
        <v>49</v>
      </c>
      <c r="B3" s="5"/>
      <c r="D3" s="58" t="s">
        <v>102</v>
      </c>
      <c r="E3" s="58"/>
      <c r="F3" s="58"/>
      <c r="G3" s="58"/>
      <c r="H3" s="58"/>
      <c r="I3" s="58"/>
      <c r="J3" s="58"/>
    </row>
    <row r="4" spans="1:10" x14ac:dyDescent="0.25">
      <c r="A4" s="2" t="s">
        <v>50</v>
      </c>
      <c r="B4" s="2">
        <v>0.88266375299865396</v>
      </c>
      <c r="D4" s="58"/>
      <c r="E4" s="58"/>
      <c r="F4" s="58"/>
      <c r="G4" s="58"/>
      <c r="H4" s="58"/>
      <c r="I4" s="58"/>
      <c r="J4" s="58"/>
    </row>
    <row r="5" spans="1:10" x14ac:dyDescent="0.25">
      <c r="A5" s="2" t="s">
        <v>51</v>
      </c>
      <c r="B5" s="6">
        <v>0.77909530085766876</v>
      </c>
    </row>
    <row r="6" spans="1:10" ht="15.75" x14ac:dyDescent="0.25">
      <c r="A6" s="2" t="s">
        <v>52</v>
      </c>
      <c r="B6" s="2">
        <v>0.76590696061036534</v>
      </c>
      <c r="D6" s="9" t="s">
        <v>94</v>
      </c>
    </row>
    <row r="7" spans="1:10" ht="15.75" x14ac:dyDescent="0.25">
      <c r="A7" s="2" t="s">
        <v>53</v>
      </c>
      <c r="B7" s="6">
        <v>6.8487026318669861E-2</v>
      </c>
      <c r="C7" s="10" t="s">
        <v>95</v>
      </c>
      <c r="D7" s="9">
        <v>0.14155136429011847</v>
      </c>
      <c r="E7" s="9" t="s">
        <v>96</v>
      </c>
    </row>
    <row r="8" spans="1:10" ht="15.75" thickBot="1" x14ac:dyDescent="0.3">
      <c r="A8" s="3" t="s">
        <v>54</v>
      </c>
      <c r="B8" s="3">
        <v>72</v>
      </c>
    </row>
    <row r="10" spans="1:10" ht="15.75" thickBot="1" x14ac:dyDescent="0.3">
      <c r="A10" t="s">
        <v>55</v>
      </c>
    </row>
    <row r="11" spans="1:10" x14ac:dyDescent="0.25">
      <c r="A11" s="4"/>
      <c r="B11" s="4" t="s">
        <v>60</v>
      </c>
      <c r="C11" s="4" t="s">
        <v>61</v>
      </c>
      <c r="D11" s="4" t="s">
        <v>62</v>
      </c>
      <c r="E11" s="4" t="s">
        <v>63</v>
      </c>
      <c r="F11" s="4" t="s">
        <v>64</v>
      </c>
    </row>
    <row r="12" spans="1:10" x14ac:dyDescent="0.25">
      <c r="A12" s="2" t="s">
        <v>56</v>
      </c>
      <c r="B12" s="2">
        <v>4</v>
      </c>
      <c r="C12" s="2">
        <v>1.1083503241437296</v>
      </c>
      <c r="D12" s="2">
        <v>0.2770875810359324</v>
      </c>
      <c r="E12" s="2">
        <v>59.074552691872817</v>
      </c>
      <c r="F12" s="6">
        <v>2.9095802256383235E-21</v>
      </c>
    </row>
    <row r="13" spans="1:10" x14ac:dyDescent="0.25">
      <c r="A13" s="2" t="s">
        <v>57</v>
      </c>
      <c r="B13" s="2">
        <v>67</v>
      </c>
      <c r="C13" s="2">
        <v>0.31426167585626991</v>
      </c>
      <c r="D13" s="2">
        <v>4.6904727739741775E-3</v>
      </c>
      <c r="E13" s="2"/>
      <c r="F13" s="2"/>
    </row>
    <row r="14" spans="1:10" ht="15.75" thickBot="1" x14ac:dyDescent="0.3">
      <c r="A14" s="3" t="s">
        <v>58</v>
      </c>
      <c r="B14" s="3">
        <v>71</v>
      </c>
      <c r="C14" s="3">
        <v>1.4226119999999995</v>
      </c>
      <c r="D14" s="3"/>
      <c r="E14" s="3"/>
      <c r="F14" s="3"/>
    </row>
    <row r="15" spans="1:10" ht="15.75" thickBot="1" x14ac:dyDescent="0.3"/>
    <row r="16" spans="1:10" x14ac:dyDescent="0.25">
      <c r="A16" s="4"/>
      <c r="B16" s="4" t="s">
        <v>65</v>
      </c>
      <c r="C16" s="4" t="s">
        <v>53</v>
      </c>
      <c r="D16" s="4" t="s">
        <v>66</v>
      </c>
      <c r="E16" s="4" t="s">
        <v>67</v>
      </c>
      <c r="F16" s="4" t="s">
        <v>68</v>
      </c>
      <c r="G16" s="4" t="s">
        <v>69</v>
      </c>
      <c r="H16" s="4" t="s">
        <v>70</v>
      </c>
      <c r="I16" s="4" t="s">
        <v>71</v>
      </c>
    </row>
    <row r="17" spans="1:11" x14ac:dyDescent="0.25">
      <c r="A17" s="2" t="s">
        <v>59</v>
      </c>
      <c r="B17" s="6">
        <v>1.4555222742990628</v>
      </c>
      <c r="C17" s="2">
        <v>0.1363921046642281</v>
      </c>
      <c r="D17" s="2">
        <v>10.671602127427294</v>
      </c>
      <c r="E17" s="6">
        <v>4.3131623372890518E-16</v>
      </c>
      <c r="F17" s="2">
        <v>1.1832824939661708</v>
      </c>
      <c r="G17" s="2">
        <v>1.7277620546319548</v>
      </c>
      <c r="H17" s="2">
        <v>1.1832824939661708</v>
      </c>
      <c r="I17" s="2">
        <v>1.7277620546319548</v>
      </c>
    </row>
    <row r="18" spans="1:11" ht="15.75" x14ac:dyDescent="0.25">
      <c r="A18" s="2" t="s">
        <v>12</v>
      </c>
      <c r="B18" s="6">
        <v>-2.3361351695217671E-2</v>
      </c>
      <c r="C18" s="2">
        <v>2.1412392323817645E-3</v>
      </c>
      <c r="D18" s="2">
        <v>-10.910201598180199</v>
      </c>
      <c r="E18" s="6">
        <v>1.671278390568351E-16</v>
      </c>
      <c r="F18" s="2">
        <v>-2.7635283091018384E-2</v>
      </c>
      <c r="G18" s="2">
        <v>-1.9087420299416957E-2</v>
      </c>
      <c r="H18" s="2">
        <v>-2.7635283091018384E-2</v>
      </c>
      <c r="I18" s="2">
        <v>-1.9087420299416957E-2</v>
      </c>
      <c r="K18" s="9" t="s">
        <v>88</v>
      </c>
    </row>
    <row r="19" spans="1:11" ht="15.75" x14ac:dyDescent="0.25">
      <c r="A19" s="2" t="s">
        <v>13</v>
      </c>
      <c r="B19" s="6">
        <v>2.4738751228133862</v>
      </c>
      <c r="C19" s="2">
        <v>1.2520247407646234</v>
      </c>
      <c r="D19" s="2">
        <v>1.9758995507569339</v>
      </c>
      <c r="E19" s="6">
        <v>5.2286303392060897E-2</v>
      </c>
      <c r="F19" s="2">
        <v>-2.5176719199158093E-2</v>
      </c>
      <c r="G19" s="2">
        <v>4.9729269648259304</v>
      </c>
      <c r="H19" s="2">
        <v>-2.5176719199158093E-2</v>
      </c>
      <c r="I19" s="2">
        <v>4.9729269648259304</v>
      </c>
      <c r="K19" s="9" t="s">
        <v>89</v>
      </c>
    </row>
    <row r="20" spans="1:11" ht="15.75" x14ac:dyDescent="0.25">
      <c r="A20" s="2" t="s">
        <v>18</v>
      </c>
      <c r="B20" s="6">
        <v>-0.10635990662159737</v>
      </c>
      <c r="C20" s="2">
        <v>2.2711472446514884E-2</v>
      </c>
      <c r="D20" s="2">
        <v>-4.6830916345064404</v>
      </c>
      <c r="E20" s="6">
        <v>1.4254153105941861E-5</v>
      </c>
      <c r="F20" s="2">
        <v>-0.15169219535705641</v>
      </c>
      <c r="G20" s="2">
        <v>-6.1027617886138329E-2</v>
      </c>
      <c r="H20" s="2">
        <v>-0.15169219535705641</v>
      </c>
      <c r="I20" s="2">
        <v>-6.1027617886138329E-2</v>
      </c>
      <c r="J20" s="11">
        <f>B20*16000*800*15</f>
        <v>-20421102.071346696</v>
      </c>
      <c r="K20" s="9" t="s">
        <v>90</v>
      </c>
    </row>
    <row r="21" spans="1:11" ht="16.5" thickBot="1" x14ac:dyDescent="0.3">
      <c r="A21" s="3" t="s">
        <v>5</v>
      </c>
      <c r="B21" s="7">
        <v>0.18043721150515976</v>
      </c>
      <c r="C21" s="3">
        <v>1.7979277812167658E-2</v>
      </c>
      <c r="D21" s="3">
        <v>10.035843118406405</v>
      </c>
      <c r="E21" s="7">
        <v>5.546241971816168E-15</v>
      </c>
      <c r="F21" s="3">
        <v>0.14455042279273145</v>
      </c>
      <c r="G21" s="3">
        <v>0.21632400021758807</v>
      </c>
      <c r="H21" s="3">
        <v>0.14455042279273145</v>
      </c>
      <c r="I21" s="3">
        <v>0.21632400021758807</v>
      </c>
      <c r="J21" s="11">
        <f>B21*16000*800*15</f>
        <v>34643944.608990677</v>
      </c>
      <c r="K21" s="9" t="s">
        <v>91</v>
      </c>
    </row>
    <row r="25" spans="1:11" x14ac:dyDescent="0.25">
      <c r="A25" t="s">
        <v>73</v>
      </c>
      <c r="F25" t="s">
        <v>78</v>
      </c>
    </row>
    <row r="26" spans="1:11" ht="15.75" thickBot="1" x14ac:dyDescent="0.3"/>
    <row r="27" spans="1:11" x14ac:dyDescent="0.25">
      <c r="A27" s="4" t="s">
        <v>74</v>
      </c>
      <c r="B27" s="4" t="s">
        <v>81</v>
      </c>
      <c r="C27" s="4" t="s">
        <v>76</v>
      </c>
      <c r="D27" s="4" t="s">
        <v>77</v>
      </c>
      <c r="E27" s="12" t="s">
        <v>97</v>
      </c>
      <c r="F27" s="4" t="s">
        <v>79</v>
      </c>
      <c r="G27" s="4" t="s">
        <v>9</v>
      </c>
      <c r="I27" s="4" t="s">
        <v>97</v>
      </c>
      <c r="J27" s="4" t="s">
        <v>100</v>
      </c>
    </row>
    <row r="28" spans="1:11" x14ac:dyDescent="0.25">
      <c r="A28" s="2">
        <v>1</v>
      </c>
      <c r="B28" s="2">
        <v>0.64099986479099358</v>
      </c>
      <c r="C28" s="2">
        <v>-9.1999864790993535E-2</v>
      </c>
      <c r="D28" s="2">
        <v>-1.3828359209395753</v>
      </c>
      <c r="E28" s="2">
        <v>-3.5</v>
      </c>
      <c r="F28" s="2">
        <v>0.69444444444444442</v>
      </c>
      <c r="G28" s="2">
        <v>0.36299999999999999</v>
      </c>
      <c r="I28" s="13">
        <v>-0.24</v>
      </c>
      <c r="J28" s="2">
        <v>0</v>
      </c>
    </row>
    <row r="29" spans="1:11" x14ac:dyDescent="0.25">
      <c r="A29" s="2">
        <v>2</v>
      </c>
      <c r="B29" s="2">
        <v>0.38737301296230003</v>
      </c>
      <c r="C29" s="2">
        <v>3.7626987037699955E-2</v>
      </c>
      <c r="D29" s="2">
        <v>0.56556549719574178</v>
      </c>
      <c r="E29">
        <f>E28+0.5</f>
        <v>-3</v>
      </c>
      <c r="F29" s="2">
        <v>2.083333333333333</v>
      </c>
      <c r="G29" s="2">
        <v>0.39</v>
      </c>
      <c r="I29" s="13">
        <v>-0.19999999999999998</v>
      </c>
      <c r="J29" s="2">
        <v>1</v>
      </c>
    </row>
    <row r="30" spans="1:11" x14ac:dyDescent="0.25">
      <c r="A30" s="2">
        <v>3</v>
      </c>
      <c r="B30" s="2">
        <v>0.42028279324732437</v>
      </c>
      <c r="C30" s="2">
        <v>-1.7282793247324346E-2</v>
      </c>
      <c r="D30" s="2">
        <v>-0.25977502652712259</v>
      </c>
      <c r="E30">
        <f t="shared" ref="E30:E42" si="0">E29+0.5</f>
        <v>-2.5</v>
      </c>
      <c r="F30" s="2">
        <v>3.4722222222222223</v>
      </c>
      <c r="G30" s="2">
        <v>0.39200000000000002</v>
      </c>
      <c r="I30" s="13">
        <v>-0.15999999999999998</v>
      </c>
      <c r="J30" s="2">
        <v>1</v>
      </c>
    </row>
    <row r="31" spans="1:11" x14ac:dyDescent="0.25">
      <c r="A31" s="2">
        <v>4</v>
      </c>
      <c r="B31" s="2">
        <v>0.60959347475784964</v>
      </c>
      <c r="C31" s="2">
        <v>-0.21759347475784963</v>
      </c>
      <c r="D31" s="2">
        <v>-3.2706142964535081</v>
      </c>
      <c r="E31">
        <f t="shared" si="0"/>
        <v>-2</v>
      </c>
      <c r="F31" s="2">
        <v>4.8611111111111107</v>
      </c>
      <c r="G31" s="2">
        <v>0.39400000000000002</v>
      </c>
      <c r="I31" s="13">
        <v>-0.11999999999999997</v>
      </c>
      <c r="J31" s="2">
        <v>1</v>
      </c>
    </row>
    <row r="32" spans="1:11" x14ac:dyDescent="0.25">
      <c r="A32" s="2">
        <v>5</v>
      </c>
      <c r="B32" s="2">
        <v>0.52380330686237131</v>
      </c>
      <c r="C32" s="2">
        <v>9.2196693137628682E-2</v>
      </c>
      <c r="D32" s="2">
        <v>1.38579441776568</v>
      </c>
      <c r="E32">
        <f t="shared" si="0"/>
        <v>-1.5</v>
      </c>
      <c r="F32" s="2">
        <v>6.25</v>
      </c>
      <c r="G32" s="2">
        <v>0.39900000000000002</v>
      </c>
      <c r="I32" s="13">
        <v>-7.999999999999996E-2</v>
      </c>
      <c r="J32" s="2">
        <v>3</v>
      </c>
    </row>
    <row r="33" spans="1:10" x14ac:dyDescent="0.25">
      <c r="A33" s="2">
        <v>6</v>
      </c>
      <c r="B33" s="2">
        <v>0.43848122716225318</v>
      </c>
      <c r="C33" s="2">
        <v>0.10451877283774685</v>
      </c>
      <c r="D33" s="2">
        <v>1.5710057163769782</v>
      </c>
      <c r="E33">
        <f t="shared" si="0"/>
        <v>-1</v>
      </c>
      <c r="F33" s="2">
        <v>7.6388888888888893</v>
      </c>
      <c r="G33" s="2">
        <v>0.40300000000000002</v>
      </c>
      <c r="I33" s="13">
        <v>-3.9999999999999959E-2</v>
      </c>
      <c r="J33" s="2">
        <v>12</v>
      </c>
    </row>
    <row r="34" spans="1:10" x14ac:dyDescent="0.25">
      <c r="A34" s="2">
        <v>7</v>
      </c>
      <c r="B34" s="2">
        <v>0.38771464082731127</v>
      </c>
      <c r="C34" s="2">
        <v>1.1285359172688747E-2</v>
      </c>
      <c r="D34" s="2">
        <v>0.16962851065218826</v>
      </c>
      <c r="E34">
        <f t="shared" si="0"/>
        <v>-0.5</v>
      </c>
      <c r="F34" s="2">
        <v>9.0277777777777768</v>
      </c>
      <c r="G34" s="2">
        <v>0.41099999999999998</v>
      </c>
      <c r="I34" s="13">
        <v>0</v>
      </c>
      <c r="J34" s="2">
        <v>15</v>
      </c>
    </row>
    <row r="35" spans="1:10" x14ac:dyDescent="0.25">
      <c r="A35" s="2">
        <v>8</v>
      </c>
      <c r="B35" s="2">
        <v>0.44493781169619601</v>
      </c>
      <c r="C35" s="2">
        <v>2.0621883038040023E-3</v>
      </c>
      <c r="D35" s="2">
        <v>3.0996437535208164E-2</v>
      </c>
      <c r="E35">
        <f t="shared" si="0"/>
        <v>0</v>
      </c>
      <c r="F35" s="2">
        <v>10.416666666666666</v>
      </c>
      <c r="G35" s="2">
        <v>0.42499999999999999</v>
      </c>
      <c r="I35" s="13">
        <v>0.04</v>
      </c>
      <c r="J35" s="2">
        <v>23</v>
      </c>
    </row>
    <row r="36" spans="1:10" x14ac:dyDescent="0.25">
      <c r="A36" s="2">
        <v>9</v>
      </c>
      <c r="B36" s="2">
        <v>0.64491098220725951</v>
      </c>
      <c r="C36" s="2">
        <v>-7.8910982207259561E-2</v>
      </c>
      <c r="D36" s="2">
        <v>-1.1860989252617333</v>
      </c>
      <c r="E36">
        <f t="shared" si="0"/>
        <v>0.5</v>
      </c>
      <c r="F36" s="2">
        <v>11.805555555555555</v>
      </c>
      <c r="G36" s="2">
        <v>0.43</v>
      </c>
      <c r="I36" s="13">
        <v>0.08</v>
      </c>
      <c r="J36" s="2">
        <v>8</v>
      </c>
    </row>
    <row r="37" spans="1:10" x14ac:dyDescent="0.25">
      <c r="A37" s="2">
        <v>10</v>
      </c>
      <c r="B37" s="2">
        <v>0.60276467559220703</v>
      </c>
      <c r="C37" s="2">
        <v>1.3235324407792959E-2</v>
      </c>
      <c r="D37" s="2">
        <v>0.19893814037622526</v>
      </c>
      <c r="E37">
        <f t="shared" si="0"/>
        <v>1</v>
      </c>
      <c r="F37" s="2">
        <v>13.194444444444445</v>
      </c>
      <c r="G37" s="2">
        <v>0.43</v>
      </c>
      <c r="I37" s="13">
        <v>0.12</v>
      </c>
      <c r="J37" s="2">
        <v>6</v>
      </c>
    </row>
    <row r="38" spans="1:10" x14ac:dyDescent="0.25">
      <c r="A38" s="2">
        <v>11</v>
      </c>
      <c r="B38" s="2">
        <v>0.48838992584930102</v>
      </c>
      <c r="C38" s="2">
        <v>3.0610074150698996E-2</v>
      </c>
      <c r="D38" s="2">
        <v>0.46009535094832404</v>
      </c>
      <c r="E38">
        <f t="shared" si="0"/>
        <v>1.5</v>
      </c>
      <c r="F38" s="2">
        <v>14.583333333333334</v>
      </c>
      <c r="G38" s="2">
        <v>0.439</v>
      </c>
      <c r="I38" s="13">
        <v>0.16</v>
      </c>
      <c r="J38" s="2">
        <v>1</v>
      </c>
    </row>
    <row r="39" spans="1:10" x14ac:dyDescent="0.25">
      <c r="A39" s="2">
        <v>12</v>
      </c>
      <c r="B39" s="2">
        <v>0.50967934265863768</v>
      </c>
      <c r="C39" s="2">
        <v>1.0320657341362338E-2</v>
      </c>
      <c r="D39" s="2">
        <v>0.15512822471823604</v>
      </c>
      <c r="E39">
        <f t="shared" si="0"/>
        <v>2</v>
      </c>
      <c r="F39" s="2">
        <v>15.972222222222221</v>
      </c>
      <c r="G39" s="2">
        <v>0.44</v>
      </c>
      <c r="I39" s="13">
        <v>0.2</v>
      </c>
      <c r="J39" s="2">
        <v>1</v>
      </c>
    </row>
    <row r="40" spans="1:10" x14ac:dyDescent="0.25">
      <c r="A40" s="2">
        <v>13</v>
      </c>
      <c r="B40" s="2">
        <v>0.50497648555290564</v>
      </c>
      <c r="C40" s="2">
        <v>0.18402351444709431</v>
      </c>
      <c r="D40" s="2">
        <v>2.7660293485550538</v>
      </c>
      <c r="E40">
        <f t="shared" si="0"/>
        <v>2.5</v>
      </c>
      <c r="F40" s="2">
        <v>17.361111111111107</v>
      </c>
      <c r="G40" s="2">
        <v>0.44700000000000001</v>
      </c>
      <c r="I40" s="13">
        <v>0.24000000000000002</v>
      </c>
      <c r="J40" s="2">
        <v>0</v>
      </c>
    </row>
    <row r="41" spans="1:10" ht="15.75" thickBot="1" x14ac:dyDescent="0.3">
      <c r="A41" s="2">
        <v>14</v>
      </c>
      <c r="B41" s="2">
        <v>0.4125798523857942</v>
      </c>
      <c r="C41" s="2">
        <v>-2.2579852385794186E-2</v>
      </c>
      <c r="D41" s="2">
        <v>-0.33939431367127521</v>
      </c>
      <c r="E41">
        <f t="shared" si="0"/>
        <v>3</v>
      </c>
      <c r="F41" s="2">
        <v>18.749999999999996</v>
      </c>
      <c r="G41" s="2">
        <v>0.44800000000000001</v>
      </c>
      <c r="I41" s="3" t="s">
        <v>99</v>
      </c>
      <c r="J41" s="3">
        <v>0</v>
      </c>
    </row>
    <row r="42" spans="1:10" x14ac:dyDescent="0.25">
      <c r="A42" s="2">
        <v>15</v>
      </c>
      <c r="B42" s="2">
        <v>0.37583007706798283</v>
      </c>
      <c r="C42" s="2">
        <v>-1.2830077067982837E-2</v>
      </c>
      <c r="D42" s="2">
        <v>-0.19284692948555987</v>
      </c>
      <c r="E42">
        <f t="shared" si="0"/>
        <v>3.5</v>
      </c>
      <c r="F42" s="2">
        <v>20.138888888888886</v>
      </c>
      <c r="G42" s="2">
        <v>0.45200000000000001</v>
      </c>
    </row>
    <row r="43" spans="1:10" x14ac:dyDescent="0.25">
      <c r="A43" s="2">
        <v>16</v>
      </c>
      <c r="B43" s="2">
        <v>0.49974111461629706</v>
      </c>
      <c r="C43" s="2">
        <v>-6.0741114616297054E-2</v>
      </c>
      <c r="D43" s="2">
        <v>-0.91299041971577166</v>
      </c>
      <c r="F43" s="2">
        <v>21.527777777777775</v>
      </c>
      <c r="G43" s="2">
        <v>0.45700000000000002</v>
      </c>
    </row>
    <row r="44" spans="1:10" x14ac:dyDescent="0.25">
      <c r="A44" s="2">
        <v>17</v>
      </c>
      <c r="B44" s="2">
        <v>0.49633278542567499</v>
      </c>
      <c r="C44" s="2">
        <v>2.6672145743250053E-3</v>
      </c>
      <c r="D44" s="2">
        <v>4.009049503071932E-2</v>
      </c>
      <c r="F44" s="2">
        <v>22.916666666666664</v>
      </c>
      <c r="G44" s="2">
        <v>0.45800000000000002</v>
      </c>
    </row>
    <row r="45" spans="1:10" x14ac:dyDescent="0.25">
      <c r="A45" s="2">
        <v>18</v>
      </c>
      <c r="B45" s="2">
        <v>0.53757522473960728</v>
      </c>
      <c r="C45" s="2">
        <v>2.4424775260392773E-2</v>
      </c>
      <c r="D45" s="2">
        <v>0.36712506771264181</v>
      </c>
      <c r="E45" t="s">
        <v>98</v>
      </c>
      <c r="F45" s="2">
        <v>24.305555555555554</v>
      </c>
      <c r="G45" s="2">
        <v>0.46300000000000002</v>
      </c>
    </row>
    <row r="46" spans="1:10" x14ac:dyDescent="0.25">
      <c r="A46" s="2">
        <v>19</v>
      </c>
      <c r="B46" s="2">
        <v>0.50518037346462519</v>
      </c>
      <c r="C46" s="2">
        <v>-7.5180373464625194E-2</v>
      </c>
      <c r="D46" s="2">
        <v>-1.1300247148484257</v>
      </c>
      <c r="E46">
        <f>MAX($C$28:$C$99)</f>
        <v>0.18402351444709431</v>
      </c>
      <c r="F46" s="2">
        <v>25.694444444444443</v>
      </c>
      <c r="G46" s="2">
        <v>0.46300000000000002</v>
      </c>
    </row>
    <row r="47" spans="1:10" x14ac:dyDescent="0.25">
      <c r="A47" s="2">
        <v>20</v>
      </c>
      <c r="B47" s="2">
        <v>0.51297335230330909</v>
      </c>
      <c r="C47" s="2">
        <v>-4.9973352303309071E-2</v>
      </c>
      <c r="D47" s="2">
        <v>-0.75114182843396282</v>
      </c>
      <c r="E47">
        <f>MIN($C$28:$C$99)</f>
        <v>-0.21759347475784963</v>
      </c>
      <c r="F47" s="2">
        <v>27.083333333333332</v>
      </c>
      <c r="G47" s="2">
        <v>0.46600000000000003</v>
      </c>
    </row>
    <row r="48" spans="1:10" x14ac:dyDescent="0.25">
      <c r="A48" s="2">
        <v>21</v>
      </c>
      <c r="B48" s="2">
        <v>0.48936624630674058</v>
      </c>
      <c r="C48" s="2">
        <v>-4.936624630674058E-2</v>
      </c>
      <c r="D48" s="2">
        <v>-0.74201651089376885</v>
      </c>
      <c r="E48" t="s">
        <v>97</v>
      </c>
      <c r="F48" s="2">
        <v>28.472222222222221</v>
      </c>
      <c r="G48" s="2">
        <v>0.46600000000000003</v>
      </c>
    </row>
    <row r="49" spans="1:10" x14ac:dyDescent="0.25">
      <c r="A49" s="2">
        <v>22</v>
      </c>
      <c r="B49" s="2">
        <v>0.49815982717166146</v>
      </c>
      <c r="C49" s="2">
        <v>1.4840172828338549E-2</v>
      </c>
      <c r="D49" s="2">
        <v>0.22306037195379644</v>
      </c>
      <c r="E49">
        <f>-0.24</f>
        <v>-0.24</v>
      </c>
      <c r="F49" s="2">
        <v>29.861111111111107</v>
      </c>
      <c r="G49" s="2">
        <v>0.48299999999999998</v>
      </c>
    </row>
    <row r="50" spans="1:10" x14ac:dyDescent="0.25">
      <c r="A50" s="2">
        <v>23</v>
      </c>
      <c r="B50" s="2">
        <v>0.52041342365403931</v>
      </c>
      <c r="C50" s="2">
        <v>-3.2413423654039319E-2</v>
      </c>
      <c r="D50" s="2">
        <v>-0.48720122199381793</v>
      </c>
      <c r="E50">
        <f>E49+0.04</f>
        <v>-0.19999999999999998</v>
      </c>
      <c r="F50" s="2">
        <v>31.249999999999996</v>
      </c>
      <c r="G50" s="2">
        <v>0.48799999999999999</v>
      </c>
    </row>
    <row r="51" spans="1:10" x14ac:dyDescent="0.25">
      <c r="A51" s="2">
        <v>24</v>
      </c>
      <c r="B51" s="2">
        <v>0.43915148094642115</v>
      </c>
      <c r="C51" s="2">
        <v>-9.1514809464211533E-3</v>
      </c>
      <c r="D51" s="2">
        <v>-0.13755451283819878</v>
      </c>
      <c r="E51">
        <f t="shared" ref="E51:E61" si="1">E50+0.04</f>
        <v>-0.15999999999999998</v>
      </c>
      <c r="F51" s="2">
        <v>32.638888888888886</v>
      </c>
      <c r="G51" s="2">
        <v>0.496</v>
      </c>
    </row>
    <row r="52" spans="1:10" x14ac:dyDescent="0.25">
      <c r="A52" s="2">
        <v>25</v>
      </c>
      <c r="B52" s="2">
        <v>0.54988428798175304</v>
      </c>
      <c r="C52" s="2">
        <v>1.2115712018247016E-2</v>
      </c>
      <c r="D52" s="2">
        <v>0.18210941749374673</v>
      </c>
      <c r="E52">
        <f t="shared" si="1"/>
        <v>-0.11999999999999997</v>
      </c>
      <c r="F52" s="2">
        <v>34.027777777777771</v>
      </c>
      <c r="G52" s="2">
        <v>0.499</v>
      </c>
    </row>
    <row r="53" spans="1:10" x14ac:dyDescent="0.25">
      <c r="A53" s="2">
        <v>26</v>
      </c>
      <c r="B53" s="2">
        <v>0.48179474020061058</v>
      </c>
      <c r="C53" s="2">
        <v>0.13320525979938941</v>
      </c>
      <c r="D53" s="2">
        <v>2.0021879219839533</v>
      </c>
      <c r="E53">
        <f t="shared" si="1"/>
        <v>-7.999999999999996E-2</v>
      </c>
      <c r="F53" s="2">
        <v>35.416666666666664</v>
      </c>
      <c r="G53" s="2">
        <v>0.51300000000000001</v>
      </c>
    </row>
    <row r="54" spans="1:10" x14ac:dyDescent="0.25">
      <c r="A54" s="2">
        <v>27</v>
      </c>
      <c r="B54" s="2">
        <v>0.47248078628921208</v>
      </c>
      <c r="C54" s="2">
        <v>1.05192137107879E-2</v>
      </c>
      <c r="D54" s="2">
        <v>0.15811269519106541</v>
      </c>
      <c r="E54">
        <f t="shared" si="1"/>
        <v>-3.9999999999999959E-2</v>
      </c>
      <c r="F54" s="2">
        <v>36.80555555555555</v>
      </c>
      <c r="G54" s="2">
        <v>0.51400000000000001</v>
      </c>
    </row>
    <row r="55" spans="1:10" x14ac:dyDescent="0.25">
      <c r="A55" s="2">
        <v>28</v>
      </c>
      <c r="B55" s="2">
        <v>0.47834454462035741</v>
      </c>
      <c r="C55" s="2">
        <v>1.7655455379642582E-2</v>
      </c>
      <c r="D55" s="2">
        <v>0.26537645413915578</v>
      </c>
      <c r="E55">
        <f t="shared" si="1"/>
        <v>0</v>
      </c>
      <c r="F55" s="2">
        <v>38.194444444444443</v>
      </c>
      <c r="G55" s="2">
        <v>0.51500000000000001</v>
      </c>
    </row>
    <row r="56" spans="1:10" ht="15.75" thickBot="1" x14ac:dyDescent="0.3">
      <c r="A56" s="2">
        <v>29</v>
      </c>
      <c r="B56" s="2">
        <v>0.46904187033190131</v>
      </c>
      <c r="C56" s="2">
        <v>-2.1041870331901302E-2</v>
      </c>
      <c r="D56" s="2">
        <v>-0.31627714024156262</v>
      </c>
      <c r="E56">
        <f t="shared" si="1"/>
        <v>0.04</v>
      </c>
      <c r="F56" s="2">
        <v>39.583333333333329</v>
      </c>
      <c r="G56" s="2">
        <v>0.51900000000000002</v>
      </c>
    </row>
    <row r="57" spans="1:10" x14ac:dyDescent="0.25">
      <c r="A57" s="2">
        <v>30</v>
      </c>
      <c r="B57" s="2">
        <v>0.48653946369597378</v>
      </c>
      <c r="C57" s="2">
        <v>6.5460536304026262E-2</v>
      </c>
      <c r="D57" s="2">
        <v>0.98392732653274906</v>
      </c>
      <c r="E57">
        <f t="shared" si="1"/>
        <v>0.08</v>
      </c>
      <c r="F57" s="2">
        <v>40.972222222222221</v>
      </c>
      <c r="G57" s="2">
        <v>0.52</v>
      </c>
      <c r="I57" s="4" t="s">
        <v>97</v>
      </c>
      <c r="J57" s="4" t="s">
        <v>100</v>
      </c>
    </row>
    <row r="58" spans="1:10" x14ac:dyDescent="0.25">
      <c r="A58" s="2">
        <v>31</v>
      </c>
      <c r="B58" s="2">
        <v>0.5647936866770612</v>
      </c>
      <c r="C58" s="2">
        <v>-5.0793686677061189E-2</v>
      </c>
      <c r="D58" s="2">
        <v>-0.76347214915544448</v>
      </c>
      <c r="E58">
        <f t="shared" si="1"/>
        <v>0.12</v>
      </c>
      <c r="F58" s="2">
        <v>42.361111111111107</v>
      </c>
      <c r="G58" s="2">
        <v>0.52100000000000002</v>
      </c>
      <c r="I58" s="13">
        <v>-3.5</v>
      </c>
      <c r="J58" s="2">
        <v>0</v>
      </c>
    </row>
    <row r="59" spans="1:10" x14ac:dyDescent="0.25">
      <c r="A59" s="2">
        <v>32</v>
      </c>
      <c r="B59" s="2">
        <v>0.40666706130567004</v>
      </c>
      <c r="C59" s="2">
        <v>-1.2667061305670024E-2</v>
      </c>
      <c r="D59" s="2">
        <v>-0.19039666445182718</v>
      </c>
      <c r="E59">
        <f t="shared" si="1"/>
        <v>0.16</v>
      </c>
      <c r="F59" s="2">
        <v>43.75</v>
      </c>
      <c r="G59" s="2">
        <v>0.52600000000000002</v>
      </c>
      <c r="I59" s="13">
        <v>-3</v>
      </c>
      <c r="J59" s="2">
        <v>1</v>
      </c>
    </row>
    <row r="60" spans="1:10" x14ac:dyDescent="0.25">
      <c r="A60" s="2">
        <v>33</v>
      </c>
      <c r="B60" s="2">
        <v>0.57774460887098322</v>
      </c>
      <c r="C60" s="2">
        <v>-1.3744608870983277E-2</v>
      </c>
      <c r="D60" s="2">
        <v>-0.20659311738381042</v>
      </c>
      <c r="E60">
        <f t="shared" si="1"/>
        <v>0.2</v>
      </c>
      <c r="F60" s="2">
        <v>45.138888888888886</v>
      </c>
      <c r="G60" s="2">
        <v>0.53</v>
      </c>
      <c r="I60" s="13">
        <v>-2.5</v>
      </c>
      <c r="J60" s="2">
        <v>1</v>
      </c>
    </row>
    <row r="61" spans="1:10" x14ac:dyDescent="0.25">
      <c r="A61" s="2">
        <v>34</v>
      </c>
      <c r="B61" s="2">
        <v>0.58155985272358857</v>
      </c>
      <c r="C61" s="2">
        <v>-5.5559852723588543E-2</v>
      </c>
      <c r="D61" s="2">
        <v>-0.83511166329248931</v>
      </c>
      <c r="E61">
        <f t="shared" si="1"/>
        <v>0.24000000000000002</v>
      </c>
      <c r="F61" s="2">
        <v>46.527777777777771</v>
      </c>
      <c r="G61" s="2">
        <v>0.54</v>
      </c>
      <c r="I61" s="13">
        <v>-2</v>
      </c>
      <c r="J61" s="2">
        <v>0</v>
      </c>
    </row>
    <row r="62" spans="1:10" x14ac:dyDescent="0.25">
      <c r="A62" s="2">
        <v>35</v>
      </c>
      <c r="B62" s="2">
        <v>0.5991227328846328</v>
      </c>
      <c r="C62" s="2">
        <v>2.4877267115367196E-2</v>
      </c>
      <c r="D62" s="2">
        <v>0.37392640369734936</v>
      </c>
      <c r="F62" s="2">
        <v>47.916666666666664</v>
      </c>
      <c r="G62" s="2">
        <v>0.54300000000000004</v>
      </c>
      <c r="I62" s="13">
        <v>-1.5</v>
      </c>
      <c r="J62" s="2">
        <v>2</v>
      </c>
    </row>
    <row r="63" spans="1:10" x14ac:dyDescent="0.25">
      <c r="A63" s="2">
        <v>36</v>
      </c>
      <c r="B63" s="2">
        <v>0.38281506216920713</v>
      </c>
      <c r="C63" s="2">
        <v>8.0184937830792891E-2</v>
      </c>
      <c r="D63" s="2">
        <v>1.2052475577288251</v>
      </c>
      <c r="F63" s="2">
        <v>49.30555555555555</v>
      </c>
      <c r="G63" s="2">
        <v>0.54300000000000004</v>
      </c>
      <c r="I63" s="13">
        <v>-1</v>
      </c>
      <c r="J63" s="2">
        <v>6</v>
      </c>
    </row>
    <row r="64" spans="1:10" x14ac:dyDescent="0.25">
      <c r="A64" s="2">
        <v>37</v>
      </c>
      <c r="B64" s="2">
        <v>0.54658198119150037</v>
      </c>
      <c r="C64" s="2">
        <v>-8.8581981191500347E-2</v>
      </c>
      <c r="D64" s="2">
        <v>-1.3314622344052867</v>
      </c>
      <c r="F64" s="2">
        <v>50.694444444444443</v>
      </c>
      <c r="G64" s="2">
        <v>0.54900000000000004</v>
      </c>
      <c r="I64" s="13">
        <v>-0.5</v>
      </c>
      <c r="J64" s="2">
        <v>9</v>
      </c>
    </row>
    <row r="65" spans="1:10" x14ac:dyDescent="0.25">
      <c r="A65" s="2">
        <v>38</v>
      </c>
      <c r="B65" s="2">
        <v>0.65376241388502676</v>
      </c>
      <c r="C65" s="2">
        <v>6.4237586114973211E-2</v>
      </c>
      <c r="D65" s="2">
        <v>0.9655453489637128</v>
      </c>
      <c r="F65" s="2">
        <v>52.083333333333329</v>
      </c>
      <c r="G65" s="2">
        <v>0.55200000000000005</v>
      </c>
      <c r="I65" s="13">
        <v>0</v>
      </c>
      <c r="J65" s="2">
        <v>14</v>
      </c>
    </row>
    <row r="66" spans="1:10" x14ac:dyDescent="0.25">
      <c r="A66" s="2">
        <v>39</v>
      </c>
      <c r="B66" s="2">
        <v>0.76090689383674281</v>
      </c>
      <c r="C66" s="2">
        <v>3.7093106163257228E-2</v>
      </c>
      <c r="D66" s="2">
        <v>0.5575408152860537</v>
      </c>
      <c r="F66" s="2">
        <v>53.472222222222221</v>
      </c>
      <c r="G66" s="2">
        <v>0.56200000000000006</v>
      </c>
      <c r="I66" s="13">
        <v>0.5</v>
      </c>
      <c r="J66" s="2">
        <v>18</v>
      </c>
    </row>
    <row r="67" spans="1:10" x14ac:dyDescent="0.25">
      <c r="A67" s="2">
        <v>40</v>
      </c>
      <c r="B67" s="2">
        <v>0.4609353888358203</v>
      </c>
      <c r="C67" s="2">
        <v>-8.9353888358202904E-3</v>
      </c>
      <c r="D67" s="2">
        <v>-0.13430646531715748</v>
      </c>
      <c r="F67" s="2">
        <v>54.861111111111107</v>
      </c>
      <c r="G67" s="2">
        <v>0.56200000000000006</v>
      </c>
      <c r="I67" s="13">
        <v>1</v>
      </c>
      <c r="J67" s="2">
        <v>13</v>
      </c>
    </row>
    <row r="68" spans="1:10" x14ac:dyDescent="0.25">
      <c r="A68" s="2">
        <v>41</v>
      </c>
      <c r="B68" s="2">
        <v>0.54106482515041709</v>
      </c>
      <c r="C68" s="2">
        <v>-2.6064825150417081E-2</v>
      </c>
      <c r="D68" s="2">
        <v>-0.39177640720331286</v>
      </c>
      <c r="F68" s="2">
        <v>56.25</v>
      </c>
      <c r="G68" s="2">
        <v>0.56399999999999995</v>
      </c>
      <c r="I68" s="13">
        <v>1.5</v>
      </c>
      <c r="J68" s="2">
        <v>5</v>
      </c>
    </row>
    <row r="69" spans="1:10" x14ac:dyDescent="0.25">
      <c r="A69" s="2">
        <v>42</v>
      </c>
      <c r="B69" s="2">
        <v>0.76896990854557412</v>
      </c>
      <c r="C69" s="2">
        <v>-0.1229699085455741</v>
      </c>
      <c r="D69" s="2">
        <v>-1.8483419200429232</v>
      </c>
      <c r="F69" s="2">
        <v>57.638888888888886</v>
      </c>
      <c r="G69" s="2">
        <v>0.56599999999999995</v>
      </c>
      <c r="I69" s="13">
        <v>2</v>
      </c>
      <c r="J69" s="2">
        <v>1</v>
      </c>
    </row>
    <row r="70" spans="1:10" x14ac:dyDescent="0.25">
      <c r="A70" s="2">
        <v>43</v>
      </c>
      <c r="B70" s="2">
        <v>0.75492337192321091</v>
      </c>
      <c r="C70" s="2">
        <v>1.9076628076789115E-2</v>
      </c>
      <c r="D70" s="2">
        <v>0.28673788396231348</v>
      </c>
      <c r="F70" s="2">
        <v>59.027777777777771</v>
      </c>
      <c r="G70" s="2">
        <v>0.57499999999999996</v>
      </c>
      <c r="I70" s="13">
        <v>2.5</v>
      </c>
      <c r="J70" s="2">
        <v>1</v>
      </c>
    </row>
    <row r="71" spans="1:10" x14ac:dyDescent="0.25">
      <c r="A71" s="2">
        <v>44</v>
      </c>
      <c r="B71" s="2">
        <v>0.59253808762272231</v>
      </c>
      <c r="C71" s="2">
        <v>6.3461912377277718E-2</v>
      </c>
      <c r="D71" s="2">
        <v>0.953886315443918</v>
      </c>
      <c r="F71" s="2">
        <v>60.416666666666664</v>
      </c>
      <c r="G71" s="2">
        <v>0.58099999999999996</v>
      </c>
      <c r="I71" s="13">
        <v>3</v>
      </c>
      <c r="J71" s="2">
        <v>1</v>
      </c>
    </row>
    <row r="72" spans="1:10" x14ac:dyDescent="0.25">
      <c r="A72" s="2">
        <v>45</v>
      </c>
      <c r="B72" s="2">
        <v>0.46858518368477697</v>
      </c>
      <c r="C72" s="2">
        <v>-5.7585183684776997E-2</v>
      </c>
      <c r="D72" s="2">
        <v>-0.86555410373830011</v>
      </c>
      <c r="F72" s="2">
        <v>61.80555555555555</v>
      </c>
      <c r="G72" s="2">
        <v>0.59599999999999997</v>
      </c>
      <c r="I72" s="13">
        <v>3.5</v>
      </c>
      <c r="J72" s="2">
        <v>0</v>
      </c>
    </row>
    <row r="73" spans="1:10" ht="15.75" thickBot="1" x14ac:dyDescent="0.3">
      <c r="A73" s="2">
        <v>46</v>
      </c>
      <c r="B73" s="2">
        <v>0.60774055104544777</v>
      </c>
      <c r="C73" s="2">
        <v>-6.7740551045447739E-2</v>
      </c>
      <c r="D73" s="2">
        <v>-1.0181978799935845</v>
      </c>
      <c r="F73" s="2">
        <v>63.194444444444443</v>
      </c>
      <c r="G73" s="2">
        <v>0.61499999999999999</v>
      </c>
      <c r="I73" s="3" t="s">
        <v>99</v>
      </c>
      <c r="J73" s="3">
        <v>0</v>
      </c>
    </row>
    <row r="74" spans="1:10" x14ac:dyDescent="0.25">
      <c r="A74" s="2">
        <v>47</v>
      </c>
      <c r="B74" s="2">
        <v>0.61465308299035271</v>
      </c>
      <c r="C74" s="2">
        <v>-3.3653082990352745E-2</v>
      </c>
      <c r="D74" s="2">
        <v>-0.50583435220413686</v>
      </c>
      <c r="F74" s="2">
        <v>64.583333333333329</v>
      </c>
      <c r="G74" s="2">
        <v>0.61599999999999999</v>
      </c>
    </row>
    <row r="75" spans="1:10" x14ac:dyDescent="0.25">
      <c r="A75" s="2">
        <v>48</v>
      </c>
      <c r="B75" s="2">
        <v>0.6224105006372973</v>
      </c>
      <c r="C75" s="2">
        <v>-4.7410500637297348E-2</v>
      </c>
      <c r="D75" s="2">
        <v>-0.71261999634375095</v>
      </c>
      <c r="F75" s="2">
        <v>65.972222222222214</v>
      </c>
      <c r="G75" s="2">
        <v>0.61599999999999999</v>
      </c>
    </row>
    <row r="76" spans="1:10" x14ac:dyDescent="0.25">
      <c r="A76" s="2">
        <v>49</v>
      </c>
      <c r="B76" s="2">
        <v>0.63796042751154081</v>
      </c>
      <c r="C76" s="2">
        <v>4.4039572488459244E-2</v>
      </c>
      <c r="D76" s="2">
        <v>0.66195209001900157</v>
      </c>
      <c r="F76" s="2">
        <v>67.3611111111111</v>
      </c>
      <c r="G76" s="2">
        <v>0.624</v>
      </c>
    </row>
    <row r="77" spans="1:10" x14ac:dyDescent="0.25">
      <c r="A77" s="2">
        <v>50</v>
      </c>
      <c r="B77" s="2">
        <v>0.87299951558415656</v>
      </c>
      <c r="C77" s="2">
        <v>2.4000484415843459E-2</v>
      </c>
      <c r="D77" s="2">
        <v>0.36074761680984418</v>
      </c>
      <c r="F77" s="2">
        <v>68.75</v>
      </c>
      <c r="G77" s="2">
        <v>0.63800000000000001</v>
      </c>
    </row>
    <row r="78" spans="1:10" x14ac:dyDescent="0.25">
      <c r="A78" s="2">
        <v>51</v>
      </c>
      <c r="B78" s="2">
        <v>0.52626344080316767</v>
      </c>
      <c r="C78" s="2">
        <v>-5.2634408031676516E-3</v>
      </c>
      <c r="D78" s="2">
        <v>-7.9113975079143972E-2</v>
      </c>
      <c r="F78" s="2">
        <v>70.138888888888886</v>
      </c>
      <c r="G78" s="2">
        <v>0.64200000000000002</v>
      </c>
    </row>
    <row r="79" spans="1:10" x14ac:dyDescent="0.25">
      <c r="A79" s="2">
        <v>52</v>
      </c>
      <c r="B79" s="2">
        <v>0.61684564262007613</v>
      </c>
      <c r="C79" s="2">
        <v>3.8154357379923898E-2</v>
      </c>
      <c r="D79" s="2">
        <v>0.5734923202896911</v>
      </c>
      <c r="F79" s="2">
        <v>71.527777777777771</v>
      </c>
      <c r="G79" s="2">
        <v>0.64600000000000002</v>
      </c>
    </row>
    <row r="80" spans="1:10" x14ac:dyDescent="0.25">
      <c r="A80" s="2">
        <v>53</v>
      </c>
      <c r="B80" s="2">
        <v>0.49899680727819096</v>
      </c>
      <c r="C80" s="2">
        <v>9.7003192721809017E-2</v>
      </c>
      <c r="D80" s="2">
        <v>1.458040179148977</v>
      </c>
      <c r="F80" s="2">
        <v>72.916666666666657</v>
      </c>
      <c r="G80" s="2">
        <v>0.65500000000000003</v>
      </c>
    </row>
    <row r="81" spans="1:7" x14ac:dyDescent="0.25">
      <c r="A81" s="2">
        <v>54</v>
      </c>
      <c r="B81" s="2">
        <v>0.71471795698871066</v>
      </c>
      <c r="C81" s="2">
        <v>-7.6717956988710645E-2</v>
      </c>
      <c r="D81" s="2">
        <v>-1.1531358980374511</v>
      </c>
      <c r="F81" s="2">
        <v>74.305555555555557</v>
      </c>
      <c r="G81" s="2">
        <v>0.65600000000000003</v>
      </c>
    </row>
    <row r="82" spans="1:7" x14ac:dyDescent="0.25">
      <c r="A82" s="2">
        <v>55</v>
      </c>
      <c r="B82" s="2">
        <v>0.86333762860985508</v>
      </c>
      <c r="C82" s="2">
        <v>5.2662371390144957E-2</v>
      </c>
      <c r="D82" s="2">
        <v>0.79156006376307408</v>
      </c>
      <c r="F82" s="2">
        <v>75.694444444444443</v>
      </c>
      <c r="G82" s="2">
        <v>0.66200000000000003</v>
      </c>
    </row>
    <row r="83" spans="1:7" x14ac:dyDescent="0.25">
      <c r="A83" s="2">
        <v>56</v>
      </c>
      <c r="B83" s="2">
        <v>0.64028442189666412</v>
      </c>
      <c r="C83" s="2">
        <v>-0.18328442189666411</v>
      </c>
      <c r="D83" s="2">
        <v>-2.7549201612757508</v>
      </c>
      <c r="F83" s="2">
        <v>77.083333333333329</v>
      </c>
      <c r="G83" s="2">
        <v>0.68200000000000005</v>
      </c>
    </row>
    <row r="84" spans="1:7" x14ac:dyDescent="0.25">
      <c r="A84" s="2">
        <v>57</v>
      </c>
      <c r="B84" s="2">
        <v>0.80831285295720046</v>
      </c>
      <c r="C84" s="2">
        <v>6.5687147042799543E-2</v>
      </c>
      <c r="D84" s="2">
        <v>0.98733347794784354</v>
      </c>
      <c r="F84" s="2">
        <v>78.472222222222214</v>
      </c>
      <c r="G84" s="2">
        <v>0.68899999999999995</v>
      </c>
    </row>
    <row r="85" spans="1:7" x14ac:dyDescent="0.25">
      <c r="A85" s="2">
        <v>58</v>
      </c>
      <c r="B85" s="2">
        <v>0.75541401936445629</v>
      </c>
      <c r="C85" s="2">
        <v>8.5585980635543679E-2</v>
      </c>
      <c r="D85" s="2">
        <v>1.2864298074844005</v>
      </c>
      <c r="F85" s="2">
        <v>79.8611111111111</v>
      </c>
      <c r="G85" s="2">
        <v>0.70899999999999996</v>
      </c>
    </row>
    <row r="86" spans="1:7" x14ac:dyDescent="0.25">
      <c r="A86" s="2">
        <v>59</v>
      </c>
      <c r="B86" s="2">
        <v>0.69765747350323926</v>
      </c>
      <c r="C86" s="2">
        <v>1.1342526496760708E-2</v>
      </c>
      <c r="D86" s="2">
        <v>0.17048778397188599</v>
      </c>
      <c r="F86" s="2">
        <v>81.25</v>
      </c>
      <c r="G86" s="2">
        <v>0.71799999999999997</v>
      </c>
    </row>
    <row r="87" spans="1:7" x14ac:dyDescent="0.25">
      <c r="A87" s="2">
        <v>60</v>
      </c>
      <c r="B87" s="2">
        <v>0.72440917801817362</v>
      </c>
      <c r="C87" s="2">
        <v>5.590821981826366E-3</v>
      </c>
      <c r="D87" s="2">
        <v>8.4034791590312644E-2</v>
      </c>
      <c r="F87" s="2">
        <v>82.638888888888886</v>
      </c>
      <c r="G87" s="2">
        <v>0.73</v>
      </c>
    </row>
    <row r="88" spans="1:7" x14ac:dyDescent="0.25">
      <c r="A88" s="2">
        <v>61</v>
      </c>
      <c r="B88" s="2">
        <v>0.54965451810361798</v>
      </c>
      <c r="C88" s="2">
        <v>-1.9654518103617957E-2</v>
      </c>
      <c r="D88" s="2">
        <v>-0.29542406072210681</v>
      </c>
      <c r="F88" s="2">
        <v>84.027777777777771</v>
      </c>
      <c r="G88" s="2">
        <v>0.752</v>
      </c>
    </row>
    <row r="89" spans="1:7" x14ac:dyDescent="0.25">
      <c r="A89" s="2">
        <v>62</v>
      </c>
      <c r="B89" s="2">
        <v>0.66855165744787759</v>
      </c>
      <c r="C89" s="2">
        <v>-6.5516574478775569E-3</v>
      </c>
      <c r="D89" s="2">
        <v>-9.8476962778137889E-2</v>
      </c>
      <c r="F89" s="2">
        <v>85.416666666666657</v>
      </c>
      <c r="G89" s="2">
        <v>0.77200000000000002</v>
      </c>
    </row>
    <row r="90" spans="1:7" x14ac:dyDescent="0.25">
      <c r="A90" s="2">
        <v>63</v>
      </c>
      <c r="B90" s="2">
        <v>0.7598648169709461</v>
      </c>
      <c r="C90" s="2">
        <v>3.2135183029053938E-2</v>
      </c>
      <c r="D90" s="2">
        <v>0.48301902964202947</v>
      </c>
      <c r="F90" s="2">
        <v>86.805555555555557</v>
      </c>
      <c r="G90" s="2">
        <v>0.77400000000000002</v>
      </c>
    </row>
    <row r="91" spans="1:7" x14ac:dyDescent="0.25">
      <c r="A91" s="2">
        <v>64</v>
      </c>
      <c r="B91" s="2">
        <v>0.76582531002720799</v>
      </c>
      <c r="C91" s="2">
        <v>4.5174689972792059E-2</v>
      </c>
      <c r="D91" s="2">
        <v>0.67901386761387084</v>
      </c>
      <c r="F91" s="2">
        <v>88.194444444444443</v>
      </c>
      <c r="G91" s="2">
        <v>0.79200000000000004</v>
      </c>
    </row>
    <row r="92" spans="1:7" x14ac:dyDescent="0.25">
      <c r="A92" s="2">
        <v>65</v>
      </c>
      <c r="B92" s="2">
        <v>0.59272944319997245</v>
      </c>
      <c r="C92" s="2">
        <v>-4.9729443199972412E-2</v>
      </c>
      <c r="D92" s="2">
        <v>-0.74747566794226705</v>
      </c>
      <c r="F92" s="2">
        <v>89.583333333333329</v>
      </c>
      <c r="G92" s="2">
        <v>0.79800000000000004</v>
      </c>
    </row>
    <row r="93" spans="1:7" x14ac:dyDescent="0.25">
      <c r="A93" s="2">
        <v>66</v>
      </c>
      <c r="B93" s="2">
        <v>0.78184876913324752</v>
      </c>
      <c r="C93" s="2">
        <v>-9.8487691332475036E-3</v>
      </c>
      <c r="D93" s="2">
        <v>-0.14803534511095118</v>
      </c>
      <c r="F93" s="2">
        <v>90.972222222222214</v>
      </c>
      <c r="G93" s="2">
        <v>0.80800000000000005</v>
      </c>
    </row>
    <row r="94" spans="1:7" x14ac:dyDescent="0.25">
      <c r="A94" s="2">
        <v>67</v>
      </c>
      <c r="B94" s="2">
        <v>0.77198299424722661</v>
      </c>
      <c r="C94" s="2">
        <v>3.6017005752773446E-2</v>
      </c>
      <c r="D94" s="2">
        <v>0.54136611431735759</v>
      </c>
      <c r="F94" s="2">
        <v>92.3611111111111</v>
      </c>
      <c r="G94" s="2">
        <v>0.81100000000000005</v>
      </c>
    </row>
    <row r="95" spans="1:7" x14ac:dyDescent="0.25">
      <c r="A95" s="2">
        <v>68</v>
      </c>
      <c r="B95" s="2">
        <v>0.60318804428879069</v>
      </c>
      <c r="C95" s="2">
        <v>3.8811955711209323E-2</v>
      </c>
      <c r="D95" s="2">
        <v>0.58337658040373896</v>
      </c>
      <c r="F95" s="2">
        <v>93.75</v>
      </c>
      <c r="G95" s="2">
        <v>0.84099999999999997</v>
      </c>
    </row>
    <row r="96" spans="1:7" x14ac:dyDescent="0.25">
      <c r="A96" s="2">
        <v>69</v>
      </c>
      <c r="B96" s="2">
        <v>0.57307618217075673</v>
      </c>
      <c r="C96" s="2">
        <v>-0.10707618217075671</v>
      </c>
      <c r="D96" s="2">
        <v>-1.6094457455907858</v>
      </c>
      <c r="F96" s="2">
        <v>95.138888888888886</v>
      </c>
      <c r="G96" s="2">
        <v>0.86199999999999999</v>
      </c>
    </row>
    <row r="97" spans="1:7" x14ac:dyDescent="0.25">
      <c r="A97" s="2">
        <v>70</v>
      </c>
      <c r="B97" s="2">
        <v>0.70884119671171097</v>
      </c>
      <c r="C97" s="2">
        <v>4.3158803288289027E-2</v>
      </c>
      <c r="D97" s="2">
        <v>0.6487133826489464</v>
      </c>
      <c r="F97" s="2">
        <v>96.527777777777771</v>
      </c>
      <c r="G97" s="2">
        <v>0.874</v>
      </c>
    </row>
    <row r="98" spans="1:7" x14ac:dyDescent="0.25">
      <c r="A98" s="2">
        <v>71</v>
      </c>
      <c r="B98" s="2">
        <v>0.44723048007846844</v>
      </c>
      <c r="C98" s="2">
        <v>1.8769519921531586E-2</v>
      </c>
      <c r="D98" s="2">
        <v>0.28212178817055994</v>
      </c>
      <c r="F98" s="2">
        <v>97.916666666666657</v>
      </c>
      <c r="G98" s="2">
        <v>0.89700000000000002</v>
      </c>
    </row>
    <row r="99" spans="1:7" ht="15.75" thickBot="1" x14ac:dyDescent="0.3">
      <c r="A99" s="3">
        <v>72</v>
      </c>
      <c r="B99" s="3">
        <v>0.77293503313586953</v>
      </c>
      <c r="C99" s="3">
        <v>8.9064966864130457E-2</v>
      </c>
      <c r="D99" s="3">
        <v>1.3387219183073162</v>
      </c>
      <c r="F99" s="3">
        <v>99.305555555555557</v>
      </c>
      <c r="G99" s="3">
        <v>0.91600000000000004</v>
      </c>
    </row>
    <row r="100" spans="1:7" x14ac:dyDescent="0.25">
      <c r="B100" t="s">
        <v>101</v>
      </c>
      <c r="C100">
        <f>STDEV(C28:C99)</f>
        <v>6.6529848840261349E-2</v>
      </c>
    </row>
  </sheetData>
  <sortState ref="I58:I72">
    <sortCondition ref="I58"/>
  </sortState>
  <mergeCells count="1">
    <mergeCell ref="D3:J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14E0-B624-44A5-9D25-823345FAB56D}">
  <sheetPr>
    <tabColor rgb="FF92D050"/>
  </sheetPr>
  <dimension ref="A1:H77"/>
  <sheetViews>
    <sheetView zoomScale="70" zoomScaleNormal="70" workbookViewId="0">
      <selection activeCell="W29" sqref="W29"/>
    </sheetView>
  </sheetViews>
  <sheetFormatPr defaultRowHeight="15" x14ac:dyDescent="0.25"/>
  <cols>
    <col min="1" max="1" width="8.7109375" customWidth="1"/>
    <col min="2" max="2" width="16" style="1" customWidth="1"/>
    <col min="3" max="3" width="16" customWidth="1"/>
    <col min="4" max="4" width="15.5703125" customWidth="1"/>
    <col min="5" max="5" width="14.5703125" customWidth="1"/>
    <col min="6" max="6" width="13.28515625" style="1" customWidth="1"/>
    <col min="8" max="8" width="11" customWidth="1"/>
  </cols>
  <sheetData>
    <row r="1" spans="1:8" x14ac:dyDescent="0.25">
      <c r="A1" t="s">
        <v>0</v>
      </c>
    </row>
    <row r="3" spans="1:8" x14ac:dyDescent="0.25">
      <c r="C3" t="s">
        <v>1</v>
      </c>
      <c r="E3" t="s">
        <v>2</v>
      </c>
      <c r="F3" s="1" t="s">
        <v>1</v>
      </c>
    </row>
    <row r="4" spans="1:8" x14ac:dyDescent="0.25">
      <c r="B4" s="1" t="s">
        <v>3</v>
      </c>
      <c r="C4" t="s">
        <v>4</v>
      </c>
      <c r="D4" t="s">
        <v>5</v>
      </c>
      <c r="E4" t="s">
        <v>6</v>
      </c>
      <c r="F4" s="1" t="s">
        <v>7</v>
      </c>
      <c r="G4" t="s">
        <v>19</v>
      </c>
      <c r="H4" t="s">
        <v>20</v>
      </c>
    </row>
    <row r="5" spans="1:8" x14ac:dyDescent="0.25">
      <c r="A5" t="s">
        <v>8</v>
      </c>
      <c r="B5" s="1" t="s">
        <v>9</v>
      </c>
      <c r="C5" t="s">
        <v>10</v>
      </c>
      <c r="D5" t="s">
        <v>11</v>
      </c>
      <c r="E5" t="s">
        <v>12</v>
      </c>
      <c r="F5" s="1" t="s">
        <v>13</v>
      </c>
      <c r="G5" t="s">
        <v>18</v>
      </c>
      <c r="H5" t="s">
        <v>5</v>
      </c>
    </row>
    <row r="6" spans="1:8" x14ac:dyDescent="0.25">
      <c r="A6">
        <v>1</v>
      </c>
      <c r="B6" s="1">
        <v>0.54900000000000004</v>
      </c>
      <c r="C6" t="s">
        <v>14</v>
      </c>
      <c r="D6" t="s">
        <v>15</v>
      </c>
      <c r="E6">
        <v>41.22</v>
      </c>
      <c r="F6" s="1">
        <v>0.06</v>
      </c>
      <c r="G6">
        <f t="shared" ref="G6:G37" si="0">IF(C6="high",1,0)</f>
        <v>0</v>
      </c>
      <c r="H6">
        <f t="shared" ref="H6:H37" si="1">IF(D6="wet",1,0)</f>
        <v>0</v>
      </c>
    </row>
    <row r="7" spans="1:8" x14ac:dyDescent="0.25">
      <c r="A7">
        <v>4</v>
      </c>
      <c r="B7" s="1">
        <v>0.42499999999999999</v>
      </c>
      <c r="C7" t="s">
        <v>17</v>
      </c>
      <c r="D7" t="s">
        <v>15</v>
      </c>
      <c r="E7">
        <v>49.43</v>
      </c>
      <c r="F7" s="1">
        <v>7.8E-2</v>
      </c>
      <c r="G7">
        <f t="shared" si="0"/>
        <v>1</v>
      </c>
      <c r="H7">
        <f t="shared" si="1"/>
        <v>0</v>
      </c>
    </row>
    <row r="8" spans="1:8" x14ac:dyDescent="0.25">
      <c r="A8">
        <v>6</v>
      </c>
      <c r="B8" s="1">
        <v>0.40300000000000002</v>
      </c>
      <c r="C8" t="s">
        <v>17</v>
      </c>
      <c r="D8" t="s">
        <v>15</v>
      </c>
      <c r="E8">
        <v>47.28</v>
      </c>
      <c r="F8" s="1">
        <v>7.0999999999999994E-2</v>
      </c>
      <c r="G8">
        <f t="shared" si="0"/>
        <v>1</v>
      </c>
      <c r="H8">
        <f t="shared" si="1"/>
        <v>0</v>
      </c>
    </row>
    <row r="9" spans="1:8" x14ac:dyDescent="0.25">
      <c r="A9">
        <v>8</v>
      </c>
      <c r="B9" s="1">
        <v>0.39200000000000002</v>
      </c>
      <c r="C9" t="s">
        <v>17</v>
      </c>
      <c r="D9" t="s">
        <v>15</v>
      </c>
      <c r="E9">
        <v>39.6</v>
      </c>
      <c r="F9" s="1">
        <v>7.4999999999999997E-2</v>
      </c>
      <c r="G9">
        <f t="shared" si="0"/>
        <v>1</v>
      </c>
      <c r="H9">
        <f t="shared" si="1"/>
        <v>0</v>
      </c>
    </row>
    <row r="10" spans="1:8" x14ac:dyDescent="0.25">
      <c r="A10">
        <v>9</v>
      </c>
      <c r="B10" s="1">
        <v>0.61599999999999999</v>
      </c>
      <c r="C10" t="s">
        <v>17</v>
      </c>
      <c r="D10" t="s">
        <v>15</v>
      </c>
      <c r="E10">
        <v>43.59</v>
      </c>
      <c r="F10" s="1">
        <v>7.8E-2</v>
      </c>
      <c r="G10">
        <f t="shared" si="0"/>
        <v>1</v>
      </c>
      <c r="H10">
        <f t="shared" si="1"/>
        <v>0</v>
      </c>
    </row>
    <row r="11" spans="1:8" x14ac:dyDescent="0.25">
      <c r="A11">
        <v>10</v>
      </c>
      <c r="B11" s="1">
        <v>0.54300000000000004</v>
      </c>
      <c r="C11" t="s">
        <v>14</v>
      </c>
      <c r="D11" t="s">
        <v>15</v>
      </c>
      <c r="E11">
        <v>48.83</v>
      </c>
      <c r="F11" s="1">
        <v>0.05</v>
      </c>
      <c r="G11">
        <f t="shared" si="0"/>
        <v>0</v>
      </c>
      <c r="H11">
        <f t="shared" si="1"/>
        <v>0</v>
      </c>
    </row>
    <row r="12" spans="1:8" x14ac:dyDescent="0.25">
      <c r="A12">
        <v>11</v>
      </c>
      <c r="B12" s="1">
        <v>0.39900000000000002</v>
      </c>
      <c r="C12" t="s">
        <v>17</v>
      </c>
      <c r="D12" t="s">
        <v>15</v>
      </c>
      <c r="E12">
        <v>48.78</v>
      </c>
      <c r="F12" s="1">
        <v>7.1999999999999995E-2</v>
      </c>
      <c r="G12">
        <f t="shared" si="0"/>
        <v>1</v>
      </c>
      <c r="H12">
        <f t="shared" si="1"/>
        <v>0</v>
      </c>
    </row>
    <row r="13" spans="1:8" x14ac:dyDescent="0.25">
      <c r="A13">
        <v>12</v>
      </c>
      <c r="B13" s="1">
        <v>0.44700000000000001</v>
      </c>
      <c r="C13" t="s">
        <v>17</v>
      </c>
      <c r="D13" t="s">
        <v>15</v>
      </c>
      <c r="E13">
        <v>46.86</v>
      </c>
      <c r="F13" s="1">
        <v>7.6999999999999999E-2</v>
      </c>
      <c r="G13">
        <f t="shared" si="0"/>
        <v>1</v>
      </c>
      <c r="H13">
        <f t="shared" si="1"/>
        <v>0</v>
      </c>
    </row>
    <row r="14" spans="1:8" x14ac:dyDescent="0.25">
      <c r="A14">
        <v>14</v>
      </c>
      <c r="B14" s="1">
        <v>0.56599999999999995</v>
      </c>
      <c r="C14" t="s">
        <v>17</v>
      </c>
      <c r="D14" t="s">
        <v>15</v>
      </c>
      <c r="E14">
        <v>38.299999999999997</v>
      </c>
      <c r="F14" s="1">
        <v>7.6999999999999999E-2</v>
      </c>
      <c r="G14">
        <f t="shared" si="0"/>
        <v>1</v>
      </c>
      <c r="H14">
        <f t="shared" si="1"/>
        <v>0</v>
      </c>
    </row>
    <row r="15" spans="1:8" x14ac:dyDescent="0.25">
      <c r="A15">
        <v>15</v>
      </c>
      <c r="B15" s="1">
        <v>0.61599999999999999</v>
      </c>
      <c r="C15" t="s">
        <v>17</v>
      </c>
      <c r="D15" t="s">
        <v>15</v>
      </c>
      <c r="E15">
        <v>40.21</v>
      </c>
      <c r="F15" s="1">
        <v>7.8E-2</v>
      </c>
      <c r="G15">
        <f t="shared" si="0"/>
        <v>1</v>
      </c>
      <c r="H15">
        <f t="shared" si="1"/>
        <v>0</v>
      </c>
    </row>
    <row r="16" spans="1:8" x14ac:dyDescent="0.25">
      <c r="A16">
        <v>19</v>
      </c>
      <c r="B16" s="1">
        <v>0.51900000000000002</v>
      </c>
      <c r="C16" t="s">
        <v>17</v>
      </c>
      <c r="D16" t="s">
        <v>15</v>
      </c>
      <c r="E16">
        <v>45</v>
      </c>
      <c r="F16" s="1">
        <v>7.6999999999999999E-2</v>
      </c>
      <c r="G16">
        <f t="shared" si="0"/>
        <v>1</v>
      </c>
      <c r="H16">
        <f t="shared" si="1"/>
        <v>0</v>
      </c>
    </row>
    <row r="17" spans="1:8" x14ac:dyDescent="0.25">
      <c r="A17">
        <v>20</v>
      </c>
      <c r="B17" s="1">
        <v>0.52</v>
      </c>
      <c r="C17" t="s">
        <v>14</v>
      </c>
      <c r="D17" t="s">
        <v>15</v>
      </c>
      <c r="E17">
        <v>46.1</v>
      </c>
      <c r="F17" s="1">
        <v>5.2999999999999999E-2</v>
      </c>
      <c r="G17">
        <f t="shared" si="0"/>
        <v>0</v>
      </c>
      <c r="H17">
        <f t="shared" si="1"/>
        <v>0</v>
      </c>
    </row>
    <row r="18" spans="1:8" x14ac:dyDescent="0.25">
      <c r="A18">
        <v>21</v>
      </c>
      <c r="B18" s="1">
        <v>0.68899999999999995</v>
      </c>
      <c r="C18" t="s">
        <v>17</v>
      </c>
      <c r="D18" t="s">
        <v>15</v>
      </c>
      <c r="E18">
        <v>44.29</v>
      </c>
      <c r="F18" s="1">
        <v>7.6999999999999999E-2</v>
      </c>
      <c r="G18">
        <f t="shared" si="0"/>
        <v>1</v>
      </c>
      <c r="H18">
        <f t="shared" si="1"/>
        <v>0</v>
      </c>
    </row>
    <row r="19" spans="1:8" x14ac:dyDescent="0.25">
      <c r="A19">
        <v>22</v>
      </c>
      <c r="B19" s="1">
        <v>0.39</v>
      </c>
      <c r="C19" t="s">
        <v>14</v>
      </c>
      <c r="D19" t="s">
        <v>15</v>
      </c>
      <c r="E19">
        <v>50.68</v>
      </c>
      <c r="F19" s="1">
        <v>5.7000000000000002E-2</v>
      </c>
      <c r="G19">
        <f t="shared" si="0"/>
        <v>0</v>
      </c>
      <c r="H19">
        <f t="shared" si="1"/>
        <v>0</v>
      </c>
    </row>
    <row r="20" spans="1:8" x14ac:dyDescent="0.25">
      <c r="A20">
        <v>28</v>
      </c>
      <c r="B20" s="1">
        <v>0.36299999999999999</v>
      </c>
      <c r="C20" t="s">
        <v>17</v>
      </c>
      <c r="D20" t="s">
        <v>15</v>
      </c>
      <c r="E20">
        <v>50.03</v>
      </c>
      <c r="F20" s="1">
        <v>7.9000000000000001E-2</v>
      </c>
      <c r="G20">
        <f t="shared" si="0"/>
        <v>1</v>
      </c>
      <c r="H20">
        <f t="shared" si="1"/>
        <v>0</v>
      </c>
    </row>
    <row r="21" spans="1:8" x14ac:dyDescent="0.25">
      <c r="A21">
        <v>31</v>
      </c>
      <c r="B21" s="1">
        <v>0.439</v>
      </c>
      <c r="C21" t="s">
        <v>17</v>
      </c>
      <c r="D21" t="s">
        <v>15</v>
      </c>
      <c r="E21">
        <v>44.62</v>
      </c>
      <c r="F21" s="1">
        <v>7.8E-2</v>
      </c>
      <c r="G21">
        <f t="shared" si="0"/>
        <v>1</v>
      </c>
      <c r="H21">
        <f t="shared" si="1"/>
        <v>0</v>
      </c>
    </row>
    <row r="22" spans="1:8" x14ac:dyDescent="0.25">
      <c r="A22">
        <v>33</v>
      </c>
      <c r="B22" s="1">
        <v>0.499</v>
      </c>
      <c r="C22" t="s">
        <v>17</v>
      </c>
      <c r="D22" t="s">
        <v>15</v>
      </c>
      <c r="E22">
        <v>44.66</v>
      </c>
      <c r="F22" s="1">
        <v>7.6999999999999999E-2</v>
      </c>
      <c r="G22">
        <f t="shared" si="0"/>
        <v>1</v>
      </c>
      <c r="H22">
        <f t="shared" si="1"/>
        <v>0</v>
      </c>
    </row>
    <row r="23" spans="1:8" x14ac:dyDescent="0.25">
      <c r="A23">
        <v>34</v>
      </c>
      <c r="B23" s="1">
        <v>0.56200000000000006</v>
      </c>
      <c r="C23" t="s">
        <v>14</v>
      </c>
      <c r="D23" t="s">
        <v>15</v>
      </c>
      <c r="E23">
        <v>44.8</v>
      </c>
      <c r="F23" s="1">
        <v>5.1999999999999998E-2</v>
      </c>
      <c r="G23">
        <f t="shared" si="0"/>
        <v>0</v>
      </c>
      <c r="H23">
        <f t="shared" si="1"/>
        <v>0</v>
      </c>
    </row>
    <row r="24" spans="1:8" x14ac:dyDescent="0.25">
      <c r="A24">
        <v>37</v>
      </c>
      <c r="B24" s="1">
        <v>0.43</v>
      </c>
      <c r="C24" t="s">
        <v>17</v>
      </c>
      <c r="D24" t="s">
        <v>15</v>
      </c>
      <c r="E24">
        <v>43.54</v>
      </c>
      <c r="F24" s="1">
        <v>7.0000000000000007E-2</v>
      </c>
      <c r="G24">
        <f t="shared" si="0"/>
        <v>1</v>
      </c>
      <c r="H24">
        <f t="shared" si="1"/>
        <v>0</v>
      </c>
    </row>
    <row r="25" spans="1:8" x14ac:dyDescent="0.25">
      <c r="A25">
        <v>38</v>
      </c>
      <c r="B25" s="1">
        <v>0.46300000000000002</v>
      </c>
      <c r="C25" t="s">
        <v>17</v>
      </c>
      <c r="D25" t="s">
        <v>15</v>
      </c>
      <c r="E25">
        <v>43.63</v>
      </c>
      <c r="F25" s="1">
        <v>7.3999999999999996E-2</v>
      </c>
      <c r="G25">
        <f t="shared" si="0"/>
        <v>1</v>
      </c>
      <c r="H25">
        <f t="shared" si="1"/>
        <v>0</v>
      </c>
    </row>
    <row r="26" spans="1:8" x14ac:dyDescent="0.25">
      <c r="A26">
        <v>39</v>
      </c>
      <c r="B26" s="1">
        <v>0.44</v>
      </c>
      <c r="C26" t="s">
        <v>17</v>
      </c>
      <c r="D26" t="s">
        <v>15</v>
      </c>
      <c r="E26">
        <v>45.17</v>
      </c>
      <c r="F26" s="1">
        <v>7.9000000000000001E-2</v>
      </c>
      <c r="G26">
        <f t="shared" si="0"/>
        <v>1</v>
      </c>
      <c r="H26">
        <f t="shared" si="1"/>
        <v>0</v>
      </c>
    </row>
    <row r="27" spans="1:8" x14ac:dyDescent="0.25">
      <c r="A27">
        <v>40</v>
      </c>
      <c r="B27" s="1">
        <v>0.51300000000000001</v>
      </c>
      <c r="C27" t="s">
        <v>17</v>
      </c>
      <c r="D27" t="s">
        <v>15</v>
      </c>
      <c r="E27">
        <v>44.37</v>
      </c>
      <c r="F27" s="1">
        <v>7.4999999999999997E-2</v>
      </c>
      <c r="G27">
        <f t="shared" si="0"/>
        <v>1</v>
      </c>
      <c r="H27">
        <f t="shared" si="1"/>
        <v>0</v>
      </c>
    </row>
    <row r="28" spans="1:8" x14ac:dyDescent="0.25">
      <c r="A28">
        <v>46</v>
      </c>
      <c r="B28" s="1">
        <v>0.48799999999999999</v>
      </c>
      <c r="C28" t="s">
        <v>14</v>
      </c>
      <c r="D28" t="s">
        <v>15</v>
      </c>
      <c r="E28">
        <v>46.17</v>
      </c>
      <c r="F28" s="1">
        <v>5.8000000000000003E-2</v>
      </c>
      <c r="G28">
        <f t="shared" si="0"/>
        <v>0</v>
      </c>
      <c r="H28">
        <f t="shared" si="1"/>
        <v>0</v>
      </c>
    </row>
    <row r="29" spans="1:8" x14ac:dyDescent="0.25">
      <c r="A29">
        <v>49</v>
      </c>
      <c r="B29" s="1">
        <v>0.43</v>
      </c>
      <c r="C29" t="s">
        <v>17</v>
      </c>
      <c r="D29" t="s">
        <v>15</v>
      </c>
      <c r="E29">
        <v>46.79</v>
      </c>
      <c r="F29" s="1">
        <v>7.3999999999999996E-2</v>
      </c>
      <c r="G29">
        <f t="shared" si="0"/>
        <v>1</v>
      </c>
      <c r="H29">
        <f t="shared" si="1"/>
        <v>0</v>
      </c>
    </row>
    <row r="30" spans="1:8" x14ac:dyDescent="0.25">
      <c r="A30">
        <v>50</v>
      </c>
      <c r="B30" s="1">
        <v>0.56200000000000006</v>
      </c>
      <c r="C30" t="s">
        <v>17</v>
      </c>
      <c r="D30" t="s">
        <v>15</v>
      </c>
      <c r="E30">
        <v>42.05</v>
      </c>
      <c r="F30" s="1">
        <v>7.3999999999999996E-2</v>
      </c>
      <c r="G30">
        <f t="shared" si="0"/>
        <v>1</v>
      </c>
      <c r="H30">
        <f t="shared" si="1"/>
        <v>0</v>
      </c>
    </row>
    <row r="31" spans="1:8" x14ac:dyDescent="0.25">
      <c r="A31">
        <v>54</v>
      </c>
      <c r="B31" s="1">
        <v>0.61499999999999999</v>
      </c>
      <c r="C31" t="s">
        <v>17</v>
      </c>
      <c r="D31" t="s">
        <v>15</v>
      </c>
      <c r="E31">
        <v>45.6</v>
      </c>
      <c r="F31" s="1">
        <v>0.08</v>
      </c>
      <c r="G31">
        <f t="shared" si="0"/>
        <v>1</v>
      </c>
      <c r="H31">
        <f t="shared" si="1"/>
        <v>0</v>
      </c>
    </row>
    <row r="32" spans="1:8" x14ac:dyDescent="0.25">
      <c r="A32">
        <v>55</v>
      </c>
      <c r="B32" s="1">
        <v>0.48299999999999998</v>
      </c>
      <c r="C32" t="s">
        <v>14</v>
      </c>
      <c r="D32" t="s">
        <v>15</v>
      </c>
      <c r="E32">
        <v>48.01</v>
      </c>
      <c r="F32" s="1">
        <v>5.6000000000000001E-2</v>
      </c>
      <c r="G32">
        <f t="shared" si="0"/>
        <v>0</v>
      </c>
      <c r="H32">
        <f t="shared" si="1"/>
        <v>0</v>
      </c>
    </row>
    <row r="33" spans="1:8" x14ac:dyDescent="0.25">
      <c r="A33">
        <v>58</v>
      </c>
      <c r="B33" s="1">
        <v>0.496</v>
      </c>
      <c r="C33" t="s">
        <v>17</v>
      </c>
      <c r="D33" t="s">
        <v>15</v>
      </c>
      <c r="E33">
        <v>45.43</v>
      </c>
      <c r="F33" s="1">
        <v>7.6999999999999999E-2</v>
      </c>
      <c r="G33">
        <f t="shared" si="0"/>
        <v>1</v>
      </c>
      <c r="H33">
        <f t="shared" si="1"/>
        <v>0</v>
      </c>
    </row>
    <row r="34" spans="1:8" x14ac:dyDescent="0.25">
      <c r="A34">
        <v>59</v>
      </c>
      <c r="B34" s="1">
        <v>0.44800000000000001</v>
      </c>
      <c r="C34" t="s">
        <v>17</v>
      </c>
      <c r="D34" t="s">
        <v>15</v>
      </c>
      <c r="E34">
        <v>46.04</v>
      </c>
      <c r="F34" s="1">
        <v>7.9000000000000001E-2</v>
      </c>
      <c r="G34">
        <f t="shared" si="0"/>
        <v>1</v>
      </c>
      <c r="H34">
        <f t="shared" si="1"/>
        <v>0</v>
      </c>
    </row>
    <row r="35" spans="1:8" x14ac:dyDescent="0.25">
      <c r="A35">
        <v>62</v>
      </c>
      <c r="B35" s="1">
        <v>0.55200000000000005</v>
      </c>
      <c r="C35" t="s">
        <v>14</v>
      </c>
      <c r="D35" t="s">
        <v>15</v>
      </c>
      <c r="E35">
        <v>47.62</v>
      </c>
      <c r="F35" s="1">
        <v>5.8000000000000003E-2</v>
      </c>
      <c r="G35">
        <f t="shared" si="0"/>
        <v>0</v>
      </c>
      <c r="H35">
        <f t="shared" si="1"/>
        <v>0</v>
      </c>
    </row>
    <row r="36" spans="1:8" x14ac:dyDescent="0.25">
      <c r="A36">
        <v>63</v>
      </c>
      <c r="B36" s="1">
        <v>0.51400000000000001</v>
      </c>
      <c r="C36" t="s">
        <v>17</v>
      </c>
      <c r="D36" t="s">
        <v>15</v>
      </c>
      <c r="E36">
        <v>41.2</v>
      </c>
      <c r="F36" s="1">
        <v>7.1999999999999995E-2</v>
      </c>
      <c r="G36">
        <f t="shared" si="0"/>
        <v>1</v>
      </c>
      <c r="H36">
        <f t="shared" si="1"/>
        <v>0</v>
      </c>
    </row>
    <row r="37" spans="1:8" x14ac:dyDescent="0.25">
      <c r="A37">
        <v>65</v>
      </c>
      <c r="B37" s="1">
        <v>0.39400000000000002</v>
      </c>
      <c r="C37" t="s">
        <v>17</v>
      </c>
      <c r="D37" t="s">
        <v>15</v>
      </c>
      <c r="E37">
        <v>48.71</v>
      </c>
      <c r="F37" s="1">
        <v>7.9000000000000001E-2</v>
      </c>
      <c r="G37">
        <f t="shared" si="0"/>
        <v>1</v>
      </c>
      <c r="H37">
        <f t="shared" si="1"/>
        <v>0</v>
      </c>
    </row>
    <row r="38" spans="1:8" x14ac:dyDescent="0.25">
      <c r="A38">
        <v>67</v>
      </c>
      <c r="B38" s="1">
        <v>0.56399999999999995</v>
      </c>
      <c r="C38" t="s">
        <v>14</v>
      </c>
      <c r="D38" t="s">
        <v>15</v>
      </c>
      <c r="E38">
        <v>43.61</v>
      </c>
      <c r="F38" s="1">
        <v>5.7000000000000002E-2</v>
      </c>
      <c r="G38">
        <f t="shared" ref="G38:G69" si="2">IF(C38="high",1,0)</f>
        <v>0</v>
      </c>
      <c r="H38">
        <f t="shared" ref="H38:H69" si="3">IF(D38="wet",1,0)</f>
        <v>0</v>
      </c>
    </row>
    <row r="39" spans="1:8" x14ac:dyDescent="0.25">
      <c r="A39">
        <v>68</v>
      </c>
      <c r="B39" s="1">
        <v>0.52600000000000002</v>
      </c>
      <c r="C39" t="s">
        <v>17</v>
      </c>
      <c r="D39" t="s">
        <v>15</v>
      </c>
      <c r="E39">
        <v>40.799999999999997</v>
      </c>
      <c r="F39" s="1">
        <v>7.4999999999999997E-2</v>
      </c>
      <c r="G39">
        <f t="shared" si="2"/>
        <v>1</v>
      </c>
      <c r="H39">
        <f t="shared" si="3"/>
        <v>0</v>
      </c>
    </row>
    <row r="40" spans="1:8" x14ac:dyDescent="0.25">
      <c r="A40">
        <v>69</v>
      </c>
      <c r="B40" s="1">
        <v>0.624</v>
      </c>
      <c r="C40" t="s">
        <v>17</v>
      </c>
      <c r="D40" t="s">
        <v>15</v>
      </c>
      <c r="E40">
        <v>40.26</v>
      </c>
      <c r="F40" s="1">
        <v>7.6999999999999999E-2</v>
      </c>
      <c r="G40">
        <f t="shared" si="2"/>
        <v>1</v>
      </c>
      <c r="H40">
        <f t="shared" si="3"/>
        <v>0</v>
      </c>
    </row>
    <row r="41" spans="1:8" x14ac:dyDescent="0.25">
      <c r="A41">
        <v>72</v>
      </c>
      <c r="B41" s="1">
        <v>0.46300000000000002</v>
      </c>
      <c r="C41" t="s">
        <v>14</v>
      </c>
      <c r="D41" t="s">
        <v>15</v>
      </c>
      <c r="E41">
        <v>52.06</v>
      </c>
      <c r="F41" s="1">
        <v>5.8000000000000003E-2</v>
      </c>
      <c r="G41">
        <f t="shared" si="2"/>
        <v>0</v>
      </c>
      <c r="H41">
        <f t="shared" si="3"/>
        <v>0</v>
      </c>
    </row>
    <row r="42" spans="1:8" x14ac:dyDescent="0.25">
      <c r="A42">
        <v>2</v>
      </c>
      <c r="B42" s="1">
        <v>0.45800000000000002</v>
      </c>
      <c r="C42" t="s">
        <v>14</v>
      </c>
      <c r="D42" t="s">
        <v>16</v>
      </c>
      <c r="E42">
        <v>52.35</v>
      </c>
      <c r="F42" s="1">
        <v>5.3999999999999999E-2</v>
      </c>
      <c r="G42">
        <f t="shared" si="2"/>
        <v>0</v>
      </c>
      <c r="H42">
        <f t="shared" si="3"/>
        <v>1</v>
      </c>
    </row>
    <row r="43" spans="1:8" x14ac:dyDescent="0.25">
      <c r="A43">
        <v>3</v>
      </c>
      <c r="B43" s="1">
        <v>0.71799999999999997</v>
      </c>
      <c r="C43" t="s">
        <v>17</v>
      </c>
      <c r="D43" t="s">
        <v>16</v>
      </c>
      <c r="E43">
        <v>44.48</v>
      </c>
      <c r="F43" s="1">
        <v>6.6000000000000003E-2</v>
      </c>
      <c r="G43">
        <f t="shared" si="2"/>
        <v>1</v>
      </c>
      <c r="H43">
        <f t="shared" si="3"/>
        <v>1</v>
      </c>
    </row>
    <row r="44" spans="1:8" x14ac:dyDescent="0.25">
      <c r="A44">
        <v>5</v>
      </c>
      <c r="B44" s="1">
        <v>0.79800000000000004</v>
      </c>
      <c r="C44" t="s">
        <v>14</v>
      </c>
      <c r="D44" t="s">
        <v>16</v>
      </c>
      <c r="E44">
        <v>44.87</v>
      </c>
      <c r="F44" s="1">
        <v>7.0000000000000007E-2</v>
      </c>
      <c r="G44">
        <f t="shared" si="2"/>
        <v>0</v>
      </c>
      <c r="H44">
        <f t="shared" si="3"/>
        <v>1</v>
      </c>
    </row>
    <row r="45" spans="1:8" x14ac:dyDescent="0.25">
      <c r="A45">
        <v>7</v>
      </c>
      <c r="B45" s="1">
        <v>0.45200000000000001</v>
      </c>
      <c r="C45" t="s">
        <v>17</v>
      </c>
      <c r="D45" t="s">
        <v>16</v>
      </c>
      <c r="E45">
        <v>52.84</v>
      </c>
      <c r="F45" s="1">
        <v>6.7000000000000004E-2</v>
      </c>
      <c r="G45">
        <f t="shared" si="2"/>
        <v>1</v>
      </c>
      <c r="H45">
        <f t="shared" si="3"/>
        <v>1</v>
      </c>
    </row>
    <row r="46" spans="1:8" x14ac:dyDescent="0.25">
      <c r="A46">
        <v>13</v>
      </c>
      <c r="B46" s="1">
        <v>0.51500000000000001</v>
      </c>
      <c r="C46" t="s">
        <v>17</v>
      </c>
      <c r="D46" t="s">
        <v>16</v>
      </c>
      <c r="E46">
        <v>49.41</v>
      </c>
      <c r="F46" s="1">
        <v>6.7000000000000004E-2</v>
      </c>
      <c r="G46">
        <f t="shared" si="2"/>
        <v>1</v>
      </c>
      <c r="H46">
        <f t="shared" si="3"/>
        <v>1</v>
      </c>
    </row>
    <row r="47" spans="1:8" x14ac:dyDescent="0.25">
      <c r="A47">
        <v>16</v>
      </c>
      <c r="B47" s="1">
        <v>0.64600000000000002</v>
      </c>
      <c r="C47" t="s">
        <v>14</v>
      </c>
      <c r="D47" t="s">
        <v>16</v>
      </c>
      <c r="E47">
        <v>43.36</v>
      </c>
      <c r="F47" s="1">
        <v>5.8999999999999997E-2</v>
      </c>
      <c r="G47">
        <f t="shared" si="2"/>
        <v>0</v>
      </c>
      <c r="H47">
        <f t="shared" si="3"/>
        <v>1</v>
      </c>
    </row>
    <row r="48" spans="1:8" x14ac:dyDescent="0.25">
      <c r="A48">
        <v>17</v>
      </c>
      <c r="B48" s="1">
        <v>0.77400000000000002</v>
      </c>
      <c r="C48" t="s">
        <v>14</v>
      </c>
      <c r="D48" t="s">
        <v>16</v>
      </c>
      <c r="E48">
        <v>43.22</v>
      </c>
      <c r="F48" s="1">
        <v>5.1999999999999998E-2</v>
      </c>
      <c r="G48">
        <f t="shared" si="2"/>
        <v>0</v>
      </c>
      <c r="H48">
        <f t="shared" si="3"/>
        <v>1</v>
      </c>
    </row>
    <row r="49" spans="1:8" x14ac:dyDescent="0.25">
      <c r="A49">
        <v>18</v>
      </c>
      <c r="B49" s="1">
        <v>0.65600000000000003</v>
      </c>
      <c r="C49" t="s">
        <v>17</v>
      </c>
      <c r="D49" t="s">
        <v>16</v>
      </c>
      <c r="E49">
        <v>45.83</v>
      </c>
      <c r="F49" s="1">
        <v>5.3999999999999999E-2</v>
      </c>
      <c r="G49">
        <f t="shared" si="2"/>
        <v>1</v>
      </c>
      <c r="H49">
        <f t="shared" si="3"/>
        <v>1</v>
      </c>
    </row>
    <row r="50" spans="1:8" x14ac:dyDescent="0.25">
      <c r="A50">
        <v>23</v>
      </c>
      <c r="B50" s="1">
        <v>0.41099999999999998</v>
      </c>
      <c r="C50" t="s">
        <v>17</v>
      </c>
      <c r="D50" t="s">
        <v>16</v>
      </c>
      <c r="E50">
        <v>51.03</v>
      </c>
      <c r="F50" s="1">
        <v>5.2999999999999999E-2</v>
      </c>
      <c r="G50">
        <f t="shared" si="2"/>
        <v>1</v>
      </c>
      <c r="H50">
        <f t="shared" si="3"/>
        <v>1</v>
      </c>
    </row>
    <row r="51" spans="1:8" x14ac:dyDescent="0.25">
      <c r="A51">
        <v>24</v>
      </c>
      <c r="B51" s="1">
        <v>0.54</v>
      </c>
      <c r="C51" t="s">
        <v>17</v>
      </c>
      <c r="D51" t="s">
        <v>16</v>
      </c>
      <c r="E51">
        <v>46.45</v>
      </c>
      <c r="F51" s="1">
        <v>6.6000000000000003E-2</v>
      </c>
      <c r="G51">
        <f t="shared" si="2"/>
        <v>1</v>
      </c>
      <c r="H51">
        <f t="shared" si="3"/>
        <v>1</v>
      </c>
    </row>
    <row r="52" spans="1:8" x14ac:dyDescent="0.25">
      <c r="A52">
        <v>25</v>
      </c>
      <c r="B52" s="1">
        <v>0.58099999999999996</v>
      </c>
      <c r="C52" t="s">
        <v>17</v>
      </c>
      <c r="D52" t="s">
        <v>16</v>
      </c>
      <c r="E52">
        <v>46.26</v>
      </c>
      <c r="F52" s="1">
        <v>6.7000000000000004E-2</v>
      </c>
      <c r="G52">
        <f t="shared" si="2"/>
        <v>1</v>
      </c>
      <c r="H52">
        <f t="shared" si="3"/>
        <v>1</v>
      </c>
    </row>
    <row r="53" spans="1:8" x14ac:dyDescent="0.25">
      <c r="A53">
        <v>26</v>
      </c>
      <c r="B53" s="1">
        <v>0.57499999999999996</v>
      </c>
      <c r="C53" t="s">
        <v>14</v>
      </c>
      <c r="D53" t="s">
        <v>16</v>
      </c>
      <c r="E53">
        <v>49.21</v>
      </c>
      <c r="F53" s="1">
        <v>5.5E-2</v>
      </c>
      <c r="G53">
        <f t="shared" si="2"/>
        <v>0</v>
      </c>
      <c r="H53">
        <f t="shared" si="3"/>
        <v>1</v>
      </c>
    </row>
    <row r="54" spans="1:8" x14ac:dyDescent="0.25">
      <c r="A54">
        <v>27</v>
      </c>
      <c r="B54" s="1">
        <v>0.68200000000000005</v>
      </c>
      <c r="C54" t="s">
        <v>17</v>
      </c>
      <c r="D54" t="s">
        <v>16</v>
      </c>
      <c r="E54">
        <v>45.58</v>
      </c>
      <c r="F54" s="1">
        <v>7.0000000000000007E-2</v>
      </c>
      <c r="G54">
        <f t="shared" si="2"/>
        <v>1</v>
      </c>
      <c r="H54">
        <f t="shared" si="3"/>
        <v>1</v>
      </c>
    </row>
    <row r="55" spans="1:8" x14ac:dyDescent="0.25">
      <c r="A55">
        <v>29</v>
      </c>
      <c r="B55" s="1">
        <v>0.89700000000000002</v>
      </c>
      <c r="C55" t="s">
        <v>14</v>
      </c>
      <c r="D55" t="s">
        <v>16</v>
      </c>
      <c r="E55">
        <v>39.86</v>
      </c>
      <c r="F55" s="1">
        <v>6.8000000000000005E-2</v>
      </c>
      <c r="G55">
        <f t="shared" si="2"/>
        <v>0</v>
      </c>
      <c r="H55">
        <f t="shared" si="3"/>
        <v>1</v>
      </c>
    </row>
    <row r="56" spans="1:8" x14ac:dyDescent="0.25">
      <c r="A56">
        <v>30</v>
      </c>
      <c r="B56" s="1">
        <v>0.52100000000000002</v>
      </c>
      <c r="C56" t="s">
        <v>17</v>
      </c>
      <c r="D56" t="s">
        <v>16</v>
      </c>
      <c r="E56">
        <v>49.62</v>
      </c>
      <c r="F56" s="1">
        <v>6.3E-2</v>
      </c>
      <c r="G56">
        <f t="shared" si="2"/>
        <v>1</v>
      </c>
      <c r="H56">
        <f t="shared" si="3"/>
        <v>1</v>
      </c>
    </row>
    <row r="57" spans="1:8" x14ac:dyDescent="0.25">
      <c r="A57">
        <v>32</v>
      </c>
      <c r="B57" s="1">
        <v>0.65500000000000003</v>
      </c>
      <c r="C57" t="s">
        <v>14</v>
      </c>
      <c r="D57" t="s">
        <v>16</v>
      </c>
      <c r="E57">
        <v>49.66</v>
      </c>
      <c r="F57" s="1">
        <v>5.7000000000000002E-2</v>
      </c>
      <c r="G57">
        <f t="shared" si="2"/>
        <v>0</v>
      </c>
      <c r="H57">
        <f t="shared" si="3"/>
        <v>1</v>
      </c>
    </row>
    <row r="58" spans="1:8" x14ac:dyDescent="0.25">
      <c r="A58">
        <v>35</v>
      </c>
      <c r="B58" s="1">
        <v>0.59599999999999997</v>
      </c>
      <c r="C58" t="s">
        <v>17</v>
      </c>
      <c r="D58" t="s">
        <v>16</v>
      </c>
      <c r="E58">
        <v>49.94</v>
      </c>
      <c r="F58" s="1">
        <v>5.5E-2</v>
      </c>
      <c r="G58">
        <f t="shared" si="2"/>
        <v>1</v>
      </c>
      <c r="H58">
        <f t="shared" si="3"/>
        <v>1</v>
      </c>
    </row>
    <row r="59" spans="1:8" x14ac:dyDescent="0.25">
      <c r="A59">
        <v>36</v>
      </c>
      <c r="B59" s="1">
        <v>0.63800000000000001</v>
      </c>
      <c r="C59" t="s">
        <v>17</v>
      </c>
      <c r="D59" t="s">
        <v>16</v>
      </c>
      <c r="E59">
        <v>40.6</v>
      </c>
      <c r="F59" s="1">
        <v>5.3999999999999999E-2</v>
      </c>
      <c r="G59">
        <f t="shared" si="2"/>
        <v>1</v>
      </c>
      <c r="H59">
        <f t="shared" si="3"/>
        <v>1</v>
      </c>
    </row>
    <row r="60" spans="1:8" x14ac:dyDescent="0.25">
      <c r="A60">
        <v>41</v>
      </c>
      <c r="B60" s="1">
        <v>0.91600000000000004</v>
      </c>
      <c r="C60" t="s">
        <v>14</v>
      </c>
      <c r="D60" t="s">
        <v>16</v>
      </c>
      <c r="E60">
        <v>39.85</v>
      </c>
      <c r="F60" s="1">
        <v>6.4000000000000001E-2</v>
      </c>
      <c r="G60">
        <f t="shared" si="2"/>
        <v>0</v>
      </c>
      <c r="H60">
        <f t="shared" si="3"/>
        <v>1</v>
      </c>
    </row>
    <row r="61" spans="1:8" x14ac:dyDescent="0.25">
      <c r="A61">
        <v>42</v>
      </c>
      <c r="B61" s="1">
        <v>0.45700000000000002</v>
      </c>
      <c r="C61" t="s">
        <v>17</v>
      </c>
      <c r="D61" t="s">
        <v>16</v>
      </c>
      <c r="E61">
        <v>46.01</v>
      </c>
      <c r="F61" s="1">
        <v>7.4999999999999997E-2</v>
      </c>
      <c r="G61">
        <f t="shared" si="2"/>
        <v>1</v>
      </c>
      <c r="H61">
        <f t="shared" si="3"/>
        <v>1</v>
      </c>
    </row>
    <row r="62" spans="1:8" x14ac:dyDescent="0.25">
      <c r="A62">
        <v>43</v>
      </c>
      <c r="B62" s="1">
        <v>0.874</v>
      </c>
      <c r="C62" t="s">
        <v>14</v>
      </c>
      <c r="D62" t="s">
        <v>16</v>
      </c>
      <c r="E62">
        <v>41.57</v>
      </c>
      <c r="F62" s="1">
        <v>5.8000000000000003E-2</v>
      </c>
      <c r="G62">
        <f t="shared" si="2"/>
        <v>0</v>
      </c>
      <c r="H62">
        <f t="shared" si="3"/>
        <v>1</v>
      </c>
    </row>
    <row r="63" spans="1:8" x14ac:dyDescent="0.25">
      <c r="A63">
        <v>44</v>
      </c>
      <c r="B63" s="1">
        <v>0.84099999999999997</v>
      </c>
      <c r="C63" t="s">
        <v>17</v>
      </c>
      <c r="D63" t="s">
        <v>16</v>
      </c>
      <c r="E63">
        <v>40.869999999999997</v>
      </c>
      <c r="F63" s="1">
        <v>7.2999999999999995E-2</v>
      </c>
      <c r="G63">
        <f t="shared" si="2"/>
        <v>1</v>
      </c>
      <c r="H63">
        <f t="shared" si="3"/>
        <v>1</v>
      </c>
    </row>
    <row r="64" spans="1:8" x14ac:dyDescent="0.25">
      <c r="A64">
        <v>45</v>
      </c>
      <c r="B64" s="1">
        <v>0.70899999999999996</v>
      </c>
      <c r="C64" t="s">
        <v>17</v>
      </c>
      <c r="D64" t="s">
        <v>16</v>
      </c>
      <c r="E64">
        <v>43.66</v>
      </c>
      <c r="F64" s="1">
        <v>7.5999999999999998E-2</v>
      </c>
      <c r="G64">
        <f t="shared" si="2"/>
        <v>1</v>
      </c>
      <c r="H64">
        <f t="shared" si="3"/>
        <v>1</v>
      </c>
    </row>
    <row r="65" spans="1:8" x14ac:dyDescent="0.25">
      <c r="A65">
        <v>47</v>
      </c>
      <c r="B65" s="1">
        <v>0.73</v>
      </c>
      <c r="C65" t="s">
        <v>14</v>
      </c>
      <c r="D65" t="s">
        <v>16</v>
      </c>
      <c r="E65">
        <v>46.75</v>
      </c>
      <c r="F65" s="1">
        <v>7.2999999999999995E-2</v>
      </c>
      <c r="G65">
        <f t="shared" si="2"/>
        <v>0</v>
      </c>
      <c r="H65">
        <f t="shared" si="3"/>
        <v>1</v>
      </c>
    </row>
    <row r="66" spans="1:8" x14ac:dyDescent="0.25">
      <c r="A66">
        <v>48</v>
      </c>
      <c r="B66" s="1">
        <v>0.53</v>
      </c>
      <c r="C66" t="s">
        <v>17</v>
      </c>
      <c r="D66" t="s">
        <v>16</v>
      </c>
      <c r="E66">
        <v>49.36</v>
      </c>
      <c r="F66" s="1">
        <v>7.0000000000000007E-2</v>
      </c>
      <c r="G66">
        <f t="shared" si="2"/>
        <v>1</v>
      </c>
      <c r="H66">
        <f t="shared" si="3"/>
        <v>1</v>
      </c>
    </row>
    <row r="67" spans="1:8" x14ac:dyDescent="0.25">
      <c r="A67">
        <v>51</v>
      </c>
      <c r="B67" s="1">
        <v>0.66200000000000003</v>
      </c>
      <c r="C67" t="s">
        <v>17</v>
      </c>
      <c r="D67" t="s">
        <v>16</v>
      </c>
      <c r="E67">
        <v>44.8</v>
      </c>
      <c r="F67" s="1">
        <v>7.4999999999999997E-2</v>
      </c>
      <c r="G67">
        <f t="shared" si="2"/>
        <v>1</v>
      </c>
      <c r="H67">
        <f t="shared" si="3"/>
        <v>1</v>
      </c>
    </row>
    <row r="68" spans="1:8" x14ac:dyDescent="0.25">
      <c r="A68">
        <v>52</v>
      </c>
      <c r="B68" s="1">
        <v>0.79200000000000004</v>
      </c>
      <c r="C68" t="s">
        <v>17</v>
      </c>
      <c r="D68" t="s">
        <v>16</v>
      </c>
      <c r="E68">
        <v>40.15</v>
      </c>
      <c r="F68" s="1">
        <v>6.8000000000000005E-2</v>
      </c>
      <c r="G68">
        <f t="shared" si="2"/>
        <v>1</v>
      </c>
      <c r="H68">
        <f t="shared" si="3"/>
        <v>1</v>
      </c>
    </row>
    <row r="69" spans="1:8" x14ac:dyDescent="0.25">
      <c r="A69">
        <v>53</v>
      </c>
      <c r="B69" s="1">
        <v>0.81100000000000005</v>
      </c>
      <c r="C69" t="s">
        <v>17</v>
      </c>
      <c r="D69" t="s">
        <v>16</v>
      </c>
      <c r="E69">
        <v>38.729999999999997</v>
      </c>
      <c r="F69" s="1">
        <v>5.7000000000000002E-2</v>
      </c>
      <c r="G69">
        <f t="shared" si="2"/>
        <v>1</v>
      </c>
      <c r="H69">
        <f t="shared" si="3"/>
        <v>1</v>
      </c>
    </row>
    <row r="70" spans="1:8" x14ac:dyDescent="0.25">
      <c r="A70">
        <v>56</v>
      </c>
      <c r="B70" s="1">
        <v>0.54300000000000004</v>
      </c>
      <c r="C70" t="s">
        <v>14</v>
      </c>
      <c r="D70" t="s">
        <v>16</v>
      </c>
      <c r="E70">
        <v>51.01</v>
      </c>
      <c r="F70" s="1">
        <v>0.06</v>
      </c>
      <c r="G70">
        <f t="shared" ref="G70:G77" si="4">IF(C70="high",1,0)</f>
        <v>0</v>
      </c>
      <c r="H70">
        <f t="shared" ref="H70:H77" si="5">IF(D70="wet",1,0)</f>
        <v>1</v>
      </c>
    </row>
    <row r="71" spans="1:8" x14ac:dyDescent="0.25">
      <c r="A71">
        <v>57</v>
      </c>
      <c r="B71" s="1">
        <v>0.77200000000000002</v>
      </c>
      <c r="C71" t="s">
        <v>17</v>
      </c>
      <c r="D71" t="s">
        <v>16</v>
      </c>
      <c r="E71">
        <v>38.15</v>
      </c>
      <c r="F71" s="1">
        <v>5.8000000000000003E-2</v>
      </c>
      <c r="G71">
        <f t="shared" si="4"/>
        <v>1</v>
      </c>
      <c r="H71">
        <f t="shared" si="5"/>
        <v>1</v>
      </c>
    </row>
    <row r="72" spans="1:8" x14ac:dyDescent="0.25">
      <c r="A72">
        <v>60</v>
      </c>
      <c r="B72" s="1">
        <v>0.80800000000000005</v>
      </c>
      <c r="C72" t="s">
        <v>17</v>
      </c>
      <c r="D72" t="s">
        <v>16</v>
      </c>
      <c r="E72">
        <v>38.89</v>
      </c>
      <c r="F72" s="1">
        <v>6.0999999999999999E-2</v>
      </c>
      <c r="G72">
        <f t="shared" si="4"/>
        <v>1</v>
      </c>
      <c r="H72">
        <f t="shared" si="5"/>
        <v>1</v>
      </c>
    </row>
    <row r="73" spans="1:8" x14ac:dyDescent="0.25">
      <c r="A73">
        <v>61</v>
      </c>
      <c r="B73" s="1">
        <v>0.64200000000000002</v>
      </c>
      <c r="C73" t="s">
        <v>14</v>
      </c>
      <c r="D73" t="s">
        <v>16</v>
      </c>
      <c r="E73">
        <v>50.88</v>
      </c>
      <c r="F73" s="1">
        <v>6.3E-2</v>
      </c>
      <c r="G73">
        <f t="shared" si="4"/>
        <v>0</v>
      </c>
      <c r="H73">
        <f t="shared" si="5"/>
        <v>1</v>
      </c>
    </row>
    <row r="74" spans="1:8" x14ac:dyDescent="0.25">
      <c r="A74">
        <v>64</v>
      </c>
      <c r="B74" s="1">
        <v>0.46600000000000003</v>
      </c>
      <c r="C74" t="s">
        <v>14</v>
      </c>
      <c r="D74" t="s">
        <v>16</v>
      </c>
      <c r="E74">
        <v>51.11</v>
      </c>
      <c r="F74" s="1">
        <v>5.2999999999999999E-2</v>
      </c>
      <c r="G74">
        <f t="shared" si="4"/>
        <v>0</v>
      </c>
      <c r="H74">
        <f t="shared" si="5"/>
        <v>1</v>
      </c>
    </row>
    <row r="75" spans="1:8" x14ac:dyDescent="0.25">
      <c r="A75">
        <v>66</v>
      </c>
      <c r="B75" s="1">
        <v>0.752</v>
      </c>
      <c r="C75" t="s">
        <v>17</v>
      </c>
      <c r="D75" t="s">
        <v>16</v>
      </c>
      <c r="E75">
        <v>42.44</v>
      </c>
      <c r="F75" s="1">
        <v>6.9000000000000006E-2</v>
      </c>
      <c r="G75">
        <f t="shared" si="4"/>
        <v>1</v>
      </c>
      <c r="H75">
        <f t="shared" si="5"/>
        <v>1</v>
      </c>
    </row>
    <row r="76" spans="1:8" x14ac:dyDescent="0.25">
      <c r="A76">
        <v>70</v>
      </c>
      <c r="B76" s="1">
        <v>0.46600000000000003</v>
      </c>
      <c r="C76" t="s">
        <v>17</v>
      </c>
      <c r="D76" t="s">
        <v>16</v>
      </c>
      <c r="E76">
        <v>52.05</v>
      </c>
      <c r="F76" s="1">
        <v>5.3999999999999999E-2</v>
      </c>
      <c r="G76">
        <f t="shared" si="4"/>
        <v>1</v>
      </c>
      <c r="H76">
        <f t="shared" si="5"/>
        <v>1</v>
      </c>
    </row>
    <row r="77" spans="1:8" x14ac:dyDescent="0.25">
      <c r="A77">
        <v>71</v>
      </c>
      <c r="B77" s="1">
        <v>0.86199999999999999</v>
      </c>
      <c r="C77" t="s">
        <v>17</v>
      </c>
      <c r="D77" t="s">
        <v>16</v>
      </c>
      <c r="E77">
        <v>40.119999999999997</v>
      </c>
      <c r="F77" s="1">
        <v>7.2999999999999995E-2</v>
      </c>
      <c r="G77">
        <f t="shared" si="4"/>
        <v>1</v>
      </c>
      <c r="H77">
        <f t="shared" si="5"/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C162-03C2-4604-B1DA-B4331B02D54F}">
  <sheetPr codeName="Sheet2">
    <tabColor theme="9" tint="0.79998168889431442"/>
  </sheetPr>
  <dimension ref="A1:BN103"/>
  <sheetViews>
    <sheetView showGridLines="0" workbookViewId="0">
      <selection activeCell="E32" sqref="E32"/>
    </sheetView>
  </sheetViews>
  <sheetFormatPr defaultColWidth="10.140625" defaultRowHeight="15.75" x14ac:dyDescent="0.25"/>
  <cols>
    <col min="1" max="1" width="9.140625" style="25" customWidth="1"/>
    <col min="2" max="2" width="12.28515625" style="15" customWidth="1"/>
    <col min="3" max="3" width="12.28515625" style="16" customWidth="1"/>
    <col min="4" max="4" width="8.85546875" style="16" customWidth="1"/>
    <col min="5" max="5" width="8.85546875" style="17" customWidth="1"/>
    <col min="6" max="6" width="13.42578125" style="18" customWidth="1"/>
    <col min="7" max="7" width="12.5703125" style="17" customWidth="1"/>
    <col min="8" max="8" width="6.7109375" style="17" customWidth="1"/>
    <col min="9" max="9" width="10.5703125" style="17" customWidth="1"/>
    <col min="10" max="10" width="16" style="17" bestFit="1" customWidth="1"/>
    <col min="11" max="14" width="10.5703125" style="17" customWidth="1"/>
    <col min="15" max="17" width="12.5703125" style="17" customWidth="1"/>
    <col min="18" max="19" width="12.5703125" style="16" customWidth="1"/>
    <col min="20" max="20" width="16.28515625" style="16" customWidth="1"/>
    <col min="21" max="22" width="12.85546875" style="16" customWidth="1"/>
    <col min="23" max="24" width="12.5703125" style="16" customWidth="1"/>
    <col min="25" max="26" width="10.140625" style="19" customWidth="1"/>
    <col min="27" max="33" width="12.5703125" style="16" customWidth="1"/>
    <col min="34" max="43" width="12.5703125" style="17" customWidth="1"/>
    <col min="44" max="50" width="12.5703125" style="16" customWidth="1"/>
    <col min="51" max="256" width="12.5703125" style="17" customWidth="1"/>
    <col min="257" max="16384" width="10.140625" style="17"/>
  </cols>
  <sheetData>
    <row r="1" spans="1:66" ht="31.5" thickBot="1" x14ac:dyDescent="0.5">
      <c r="A1" s="14" t="s">
        <v>156</v>
      </c>
      <c r="I1" s="16"/>
      <c r="J1" s="16"/>
      <c r="K1" s="16"/>
      <c r="L1" s="16"/>
      <c r="M1" s="16"/>
      <c r="N1" s="16"/>
      <c r="O1" s="16"/>
      <c r="Q1" s="16"/>
      <c r="AH1" s="16"/>
      <c r="AI1" s="16"/>
      <c r="AJ1" s="16"/>
      <c r="AK1" s="16">
        <v>0</v>
      </c>
      <c r="AL1" s="16" t="s">
        <v>168</v>
      </c>
      <c r="AM1" s="16"/>
      <c r="AN1" s="16"/>
      <c r="AO1" s="16"/>
      <c r="AP1" s="16"/>
      <c r="AQ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</row>
    <row r="2" spans="1:66" s="23" customFormat="1" ht="42" customHeight="1" thickBot="1" x14ac:dyDescent="0.35">
      <c r="A2" s="20" t="s">
        <v>157</v>
      </c>
      <c r="B2" s="21" t="s">
        <v>168</v>
      </c>
      <c r="C2" s="16"/>
      <c r="D2" s="16"/>
      <c r="E2" s="22"/>
      <c r="F2" s="59" t="s">
        <v>158</v>
      </c>
      <c r="G2" s="60"/>
      <c r="I2" s="24"/>
      <c r="J2" s="24"/>
      <c r="K2" s="24"/>
      <c r="L2" s="24"/>
      <c r="M2" s="24"/>
      <c r="N2" s="24"/>
      <c r="O2" s="24"/>
      <c r="Q2" s="24"/>
      <c r="R2" s="16"/>
      <c r="S2" s="16"/>
      <c r="T2" s="16"/>
      <c r="U2" s="16"/>
      <c r="V2" s="16"/>
      <c r="W2" s="24"/>
      <c r="X2" s="24"/>
      <c r="Y2" s="19"/>
      <c r="Z2" s="19"/>
      <c r="AA2" s="24"/>
      <c r="AB2" s="24"/>
      <c r="AC2" s="24"/>
      <c r="AD2" s="24"/>
      <c r="AE2" s="24"/>
      <c r="AF2" s="24"/>
      <c r="AG2" s="24"/>
      <c r="AH2" s="24">
        <v>0</v>
      </c>
      <c r="AI2" s="24"/>
      <c r="AJ2" s="24"/>
      <c r="AK2" s="24">
        <v>750000</v>
      </c>
      <c r="AL2" s="24">
        <v>0</v>
      </c>
      <c r="AM2" s="24"/>
      <c r="AN2" s="24"/>
      <c r="AO2" s="24"/>
      <c r="AP2" s="24"/>
      <c r="AQ2" s="24"/>
      <c r="AR2" s="16"/>
      <c r="AS2" s="16"/>
      <c r="AT2" s="16"/>
      <c r="AU2" s="16"/>
      <c r="AV2" s="16"/>
      <c r="AW2" s="16"/>
      <c r="AX2" s="16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</row>
    <row r="3" spans="1:66" ht="16.5" thickBot="1" x14ac:dyDescent="0.3">
      <c r="A3" s="25">
        <v>1</v>
      </c>
      <c r="B3" s="26">
        <v>4360344.9922000002</v>
      </c>
      <c r="E3" s="27"/>
      <c r="F3" s="28">
        <v>500</v>
      </c>
      <c r="G3" s="29" t="s">
        <v>159</v>
      </c>
      <c r="AH3" s="16">
        <v>0.12903225421905518</v>
      </c>
      <c r="AI3" s="16">
        <v>0</v>
      </c>
      <c r="AJ3" s="16"/>
      <c r="AK3" s="16">
        <v>750000</v>
      </c>
      <c r="AL3" s="16">
        <v>2</v>
      </c>
      <c r="AM3" s="16"/>
      <c r="AN3" s="16"/>
      <c r="AO3" s="16"/>
      <c r="AP3" s="16"/>
      <c r="AQ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</row>
    <row r="4" spans="1:66" ht="16.5" thickBot="1" x14ac:dyDescent="0.3">
      <c r="A4" s="25">
        <v>2</v>
      </c>
      <c r="B4" s="26">
        <v>4276524.6180999996</v>
      </c>
      <c r="E4" s="27"/>
      <c r="F4" s="30">
        <v>275.00000016298145</v>
      </c>
      <c r="G4" s="31" t="s">
        <v>160</v>
      </c>
      <c r="I4" s="61" t="s">
        <v>161</v>
      </c>
      <c r="J4" s="62"/>
      <c r="K4" s="63"/>
      <c r="L4" s="64" t="s">
        <v>162</v>
      </c>
      <c r="M4" s="64"/>
      <c r="N4" s="65"/>
      <c r="P4" s="32"/>
      <c r="AH4" s="16">
        <v>0.25806450843811035</v>
      </c>
      <c r="AI4" s="16">
        <v>3</v>
      </c>
      <c r="AJ4" s="16"/>
      <c r="AK4" s="16">
        <v>1000000</v>
      </c>
      <c r="AL4" s="16">
        <v>2</v>
      </c>
      <c r="AM4" s="16"/>
      <c r="AN4" s="16"/>
      <c r="AO4" s="16"/>
      <c r="AP4" s="16"/>
      <c r="AQ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</row>
    <row r="5" spans="1:66" x14ac:dyDescent="0.25">
      <c r="A5" s="25">
        <v>3</v>
      </c>
      <c r="B5" s="26">
        <v>3803679.7557000001</v>
      </c>
      <c r="E5" s="33"/>
      <c r="F5" s="34"/>
      <c r="G5" s="33"/>
      <c r="I5" s="35" t="s">
        <v>163</v>
      </c>
      <c r="J5" s="55">
        <v>3524801.029743202</v>
      </c>
      <c r="K5" s="36"/>
      <c r="L5" s="37"/>
      <c r="M5" s="38"/>
      <c r="N5" s="39"/>
      <c r="P5" s="32"/>
      <c r="AH5" s="16">
        <v>0.38709676265716553</v>
      </c>
      <c r="AI5" s="16">
        <v>4</v>
      </c>
      <c r="AJ5" s="16"/>
      <c r="AK5" s="16">
        <v>1000000</v>
      </c>
      <c r="AL5" s="16">
        <v>2</v>
      </c>
      <c r="AM5" s="16"/>
      <c r="AN5" s="16"/>
      <c r="AO5" s="16"/>
      <c r="AP5" s="16"/>
      <c r="AQ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 spans="1:66" x14ac:dyDescent="0.25">
      <c r="A6" s="25">
        <v>4</v>
      </c>
      <c r="B6" s="26">
        <v>2076661.7226</v>
      </c>
      <c r="I6" s="40" t="s">
        <v>164</v>
      </c>
      <c r="J6" s="56">
        <v>930605.39215169451</v>
      </c>
      <c r="K6" s="41"/>
      <c r="L6" s="42"/>
      <c r="M6" s="43"/>
      <c r="N6" s="41"/>
      <c r="AH6" s="16">
        <v>0.5161290168762207</v>
      </c>
      <c r="AI6" s="16">
        <v>8</v>
      </c>
      <c r="AJ6" s="16"/>
      <c r="AK6" s="16">
        <v>1250000</v>
      </c>
      <c r="AL6" s="16">
        <v>2</v>
      </c>
      <c r="AM6" s="16"/>
      <c r="AN6" s="16"/>
      <c r="AO6" s="16"/>
      <c r="AP6" s="16"/>
      <c r="AQ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</row>
    <row r="7" spans="1:66" x14ac:dyDescent="0.25">
      <c r="A7" s="25">
        <v>5</v>
      </c>
      <c r="B7" s="26">
        <v>3360124.6902000001</v>
      </c>
      <c r="F7" s="44"/>
      <c r="I7" s="45" t="s">
        <v>165</v>
      </c>
      <c r="J7" s="56">
        <v>5980211.4446</v>
      </c>
      <c r="K7" s="36"/>
      <c r="L7" s="46"/>
      <c r="M7" s="27"/>
      <c r="N7" s="41"/>
      <c r="AH7" s="16">
        <v>0.64516127109527588</v>
      </c>
      <c r="AI7" s="16">
        <v>4</v>
      </c>
      <c r="AJ7" s="16"/>
      <c r="AK7" s="16">
        <v>1250000</v>
      </c>
      <c r="AL7" s="16">
        <v>8</v>
      </c>
      <c r="AM7" s="16"/>
      <c r="AN7" s="16"/>
      <c r="AO7" s="16"/>
      <c r="AP7" s="16"/>
      <c r="AQ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</row>
    <row r="8" spans="1:66" ht="16.5" thickBot="1" x14ac:dyDescent="0.3">
      <c r="A8" s="25">
        <v>6</v>
      </c>
      <c r="B8" s="26">
        <v>4874125.6249000002</v>
      </c>
      <c r="F8" s="44"/>
      <c r="I8" s="47" t="s">
        <v>166</v>
      </c>
      <c r="J8" s="57">
        <v>929274.06160000002</v>
      </c>
      <c r="K8" s="48"/>
      <c r="L8" s="49"/>
      <c r="M8" s="50"/>
      <c r="N8" s="51"/>
      <c r="AH8" s="16">
        <v>0.77419352531433105</v>
      </c>
      <c r="AI8" s="16">
        <v>9</v>
      </c>
      <c r="AJ8" s="16"/>
      <c r="AK8" s="16">
        <v>1500000</v>
      </c>
      <c r="AL8" s="16">
        <v>8</v>
      </c>
      <c r="AM8" s="16"/>
      <c r="AN8" s="16"/>
      <c r="AO8" s="16"/>
      <c r="AP8" s="16"/>
      <c r="AQ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</row>
    <row r="9" spans="1:66" x14ac:dyDescent="0.25">
      <c r="A9" s="25">
        <v>7</v>
      </c>
      <c r="B9" s="26">
        <v>3441806.5800999999</v>
      </c>
      <c r="F9" s="44"/>
      <c r="I9" s="33"/>
      <c r="J9" s="52"/>
      <c r="K9" s="33"/>
      <c r="L9" s="33"/>
      <c r="M9" s="33"/>
      <c r="N9" s="33"/>
      <c r="AH9" s="16">
        <v>0.90322577953338623</v>
      </c>
      <c r="AI9" s="16">
        <v>9</v>
      </c>
      <c r="AJ9" s="16"/>
      <c r="AK9" s="16">
        <v>1500000</v>
      </c>
      <c r="AL9" s="16">
        <v>9</v>
      </c>
      <c r="AM9" s="16"/>
      <c r="AN9" s="16"/>
      <c r="AO9" s="16"/>
      <c r="AP9" s="16"/>
      <c r="AQ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</row>
    <row r="10" spans="1:66" x14ac:dyDescent="0.25">
      <c r="A10" s="25">
        <v>8</v>
      </c>
      <c r="B10" s="26">
        <v>2874999.2503</v>
      </c>
      <c r="F10" s="44"/>
      <c r="I10" s="27"/>
      <c r="J10" s="52"/>
      <c r="K10" s="33"/>
      <c r="L10" s="33"/>
      <c r="M10" s="33"/>
      <c r="N10" s="33"/>
      <c r="P10" s="32"/>
      <c r="AH10" s="16">
        <v>1.0322580337524414</v>
      </c>
      <c r="AI10" s="16">
        <v>12</v>
      </c>
      <c r="AJ10" s="16"/>
      <c r="AK10" s="16">
        <v>1750000</v>
      </c>
      <c r="AL10" s="16">
        <v>9</v>
      </c>
      <c r="AM10" s="16"/>
      <c r="AN10" s="16"/>
      <c r="AO10" s="16"/>
      <c r="AP10" s="16"/>
      <c r="AQ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</row>
    <row r="11" spans="1:66" x14ac:dyDescent="0.25">
      <c r="A11" s="25">
        <v>9</v>
      </c>
      <c r="B11" s="26">
        <v>2518589.0175000001</v>
      </c>
      <c r="I11" s="33"/>
      <c r="J11" s="52"/>
      <c r="K11" s="33"/>
      <c r="L11" s="33"/>
      <c r="M11" s="33"/>
      <c r="N11" s="33"/>
      <c r="P11" s="32"/>
      <c r="AH11" s="16">
        <v>1.1612902879714966</v>
      </c>
      <c r="AI11" s="16">
        <v>8</v>
      </c>
      <c r="AJ11" s="16"/>
      <c r="AK11" s="16">
        <v>1750000</v>
      </c>
      <c r="AL11" s="16">
        <v>11</v>
      </c>
      <c r="AM11" s="16"/>
      <c r="AN11" s="16"/>
      <c r="AO11" s="16"/>
      <c r="AP11" s="16"/>
      <c r="AQ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</row>
    <row r="12" spans="1:66" x14ac:dyDescent="0.25">
      <c r="A12" s="25">
        <v>10</v>
      </c>
      <c r="B12" s="26">
        <v>5700748.7363999998</v>
      </c>
      <c r="I12" s="33"/>
      <c r="J12" s="33"/>
      <c r="K12" s="33"/>
      <c r="L12" s="33"/>
      <c r="M12" s="33"/>
      <c r="N12" s="33"/>
      <c r="P12" s="32"/>
      <c r="AH12" s="16">
        <v>1.2903225421905518</v>
      </c>
      <c r="AI12" s="16">
        <v>3</v>
      </c>
      <c r="AJ12" s="16"/>
      <c r="AK12" s="16">
        <v>2000000</v>
      </c>
      <c r="AL12" s="16">
        <v>11</v>
      </c>
      <c r="AM12" s="16"/>
      <c r="AN12" s="16"/>
      <c r="AO12" s="16"/>
      <c r="AP12" s="16"/>
      <c r="AQ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</row>
    <row r="13" spans="1:66" x14ac:dyDescent="0.25">
      <c r="A13" s="25">
        <v>11</v>
      </c>
      <c r="B13" s="26">
        <v>3754466.0924999998</v>
      </c>
      <c r="I13" s="33"/>
      <c r="J13" s="33"/>
      <c r="K13" s="33"/>
      <c r="L13" s="33"/>
      <c r="M13" s="33"/>
      <c r="N13" s="33"/>
      <c r="AH13" s="16">
        <v>1.4193547964096069</v>
      </c>
      <c r="AI13" s="16">
        <v>6</v>
      </c>
      <c r="AJ13" s="16"/>
      <c r="AK13" s="16">
        <v>2000000</v>
      </c>
      <c r="AL13" s="16">
        <v>14</v>
      </c>
      <c r="AM13" s="16"/>
      <c r="AN13" s="16"/>
      <c r="AO13" s="16"/>
      <c r="AP13" s="16"/>
      <c r="AQ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</row>
    <row r="14" spans="1:66" x14ac:dyDescent="0.25">
      <c r="A14" s="25">
        <v>12</v>
      </c>
      <c r="B14" s="26">
        <v>3091695.1693000002</v>
      </c>
      <c r="E14" s="53"/>
      <c r="I14" s="33"/>
      <c r="J14" s="33"/>
      <c r="K14" s="33"/>
      <c r="L14" s="33"/>
      <c r="M14" s="33"/>
      <c r="N14" s="33"/>
      <c r="AH14" s="16">
        <v>1.5483870506286621</v>
      </c>
      <c r="AI14" s="16">
        <v>7</v>
      </c>
      <c r="AJ14" s="16"/>
      <c r="AK14" s="16">
        <v>2250000</v>
      </c>
      <c r="AL14" s="16">
        <v>14</v>
      </c>
      <c r="AM14" s="16"/>
      <c r="AN14" s="16"/>
      <c r="AO14" s="16"/>
      <c r="AP14" s="16"/>
      <c r="AQ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</row>
    <row r="15" spans="1:66" x14ac:dyDescent="0.25">
      <c r="A15" s="25">
        <v>13</v>
      </c>
      <c r="B15" s="26">
        <v>3643323.9123999998</v>
      </c>
      <c r="E15" s="53"/>
      <c r="I15" s="33"/>
      <c r="J15" s="33"/>
      <c r="K15" s="33"/>
      <c r="L15" s="33"/>
      <c r="M15" s="33"/>
      <c r="N15" s="33"/>
      <c r="AH15" s="16">
        <v>1.6774193048477173</v>
      </c>
      <c r="AI15" s="16">
        <v>6</v>
      </c>
      <c r="AJ15" s="16"/>
      <c r="AK15" s="16">
        <v>2250000</v>
      </c>
      <c r="AL15" s="16">
        <v>18</v>
      </c>
      <c r="AM15" s="16"/>
      <c r="AN15" s="16"/>
      <c r="AO15" s="16"/>
      <c r="AP15" s="16"/>
      <c r="AQ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</row>
    <row r="16" spans="1:66" x14ac:dyDescent="0.25">
      <c r="A16" s="25">
        <v>14</v>
      </c>
      <c r="B16" s="26">
        <v>3220244.1486999998</v>
      </c>
      <c r="E16" s="53"/>
      <c r="I16" s="33"/>
      <c r="J16" s="33"/>
      <c r="K16" s="33"/>
      <c r="L16" s="33"/>
      <c r="M16" s="33"/>
      <c r="N16" s="33"/>
      <c r="AH16" s="16">
        <v>1.8064515590667725</v>
      </c>
      <c r="AI16" s="16">
        <v>6</v>
      </c>
      <c r="AJ16" s="16"/>
      <c r="AK16" s="16">
        <v>2500000</v>
      </c>
      <c r="AL16" s="16">
        <v>18</v>
      </c>
      <c r="AM16" s="16"/>
      <c r="AN16" s="16"/>
      <c r="AO16" s="16"/>
      <c r="AP16" s="16"/>
      <c r="AQ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</row>
    <row r="17" spans="1:66" x14ac:dyDescent="0.25">
      <c r="A17" s="25">
        <v>15</v>
      </c>
      <c r="B17" s="26">
        <v>4521856.6522000004</v>
      </c>
      <c r="I17" s="33"/>
      <c r="J17" s="33"/>
      <c r="K17" s="33"/>
      <c r="L17" s="33"/>
      <c r="M17" s="33"/>
      <c r="N17" s="33"/>
      <c r="AH17" s="16">
        <v>1.9354838132858276</v>
      </c>
      <c r="AI17" s="16">
        <v>2</v>
      </c>
      <c r="AJ17" s="16"/>
      <c r="AK17" s="16">
        <v>2500000</v>
      </c>
      <c r="AL17" s="16">
        <v>35</v>
      </c>
      <c r="AM17" s="16"/>
      <c r="AN17" s="16"/>
      <c r="AO17" s="16"/>
      <c r="AP17" s="16"/>
      <c r="AQ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</row>
    <row r="18" spans="1:66" x14ac:dyDescent="0.25">
      <c r="A18" s="25">
        <v>16</v>
      </c>
      <c r="B18" s="26">
        <v>2307100.6071000001</v>
      </c>
      <c r="I18" s="33"/>
      <c r="J18" s="33"/>
      <c r="K18" s="33"/>
      <c r="L18" s="33"/>
      <c r="M18" s="33"/>
      <c r="N18" s="33"/>
      <c r="AH18" s="16">
        <v>2.0645160675048828</v>
      </c>
      <c r="AI18" s="16">
        <v>5</v>
      </c>
      <c r="AJ18" s="16"/>
      <c r="AK18" s="16">
        <v>2750000</v>
      </c>
      <c r="AL18" s="16">
        <v>35</v>
      </c>
      <c r="AM18" s="16"/>
      <c r="AN18" s="16"/>
      <c r="AO18" s="16"/>
      <c r="AP18" s="16"/>
      <c r="AQ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</row>
    <row r="19" spans="1:66" x14ac:dyDescent="0.25">
      <c r="A19" s="25">
        <v>17</v>
      </c>
      <c r="B19" s="26">
        <v>4645973.3348000003</v>
      </c>
      <c r="I19" s="33"/>
      <c r="J19" s="33"/>
      <c r="K19" s="33"/>
      <c r="L19" s="33"/>
      <c r="M19" s="33"/>
      <c r="N19" s="33"/>
      <c r="AH19" s="16">
        <v>2.193548321723938</v>
      </c>
      <c r="AI19" s="16">
        <v>2</v>
      </c>
      <c r="AJ19" s="16"/>
      <c r="AK19" s="16">
        <v>2750000</v>
      </c>
      <c r="AL19" s="16">
        <v>37</v>
      </c>
      <c r="AM19" s="16"/>
      <c r="AN19" s="16"/>
      <c r="AO19" s="16"/>
      <c r="AP19" s="16"/>
      <c r="AQ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</row>
    <row r="20" spans="1:66" x14ac:dyDescent="0.25">
      <c r="A20" s="25">
        <v>18</v>
      </c>
      <c r="B20" s="26">
        <v>2896729.2722999998</v>
      </c>
      <c r="I20" s="33"/>
      <c r="J20" s="33"/>
      <c r="K20" s="33"/>
      <c r="L20" s="33"/>
      <c r="M20" s="33"/>
      <c r="N20" s="33"/>
      <c r="AH20" s="16">
        <v>2.3225805759429932</v>
      </c>
      <c r="AI20" s="16">
        <v>3</v>
      </c>
      <c r="AJ20" s="16"/>
      <c r="AK20" s="16">
        <v>3000000</v>
      </c>
      <c r="AL20" s="16">
        <v>37</v>
      </c>
      <c r="AM20" s="16"/>
      <c r="AN20" s="16"/>
      <c r="AO20" s="16"/>
      <c r="AP20" s="16"/>
      <c r="AQ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</row>
    <row r="21" spans="1:66" x14ac:dyDescent="0.25">
      <c r="A21" s="25">
        <v>19</v>
      </c>
      <c r="B21" s="26">
        <v>2824625.8909999998</v>
      </c>
      <c r="I21" s="33"/>
      <c r="J21" s="33"/>
      <c r="K21" s="33"/>
      <c r="L21" s="33"/>
      <c r="M21" s="33"/>
      <c r="N21" s="33"/>
      <c r="AH21" s="16">
        <v>2.4516128301620483</v>
      </c>
      <c r="AI21" s="16">
        <v>2</v>
      </c>
      <c r="AJ21" s="16"/>
      <c r="AK21" s="16">
        <v>3000000</v>
      </c>
      <c r="AL21" s="16">
        <v>49</v>
      </c>
      <c r="AM21" s="16"/>
      <c r="AN21" s="16"/>
      <c r="AO21" s="16"/>
      <c r="AP21" s="16"/>
      <c r="AQ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</row>
    <row r="22" spans="1:66" x14ac:dyDescent="0.25">
      <c r="A22" s="25">
        <v>20</v>
      </c>
      <c r="B22" s="26">
        <v>5091001.8165999996</v>
      </c>
      <c r="I22" s="33"/>
      <c r="J22" s="33"/>
      <c r="K22" s="33"/>
      <c r="L22" s="33"/>
      <c r="M22" s="33"/>
      <c r="N22" s="33"/>
      <c r="AH22" s="16">
        <v>2.5806450843811035</v>
      </c>
      <c r="AI22" s="16">
        <v>1</v>
      </c>
      <c r="AJ22" s="16"/>
      <c r="AK22" s="16">
        <v>3250000</v>
      </c>
      <c r="AL22" s="16">
        <v>49</v>
      </c>
      <c r="AM22" s="16"/>
      <c r="AN22" s="16"/>
      <c r="AO22" s="16"/>
      <c r="AP22" s="16"/>
      <c r="AQ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</row>
    <row r="23" spans="1:66" x14ac:dyDescent="0.25">
      <c r="A23" s="25">
        <v>21</v>
      </c>
      <c r="B23" s="26">
        <v>1626308.7927999999</v>
      </c>
      <c r="AH23" s="16">
        <v>2.7096773386001587</v>
      </c>
      <c r="AI23" s="16">
        <v>0</v>
      </c>
      <c r="AJ23" s="16"/>
      <c r="AK23" s="16">
        <v>3250000</v>
      </c>
      <c r="AL23" s="16">
        <v>48</v>
      </c>
      <c r="AM23" s="16"/>
      <c r="AN23" s="16"/>
      <c r="AO23" s="16"/>
      <c r="AP23" s="16"/>
      <c r="AQ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</row>
    <row r="24" spans="1:66" x14ac:dyDescent="0.25">
      <c r="A24" s="25">
        <v>22</v>
      </c>
      <c r="B24" s="26">
        <v>3833971.3182000001</v>
      </c>
      <c r="AH24" s="16">
        <v>2.8387095928192139</v>
      </c>
      <c r="AI24" s="16">
        <v>0</v>
      </c>
      <c r="AJ24" s="16"/>
      <c r="AK24" s="16">
        <v>3500000</v>
      </c>
      <c r="AL24" s="16">
        <v>48</v>
      </c>
      <c r="AM24" s="16"/>
      <c r="AN24" s="16"/>
      <c r="AO24" s="16"/>
      <c r="AP24" s="16"/>
      <c r="AQ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</row>
    <row r="25" spans="1:66" x14ac:dyDescent="0.25">
      <c r="A25" s="25">
        <v>23</v>
      </c>
      <c r="B25" s="26">
        <v>1479974.0567999999</v>
      </c>
      <c r="AH25" s="16">
        <v>2.967741847038269</v>
      </c>
      <c r="AI25" s="16">
        <v>0</v>
      </c>
      <c r="AJ25" s="16"/>
      <c r="AK25" s="16">
        <v>3500000</v>
      </c>
      <c r="AL25" s="16">
        <v>65</v>
      </c>
      <c r="AM25" s="16"/>
      <c r="AN25" s="16"/>
      <c r="AO25" s="16"/>
      <c r="AP25" s="16"/>
      <c r="AQ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</row>
    <row r="26" spans="1:66" x14ac:dyDescent="0.25">
      <c r="A26" s="25">
        <v>24</v>
      </c>
      <c r="B26" s="26">
        <v>3105517.1523000002</v>
      </c>
      <c r="AH26" s="16">
        <v>3.0967741012573242</v>
      </c>
      <c r="AI26" s="16">
        <v>0</v>
      </c>
      <c r="AJ26" s="16"/>
      <c r="AK26" s="16">
        <v>3750000</v>
      </c>
      <c r="AL26" s="16">
        <v>65</v>
      </c>
      <c r="AM26" s="16"/>
      <c r="AN26" s="16"/>
      <c r="AO26" s="16"/>
      <c r="AP26" s="16"/>
      <c r="AQ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</row>
    <row r="27" spans="1:66" x14ac:dyDescent="0.25">
      <c r="A27" s="25">
        <v>25</v>
      </c>
      <c r="B27" s="26">
        <v>3104240.0821000002</v>
      </c>
      <c r="AH27" s="16">
        <v>3.2258063554763794</v>
      </c>
      <c r="AI27" s="16">
        <v>0</v>
      </c>
      <c r="AJ27" s="16"/>
      <c r="AK27" s="16">
        <v>3750000</v>
      </c>
      <c r="AL27" s="16">
        <v>50</v>
      </c>
      <c r="AM27" s="16"/>
      <c r="AN27" s="16"/>
      <c r="AO27" s="16"/>
      <c r="AP27" s="16"/>
      <c r="AQ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</row>
    <row r="28" spans="1:66" x14ac:dyDescent="0.25">
      <c r="A28" s="25">
        <v>26</v>
      </c>
      <c r="B28" s="26">
        <v>3660931.8122999999</v>
      </c>
      <c r="AH28" s="16">
        <v>3.3548386096954346</v>
      </c>
      <c r="AI28" s="16">
        <v>0</v>
      </c>
      <c r="AJ28" s="16"/>
      <c r="AK28" s="16">
        <v>4000000</v>
      </c>
      <c r="AL28" s="16">
        <v>50</v>
      </c>
      <c r="AM28" s="16"/>
      <c r="AN28" s="16"/>
      <c r="AO28" s="16"/>
      <c r="AP28" s="16"/>
      <c r="AQ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</row>
    <row r="29" spans="1:66" x14ac:dyDescent="0.25">
      <c r="A29" s="25">
        <v>27</v>
      </c>
      <c r="B29" s="26">
        <v>3183650.3843</v>
      </c>
      <c r="AH29" s="16">
        <v>3.4838708639144897</v>
      </c>
      <c r="AI29" s="16">
        <v>0</v>
      </c>
      <c r="AJ29" s="16"/>
      <c r="AK29" s="16">
        <v>4000000</v>
      </c>
      <c r="AL29" s="16">
        <v>41</v>
      </c>
      <c r="AM29" s="16"/>
      <c r="AN29" s="16"/>
      <c r="AO29" s="16"/>
      <c r="AP29" s="16"/>
      <c r="AQ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</row>
    <row r="30" spans="1:66" x14ac:dyDescent="0.25">
      <c r="A30" s="25">
        <v>28</v>
      </c>
      <c r="B30" s="26">
        <v>2097308.5112000001</v>
      </c>
      <c r="AH30" s="16">
        <v>3.6129031181335449</v>
      </c>
      <c r="AI30" s="16">
        <v>0</v>
      </c>
      <c r="AJ30" s="16"/>
      <c r="AK30" s="16">
        <v>4250000</v>
      </c>
      <c r="AL30" s="16">
        <v>41</v>
      </c>
      <c r="AM30" s="16"/>
      <c r="AN30" s="16"/>
      <c r="AO30" s="16"/>
      <c r="AP30" s="16"/>
      <c r="AQ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</row>
    <row r="31" spans="1:66" x14ac:dyDescent="0.25">
      <c r="A31" s="25">
        <v>29</v>
      </c>
      <c r="B31" s="26">
        <v>3886016.8229</v>
      </c>
      <c r="AH31" s="16">
        <v>3.7419353723526001</v>
      </c>
      <c r="AI31" s="16">
        <v>0</v>
      </c>
      <c r="AJ31" s="16"/>
      <c r="AK31" s="16">
        <v>4250000</v>
      </c>
      <c r="AL31" s="16">
        <v>39</v>
      </c>
      <c r="AM31" s="16"/>
      <c r="AN31" s="16"/>
      <c r="AO31" s="16"/>
      <c r="AP31" s="16"/>
      <c r="AQ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</row>
    <row r="32" spans="1:66" x14ac:dyDescent="0.25">
      <c r="A32" s="25">
        <v>30</v>
      </c>
      <c r="B32" s="26">
        <v>2458801.4909999999</v>
      </c>
      <c r="AH32" s="16">
        <v>3.8709676265716553</v>
      </c>
      <c r="AI32" s="16">
        <v>0</v>
      </c>
      <c r="AJ32" s="16"/>
      <c r="AK32" s="16">
        <v>4500000</v>
      </c>
      <c r="AL32" s="16">
        <v>39</v>
      </c>
      <c r="AM32" s="16"/>
      <c r="AN32" s="16"/>
      <c r="AO32" s="16"/>
      <c r="AP32" s="16"/>
      <c r="AQ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</row>
    <row r="33" spans="1:66" x14ac:dyDescent="0.25">
      <c r="A33" s="25">
        <v>31</v>
      </c>
      <c r="B33" s="26">
        <v>1662545.7152</v>
      </c>
      <c r="AH33" s="16">
        <v>3.9999998807907104</v>
      </c>
      <c r="AI33" s="16">
        <v>0</v>
      </c>
      <c r="AJ33" s="16"/>
      <c r="AK33" s="16">
        <v>4500000</v>
      </c>
      <c r="AL33" s="16">
        <v>25</v>
      </c>
      <c r="AM33" s="16"/>
      <c r="AN33" s="16"/>
      <c r="AO33" s="16"/>
      <c r="AP33" s="16"/>
      <c r="AQ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</row>
    <row r="34" spans="1:66" x14ac:dyDescent="0.25">
      <c r="A34" s="25">
        <v>32</v>
      </c>
      <c r="B34" s="26">
        <v>3985267.0222</v>
      </c>
      <c r="AH34" s="16"/>
      <c r="AI34" s="16"/>
      <c r="AJ34" s="16"/>
      <c r="AK34" s="16">
        <v>4750000</v>
      </c>
      <c r="AL34" s="16">
        <v>25</v>
      </c>
      <c r="AM34" s="16"/>
      <c r="AN34" s="16"/>
      <c r="AO34" s="16"/>
      <c r="AP34" s="16"/>
      <c r="AQ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</row>
    <row r="35" spans="1:66" x14ac:dyDescent="0.25">
      <c r="A35" s="25">
        <v>33</v>
      </c>
      <c r="B35" s="26">
        <v>2602523.7218999998</v>
      </c>
      <c r="AH35" s="16"/>
      <c r="AI35" s="16"/>
      <c r="AJ35" s="16"/>
      <c r="AK35" s="16">
        <v>4750000</v>
      </c>
      <c r="AL35" s="16">
        <v>16</v>
      </c>
      <c r="AM35" s="16"/>
      <c r="AN35" s="16"/>
      <c r="AO35" s="16"/>
      <c r="AP35" s="16"/>
      <c r="AQ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</row>
    <row r="36" spans="1:66" x14ac:dyDescent="0.25">
      <c r="A36" s="25">
        <v>34</v>
      </c>
      <c r="B36" s="26">
        <v>4626251.1392000001</v>
      </c>
      <c r="AH36" s="16"/>
      <c r="AI36" s="16"/>
      <c r="AJ36" s="16"/>
      <c r="AK36" s="16">
        <v>5000000</v>
      </c>
      <c r="AL36" s="16">
        <v>16</v>
      </c>
      <c r="AM36" s="16"/>
      <c r="AN36" s="16"/>
      <c r="AO36" s="16"/>
      <c r="AP36" s="16"/>
      <c r="AQ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</row>
    <row r="37" spans="1:66" x14ac:dyDescent="0.25">
      <c r="A37" s="25">
        <v>35</v>
      </c>
      <c r="B37" s="26">
        <v>3602044.7357000001</v>
      </c>
      <c r="AH37" s="16"/>
      <c r="AI37" s="16"/>
      <c r="AJ37" s="16"/>
      <c r="AK37" s="16">
        <v>5000000</v>
      </c>
      <c r="AL37" s="16">
        <v>16</v>
      </c>
      <c r="AM37" s="16"/>
      <c r="AN37" s="16"/>
      <c r="AO37" s="16"/>
      <c r="AP37" s="16"/>
      <c r="AQ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</row>
    <row r="38" spans="1:66" x14ac:dyDescent="0.25">
      <c r="A38" s="25">
        <v>36</v>
      </c>
      <c r="B38" s="26">
        <v>4559362.2248999998</v>
      </c>
      <c r="AH38" s="16"/>
      <c r="AI38" s="16"/>
      <c r="AJ38" s="16"/>
      <c r="AK38" s="16">
        <v>5250000</v>
      </c>
      <c r="AL38" s="16">
        <v>16</v>
      </c>
      <c r="AM38" s="16"/>
      <c r="AN38" s="16"/>
      <c r="AO38" s="16"/>
      <c r="AP38" s="16"/>
      <c r="AQ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</row>
    <row r="39" spans="1:66" x14ac:dyDescent="0.25">
      <c r="A39" s="25">
        <v>37</v>
      </c>
      <c r="B39" s="26">
        <v>4698454.8850999996</v>
      </c>
      <c r="AH39" s="16"/>
      <c r="AI39" s="16"/>
      <c r="AJ39" s="16"/>
      <c r="AK39" s="16">
        <v>5250000</v>
      </c>
      <c r="AL39" s="16">
        <v>9</v>
      </c>
      <c r="AM39" s="16"/>
      <c r="AN39" s="16"/>
      <c r="AO39" s="16"/>
      <c r="AP39" s="16"/>
      <c r="AQ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</row>
    <row r="40" spans="1:66" x14ac:dyDescent="0.25">
      <c r="A40" s="25">
        <v>38</v>
      </c>
      <c r="B40" s="26">
        <v>3839271.4215000002</v>
      </c>
      <c r="AH40" s="16"/>
      <c r="AI40" s="16"/>
      <c r="AJ40" s="16"/>
      <c r="AK40" s="16">
        <v>5500000</v>
      </c>
      <c r="AL40" s="16">
        <v>9</v>
      </c>
      <c r="AM40" s="16"/>
      <c r="AN40" s="16"/>
      <c r="AO40" s="16"/>
      <c r="AP40" s="16"/>
      <c r="AQ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</row>
    <row r="41" spans="1:66" x14ac:dyDescent="0.25">
      <c r="A41" s="25">
        <v>39</v>
      </c>
      <c r="B41" s="26">
        <v>2467049.298</v>
      </c>
      <c r="AH41" s="16"/>
      <c r="AI41" s="16"/>
      <c r="AJ41" s="16"/>
      <c r="AK41" s="16">
        <v>5500000</v>
      </c>
      <c r="AL41" s="16">
        <v>5</v>
      </c>
      <c r="AM41" s="16"/>
      <c r="AN41" s="16"/>
      <c r="AO41" s="16"/>
      <c r="AP41" s="16"/>
      <c r="AQ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</row>
    <row r="42" spans="1:66" x14ac:dyDescent="0.25">
      <c r="A42" s="25">
        <v>40</v>
      </c>
      <c r="B42" s="26">
        <v>4794219.0504999999</v>
      </c>
      <c r="AH42" s="16"/>
      <c r="AI42" s="16"/>
      <c r="AJ42" s="16"/>
      <c r="AK42" s="16">
        <v>5750000</v>
      </c>
      <c r="AL42" s="16">
        <v>5</v>
      </c>
      <c r="AM42" s="16"/>
      <c r="AN42" s="16"/>
      <c r="AO42" s="16"/>
      <c r="AP42" s="16"/>
      <c r="AQ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</row>
    <row r="43" spans="1:66" x14ac:dyDescent="0.25">
      <c r="A43" s="25">
        <v>41</v>
      </c>
      <c r="B43" s="26">
        <v>4502146.5784999998</v>
      </c>
      <c r="AH43" s="16"/>
      <c r="AI43" s="16"/>
      <c r="AJ43" s="16"/>
      <c r="AK43" s="16">
        <v>5750000</v>
      </c>
      <c r="AL43" s="16">
        <v>1</v>
      </c>
      <c r="AM43" s="16"/>
      <c r="AN43" s="16"/>
      <c r="AO43" s="16"/>
      <c r="AP43" s="16"/>
      <c r="AQ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</row>
    <row r="44" spans="1:66" x14ac:dyDescent="0.25">
      <c r="A44" s="25">
        <v>42</v>
      </c>
      <c r="B44" s="26">
        <v>3551430.2725999998</v>
      </c>
      <c r="AH44" s="16"/>
      <c r="AI44" s="16"/>
      <c r="AJ44" s="16"/>
      <c r="AK44" s="16">
        <v>6000000</v>
      </c>
      <c r="AL44" s="16">
        <v>1</v>
      </c>
      <c r="AM44" s="16"/>
      <c r="AN44" s="16"/>
      <c r="AO44" s="16"/>
      <c r="AP44" s="16"/>
      <c r="AQ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</row>
    <row r="45" spans="1:66" x14ac:dyDescent="0.25">
      <c r="A45" s="25">
        <v>43</v>
      </c>
      <c r="B45" s="26">
        <v>4179046.5350000001</v>
      </c>
      <c r="AH45" s="16"/>
      <c r="AI45" s="16"/>
      <c r="AJ45" s="16"/>
      <c r="AK45" s="16">
        <v>6000000</v>
      </c>
      <c r="AL45" s="16">
        <v>0</v>
      </c>
      <c r="AM45" s="16"/>
      <c r="AN45" s="16"/>
      <c r="AO45" s="16"/>
      <c r="AP45" s="16"/>
      <c r="AQ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</row>
    <row r="46" spans="1:66" x14ac:dyDescent="0.25">
      <c r="A46" s="25">
        <v>44</v>
      </c>
      <c r="B46" s="26">
        <v>3328878.0120999999</v>
      </c>
      <c r="AH46" s="16"/>
      <c r="AI46" s="16"/>
      <c r="AJ46" s="16"/>
      <c r="AK46" s="16">
        <v>2.8387095928192139</v>
      </c>
      <c r="AL46" s="16">
        <v>0</v>
      </c>
      <c r="AM46" s="16"/>
      <c r="AN46" s="16"/>
      <c r="AO46" s="16"/>
      <c r="AP46" s="16"/>
      <c r="AQ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</row>
    <row r="47" spans="1:66" x14ac:dyDescent="0.25">
      <c r="A47" s="25">
        <v>45</v>
      </c>
      <c r="B47" s="26">
        <v>4150844.8942999998</v>
      </c>
      <c r="AH47" s="16"/>
      <c r="AI47" s="16"/>
      <c r="AJ47" s="16"/>
      <c r="AK47" s="16">
        <v>2.967741847038269</v>
      </c>
      <c r="AL47" s="16">
        <v>0</v>
      </c>
      <c r="AM47" s="16"/>
      <c r="AN47" s="16"/>
      <c r="AO47" s="16"/>
      <c r="AP47" s="16"/>
      <c r="AQ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</row>
    <row r="48" spans="1:66" x14ac:dyDescent="0.25">
      <c r="A48" s="25">
        <v>46</v>
      </c>
      <c r="B48" s="26">
        <v>2896792.2684999998</v>
      </c>
      <c r="AH48" s="16"/>
      <c r="AI48" s="16"/>
      <c r="AJ48" s="16"/>
      <c r="AK48" s="16">
        <v>2.967741847038269</v>
      </c>
      <c r="AL48" s="16">
        <v>0</v>
      </c>
      <c r="AM48" s="16"/>
      <c r="AN48" s="16"/>
      <c r="AO48" s="16"/>
      <c r="AP48" s="16"/>
      <c r="AQ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</row>
    <row r="49" spans="1:66" x14ac:dyDescent="0.25">
      <c r="A49" s="25">
        <v>47</v>
      </c>
      <c r="B49" s="26">
        <v>3543217.1963</v>
      </c>
      <c r="AH49" s="16"/>
      <c r="AI49" s="16"/>
      <c r="AJ49" s="16"/>
      <c r="AK49" s="16">
        <v>3.0967741012573242</v>
      </c>
      <c r="AL49" s="16">
        <v>0</v>
      </c>
      <c r="AM49" s="16"/>
      <c r="AN49" s="16"/>
      <c r="AO49" s="16"/>
      <c r="AP49" s="16"/>
      <c r="AQ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</row>
    <row r="50" spans="1:66" x14ac:dyDescent="0.25">
      <c r="A50" s="25">
        <v>48</v>
      </c>
      <c r="B50" s="26">
        <v>1347139.4765999999</v>
      </c>
      <c r="AH50" s="16"/>
      <c r="AI50" s="16"/>
      <c r="AJ50" s="16"/>
      <c r="AK50" s="16">
        <v>3.0967741012573242</v>
      </c>
      <c r="AL50" s="16">
        <v>0</v>
      </c>
      <c r="AM50" s="16"/>
      <c r="AN50" s="16"/>
      <c r="AO50" s="16"/>
      <c r="AP50" s="16"/>
      <c r="AQ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</row>
    <row r="51" spans="1:66" x14ac:dyDescent="0.25">
      <c r="A51" s="25">
        <v>49</v>
      </c>
      <c r="B51" s="26">
        <v>4348651.0839</v>
      </c>
      <c r="AH51" s="16"/>
      <c r="AI51" s="16"/>
      <c r="AJ51" s="16"/>
      <c r="AK51" s="16">
        <v>3.2258063554763794</v>
      </c>
      <c r="AL51" s="16">
        <v>0</v>
      </c>
      <c r="AM51" s="16"/>
      <c r="AN51" s="16"/>
      <c r="AO51" s="16"/>
      <c r="AP51" s="16"/>
      <c r="AQ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</row>
    <row r="52" spans="1:66" x14ac:dyDescent="0.25">
      <c r="A52" s="25">
        <v>50</v>
      </c>
      <c r="B52" s="26">
        <v>3010483.3240999999</v>
      </c>
      <c r="AH52" s="16"/>
      <c r="AI52" s="16"/>
      <c r="AJ52" s="16"/>
      <c r="AK52" s="16">
        <v>3.2258063554763794</v>
      </c>
      <c r="AL52" s="16">
        <v>0</v>
      </c>
      <c r="AM52" s="16"/>
      <c r="AN52" s="16"/>
      <c r="AO52" s="16"/>
      <c r="AP52" s="16"/>
      <c r="AQ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</row>
    <row r="53" spans="1:66" x14ac:dyDescent="0.25">
      <c r="A53" s="25">
        <v>51</v>
      </c>
      <c r="B53" s="26">
        <v>4356396.6273999996</v>
      </c>
      <c r="AH53" s="16"/>
      <c r="AI53" s="16"/>
      <c r="AJ53" s="16"/>
      <c r="AK53" s="16">
        <v>3.3548386096954346</v>
      </c>
      <c r="AL53" s="16">
        <v>0</v>
      </c>
      <c r="AM53" s="16"/>
      <c r="AN53" s="16"/>
      <c r="AO53" s="16"/>
      <c r="AP53" s="16"/>
      <c r="AQ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</row>
    <row r="54" spans="1:66" x14ac:dyDescent="0.25">
      <c r="A54" s="25">
        <v>52</v>
      </c>
      <c r="B54" s="26">
        <v>5515091.5944999997</v>
      </c>
      <c r="AH54" s="16"/>
      <c r="AI54" s="16"/>
      <c r="AJ54" s="16"/>
      <c r="AK54" s="16">
        <v>3.3548386096954346</v>
      </c>
      <c r="AL54" s="16">
        <v>0</v>
      </c>
      <c r="AM54" s="16"/>
      <c r="AN54" s="16"/>
      <c r="AO54" s="16"/>
      <c r="AP54" s="16"/>
      <c r="AQ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</row>
    <row r="55" spans="1:66" x14ac:dyDescent="0.25">
      <c r="A55" s="25">
        <v>53</v>
      </c>
      <c r="B55" s="26">
        <v>5416372.3137999997</v>
      </c>
      <c r="AH55" s="16"/>
      <c r="AI55" s="16"/>
      <c r="AJ55" s="16"/>
      <c r="AK55" s="16">
        <v>3.4838708639144897</v>
      </c>
      <c r="AL55" s="16">
        <v>0</v>
      </c>
      <c r="AM55" s="16"/>
      <c r="AN55" s="16"/>
      <c r="AO55" s="16"/>
      <c r="AP55" s="16"/>
      <c r="AQ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</row>
    <row r="56" spans="1:66" x14ac:dyDescent="0.25">
      <c r="A56" s="25">
        <v>54</v>
      </c>
      <c r="B56" s="26">
        <v>2668214.4733000002</v>
      </c>
      <c r="AH56" s="16"/>
      <c r="AI56" s="16"/>
      <c r="AJ56" s="16"/>
      <c r="AK56" s="16">
        <v>3.4838708639144897</v>
      </c>
      <c r="AL56" s="16">
        <v>0</v>
      </c>
      <c r="AM56" s="16"/>
      <c r="AN56" s="16"/>
      <c r="AO56" s="16"/>
      <c r="AP56" s="16"/>
      <c r="AQ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</row>
    <row r="57" spans="1:66" x14ac:dyDescent="0.25">
      <c r="A57" s="25">
        <v>55</v>
      </c>
      <c r="B57" s="26">
        <v>3585310.4402000001</v>
      </c>
      <c r="AH57" s="16"/>
      <c r="AI57" s="16"/>
      <c r="AJ57" s="16"/>
      <c r="AK57" s="16">
        <v>3.6129031181335449</v>
      </c>
      <c r="AL57" s="16">
        <v>0</v>
      </c>
      <c r="AM57" s="16"/>
      <c r="AN57" s="16"/>
      <c r="AO57" s="16"/>
      <c r="AP57" s="16"/>
      <c r="AQ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</row>
    <row r="58" spans="1:66" x14ac:dyDescent="0.25">
      <c r="A58" s="25">
        <v>56</v>
      </c>
      <c r="B58" s="26">
        <v>2182752.9591999999</v>
      </c>
      <c r="AH58" s="16"/>
      <c r="AI58" s="16"/>
      <c r="AJ58" s="16"/>
      <c r="AK58" s="16">
        <v>3.6129031181335449</v>
      </c>
      <c r="AL58" s="16">
        <v>0</v>
      </c>
      <c r="AM58" s="16"/>
      <c r="AN58" s="16"/>
      <c r="AO58" s="16"/>
      <c r="AP58" s="16"/>
      <c r="AQ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</row>
    <row r="59" spans="1:66" x14ac:dyDescent="0.25">
      <c r="A59" s="25">
        <v>57</v>
      </c>
      <c r="B59" s="26">
        <v>4342458.0247999998</v>
      </c>
      <c r="AH59" s="16"/>
      <c r="AI59" s="16"/>
      <c r="AJ59" s="16"/>
      <c r="AK59" s="16">
        <v>3.7419353723526001</v>
      </c>
      <c r="AL59" s="16">
        <v>0</v>
      </c>
      <c r="AM59" s="16"/>
      <c r="AN59" s="16"/>
      <c r="AO59" s="16"/>
      <c r="AP59" s="16"/>
      <c r="AQ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</row>
    <row r="60" spans="1:66" x14ac:dyDescent="0.25">
      <c r="A60" s="25">
        <v>58</v>
      </c>
      <c r="B60" s="26">
        <v>3214451.3613</v>
      </c>
      <c r="AH60" s="16"/>
      <c r="AI60" s="16"/>
      <c r="AJ60" s="16"/>
      <c r="AK60" s="16">
        <v>3.7419353723526001</v>
      </c>
      <c r="AL60" s="16">
        <v>0</v>
      </c>
      <c r="AM60" s="16"/>
      <c r="AN60" s="16"/>
      <c r="AO60" s="16"/>
      <c r="AP60" s="16"/>
      <c r="AQ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</row>
    <row r="61" spans="1:66" x14ac:dyDescent="0.25">
      <c r="A61" s="25">
        <v>59</v>
      </c>
      <c r="B61" s="26">
        <v>2853171.3102000002</v>
      </c>
      <c r="AH61" s="16"/>
      <c r="AI61" s="16"/>
      <c r="AJ61" s="16"/>
      <c r="AK61" s="16">
        <v>3.8709676265716553</v>
      </c>
      <c r="AL61" s="16">
        <v>0</v>
      </c>
      <c r="AM61" s="16"/>
      <c r="AN61" s="16"/>
      <c r="AO61" s="16"/>
      <c r="AP61" s="16"/>
      <c r="AQ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</row>
    <row r="62" spans="1:66" x14ac:dyDescent="0.25">
      <c r="A62" s="25">
        <v>60</v>
      </c>
      <c r="B62" s="26">
        <v>4154648.3128999998</v>
      </c>
      <c r="AH62" s="16"/>
      <c r="AI62" s="16"/>
      <c r="AJ62" s="16"/>
      <c r="AK62" s="16">
        <v>3.8709676265716553</v>
      </c>
      <c r="AL62" s="16">
        <v>0</v>
      </c>
      <c r="AM62" s="16"/>
      <c r="AN62" s="16"/>
      <c r="AO62" s="16"/>
      <c r="AP62" s="16"/>
      <c r="AQ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</row>
    <row r="63" spans="1:66" x14ac:dyDescent="0.25">
      <c r="A63" s="25">
        <v>61</v>
      </c>
      <c r="B63" s="26">
        <v>4620290.4647000004</v>
      </c>
      <c r="AH63" s="16"/>
      <c r="AI63" s="16"/>
      <c r="AJ63" s="16"/>
      <c r="AK63" s="16">
        <v>3.9999998807907104</v>
      </c>
      <c r="AL63" s="16">
        <v>0</v>
      </c>
      <c r="AM63" s="16"/>
      <c r="AN63" s="16"/>
      <c r="AO63" s="16"/>
      <c r="AP63" s="16"/>
      <c r="AQ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</row>
    <row r="64" spans="1:66" x14ac:dyDescent="0.25">
      <c r="A64" s="25">
        <v>62</v>
      </c>
      <c r="B64" s="26">
        <v>3596086.2738000001</v>
      </c>
      <c r="AH64" s="16"/>
      <c r="AI64" s="16"/>
      <c r="AJ64" s="16"/>
      <c r="AK64" s="16">
        <v>3.9999998807907104</v>
      </c>
      <c r="AL64" s="16">
        <v>0</v>
      </c>
      <c r="AM64" s="16"/>
      <c r="AN64" s="16"/>
      <c r="AO64" s="16"/>
      <c r="AP64" s="16"/>
      <c r="AQ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</row>
    <row r="65" spans="1:66" x14ac:dyDescent="0.25">
      <c r="A65" s="25">
        <v>63</v>
      </c>
      <c r="B65" s="26">
        <v>2722518.1491999999</v>
      </c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</row>
    <row r="66" spans="1:66" x14ac:dyDescent="0.25">
      <c r="A66" s="25">
        <v>64</v>
      </c>
      <c r="B66" s="26">
        <v>2920738.247</v>
      </c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</row>
    <row r="67" spans="1:66" x14ac:dyDescent="0.25">
      <c r="A67" s="25">
        <v>65</v>
      </c>
      <c r="B67" s="26">
        <v>2746051.8234999999</v>
      </c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</row>
    <row r="68" spans="1:66" x14ac:dyDescent="0.25">
      <c r="A68" s="25">
        <v>66</v>
      </c>
      <c r="B68" s="26">
        <v>3315550.4297000002</v>
      </c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</row>
    <row r="69" spans="1:66" x14ac:dyDescent="0.25">
      <c r="A69" s="25">
        <v>67</v>
      </c>
      <c r="B69" s="26">
        <v>3296771.2790999999</v>
      </c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</row>
    <row r="70" spans="1:66" x14ac:dyDescent="0.25">
      <c r="A70" s="25">
        <v>68</v>
      </c>
      <c r="B70" s="26">
        <v>5288641.5244000005</v>
      </c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</row>
    <row r="71" spans="1:66" x14ac:dyDescent="0.25">
      <c r="A71" s="25">
        <v>69</v>
      </c>
      <c r="B71" s="26">
        <v>3920361.2933999998</v>
      </c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</row>
    <row r="72" spans="1:66" x14ac:dyDescent="0.25">
      <c r="A72" s="25">
        <v>70</v>
      </c>
      <c r="B72" s="26">
        <v>4175497.7692</v>
      </c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</row>
    <row r="73" spans="1:66" x14ac:dyDescent="0.25">
      <c r="A73" s="25">
        <v>71</v>
      </c>
      <c r="B73" s="26">
        <v>3033822.9430999998</v>
      </c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</row>
    <row r="74" spans="1:66" x14ac:dyDescent="0.25">
      <c r="A74" s="25">
        <v>72</v>
      </c>
      <c r="B74" s="26">
        <v>4476334.9314000001</v>
      </c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</row>
    <row r="75" spans="1:66" x14ac:dyDescent="0.25">
      <c r="A75" s="25">
        <v>73</v>
      </c>
      <c r="B75" s="26">
        <v>3056819.2503999998</v>
      </c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</row>
    <row r="76" spans="1:66" x14ac:dyDescent="0.25">
      <c r="A76" s="25">
        <v>74</v>
      </c>
      <c r="B76" s="26">
        <v>3855601.5606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</row>
    <row r="77" spans="1:66" x14ac:dyDescent="0.25">
      <c r="A77" s="25">
        <v>75</v>
      </c>
      <c r="B77" s="26">
        <v>3656453.8221</v>
      </c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</row>
    <row r="78" spans="1:66" x14ac:dyDescent="0.25">
      <c r="A78" s="25">
        <v>76</v>
      </c>
      <c r="B78" s="26">
        <v>4739272.0684000002</v>
      </c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</row>
    <row r="79" spans="1:66" x14ac:dyDescent="0.25">
      <c r="A79" s="25">
        <v>77</v>
      </c>
      <c r="B79" s="26">
        <v>5235838.9874</v>
      </c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</row>
    <row r="80" spans="1:66" x14ac:dyDescent="0.25">
      <c r="A80" s="25">
        <v>78</v>
      </c>
      <c r="B80" s="26">
        <v>4468675.2621999998</v>
      </c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</row>
    <row r="81" spans="1:66" x14ac:dyDescent="0.25">
      <c r="A81" s="25">
        <v>79</v>
      </c>
      <c r="B81" s="26">
        <v>5271868.6052999999</v>
      </c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</row>
    <row r="82" spans="1:66" x14ac:dyDescent="0.25">
      <c r="A82" s="25">
        <v>80</v>
      </c>
      <c r="B82" s="26">
        <v>3649443.4548999998</v>
      </c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</row>
    <row r="83" spans="1:66" x14ac:dyDescent="0.25">
      <c r="A83" s="25">
        <v>81</v>
      </c>
      <c r="B83" s="26">
        <v>3319541.6971</v>
      </c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</row>
    <row r="84" spans="1:66" x14ac:dyDescent="0.25">
      <c r="A84" s="25">
        <v>82</v>
      </c>
      <c r="B84" s="26">
        <v>2644884.6381999999</v>
      </c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</row>
    <row r="85" spans="1:66" x14ac:dyDescent="0.25">
      <c r="A85" s="25">
        <v>83</v>
      </c>
      <c r="B85" s="26">
        <v>4757256.9499000004</v>
      </c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</row>
    <row r="86" spans="1:66" x14ac:dyDescent="0.25">
      <c r="A86" s="25">
        <v>84</v>
      </c>
      <c r="B86" s="26">
        <v>3056385.9164999998</v>
      </c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</row>
    <row r="87" spans="1:66" x14ac:dyDescent="0.25">
      <c r="A87" s="25">
        <v>85</v>
      </c>
      <c r="B87" s="26">
        <v>3667276.7097</v>
      </c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</row>
    <row r="88" spans="1:66" x14ac:dyDescent="0.25">
      <c r="A88" s="25">
        <v>86</v>
      </c>
      <c r="B88" s="26">
        <v>3791276.7637</v>
      </c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</row>
    <row r="89" spans="1:66" x14ac:dyDescent="0.25">
      <c r="A89" s="25">
        <v>87</v>
      </c>
      <c r="B89" s="26">
        <v>3153152.0713</v>
      </c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</row>
    <row r="90" spans="1:66" x14ac:dyDescent="0.25">
      <c r="A90" s="25">
        <v>88</v>
      </c>
      <c r="B90" s="26">
        <v>4094655.2625000002</v>
      </c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</row>
    <row r="91" spans="1:66" x14ac:dyDescent="0.25">
      <c r="A91" s="25">
        <v>89</v>
      </c>
      <c r="B91" s="26">
        <v>3449375.2629999998</v>
      </c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</row>
    <row r="92" spans="1:66" x14ac:dyDescent="0.25">
      <c r="A92" s="25">
        <v>90</v>
      </c>
      <c r="B92" s="26">
        <v>2641679.8724000002</v>
      </c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</row>
    <row r="93" spans="1:66" x14ac:dyDescent="0.25">
      <c r="A93" s="25">
        <v>91</v>
      </c>
      <c r="B93" s="26">
        <v>4582554.2044000002</v>
      </c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</row>
    <row r="94" spans="1:66" x14ac:dyDescent="0.25">
      <c r="A94" s="25">
        <v>92</v>
      </c>
      <c r="B94" s="26">
        <v>2396324.6113999998</v>
      </c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</row>
    <row r="95" spans="1:66" x14ac:dyDescent="0.25">
      <c r="A95" s="25">
        <v>93</v>
      </c>
      <c r="B95" s="26">
        <v>2746954.7015</v>
      </c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</row>
    <row r="96" spans="1:66" x14ac:dyDescent="0.25">
      <c r="A96" s="25">
        <v>94</v>
      </c>
      <c r="B96" s="26">
        <v>5682171.8982999995</v>
      </c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</row>
    <row r="97" spans="1:66" x14ac:dyDescent="0.25">
      <c r="A97" s="25">
        <v>95</v>
      </c>
      <c r="B97" s="26">
        <v>3098708.8632999999</v>
      </c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</row>
    <row r="98" spans="1:66" x14ac:dyDescent="0.25">
      <c r="A98" s="25">
        <v>96</v>
      </c>
      <c r="B98" s="26">
        <v>2033830.1159999999</v>
      </c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</row>
    <row r="99" spans="1:66" x14ac:dyDescent="0.25">
      <c r="A99" s="25">
        <v>97</v>
      </c>
      <c r="B99" s="26">
        <v>4130311.4575</v>
      </c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</row>
    <row r="100" spans="1:66" x14ac:dyDescent="0.25">
      <c r="A100" s="25">
        <v>98</v>
      </c>
      <c r="B100" s="26">
        <v>4237499.3569999998</v>
      </c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</row>
    <row r="101" spans="1:66" x14ac:dyDescent="0.25">
      <c r="A101" s="25">
        <v>99</v>
      </c>
      <c r="B101" s="26">
        <v>4019241.2796999998</v>
      </c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</row>
    <row r="102" spans="1:66" x14ac:dyDescent="0.25">
      <c r="A102" s="25">
        <v>100</v>
      </c>
      <c r="B102" s="26">
        <v>3126798.0416000001</v>
      </c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</row>
    <row r="103" spans="1:66" x14ac:dyDescent="0.25">
      <c r="A103" s="54" t="s">
        <v>167</v>
      </c>
    </row>
  </sheetData>
  <dataConsolidate/>
  <mergeCells count="3">
    <mergeCell ref="F2:G2"/>
    <mergeCell ref="I4:K4"/>
    <mergeCell ref="L4:N4"/>
  </mergeCells>
  <pageMargins left="0.75" right="0.75" top="1" bottom="1" header="0.5" footer="0.5"/>
  <pageSetup orientation="portrait" horizontalDpi="200" verticalDpi="2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D6BB-3AD0-48BD-AD34-1690B4DAA24E}">
  <sheetPr codeName="Sheet3">
    <tabColor theme="9" tint="0.79998168889431442"/>
  </sheetPr>
  <dimension ref="A1:BN103"/>
  <sheetViews>
    <sheetView showGridLines="0" workbookViewId="0">
      <selection activeCell="G16" sqref="G16"/>
    </sheetView>
  </sheetViews>
  <sheetFormatPr defaultColWidth="10.140625" defaultRowHeight="15.75" x14ac:dyDescent="0.25"/>
  <cols>
    <col min="1" max="1" width="9.140625" style="25" customWidth="1"/>
    <col min="2" max="2" width="12.28515625" style="15" customWidth="1"/>
    <col min="3" max="3" width="12.28515625" style="16" customWidth="1"/>
    <col min="4" max="4" width="8.85546875" style="16" customWidth="1"/>
    <col min="5" max="5" width="8.85546875" style="17" customWidth="1"/>
    <col min="6" max="6" width="13.42578125" style="18" customWidth="1"/>
    <col min="7" max="7" width="12.5703125" style="17" customWidth="1"/>
    <col min="8" max="8" width="6.7109375" style="17" customWidth="1"/>
    <col min="9" max="9" width="10.5703125" style="17" customWidth="1"/>
    <col min="10" max="10" width="16" style="17" bestFit="1" customWidth="1"/>
    <col min="11" max="14" width="10.5703125" style="17" customWidth="1"/>
    <col min="15" max="17" width="12.5703125" style="17" customWidth="1"/>
    <col min="18" max="19" width="12.5703125" style="16" customWidth="1"/>
    <col min="20" max="20" width="16.28515625" style="16" customWidth="1"/>
    <col min="21" max="22" width="12.85546875" style="16" customWidth="1"/>
    <col min="23" max="24" width="12.5703125" style="16" customWidth="1"/>
    <col min="25" max="26" width="10.140625" style="19" customWidth="1"/>
    <col min="27" max="33" width="12.5703125" style="16" customWidth="1"/>
    <col min="34" max="43" width="12.5703125" style="17" customWidth="1"/>
    <col min="44" max="50" width="12.5703125" style="16" customWidth="1"/>
    <col min="51" max="256" width="12.5703125" style="17" customWidth="1"/>
    <col min="257" max="16384" width="10.140625" style="17"/>
  </cols>
  <sheetData>
    <row r="1" spans="1:66" ht="31.5" thickBot="1" x14ac:dyDescent="0.5">
      <c r="A1" s="14" t="s">
        <v>156</v>
      </c>
      <c r="I1" s="16"/>
      <c r="J1" s="16"/>
      <c r="K1" s="16"/>
      <c r="L1" s="16"/>
      <c r="M1" s="16"/>
      <c r="N1" s="16"/>
      <c r="O1" s="16"/>
      <c r="Q1" s="16"/>
      <c r="AH1" s="16"/>
      <c r="AI1" s="16"/>
      <c r="AJ1" s="16"/>
      <c r="AK1" s="16">
        <v>0</v>
      </c>
      <c r="AL1" s="16" t="s">
        <v>169</v>
      </c>
      <c r="AM1" s="16"/>
      <c r="AN1" s="16"/>
      <c r="AO1" s="16"/>
      <c r="AP1" s="16"/>
      <c r="AQ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</row>
    <row r="2" spans="1:66" s="23" customFormat="1" ht="42" customHeight="1" thickBot="1" x14ac:dyDescent="0.35">
      <c r="A2" s="20" t="s">
        <v>157</v>
      </c>
      <c r="B2" s="21" t="s">
        <v>169</v>
      </c>
      <c r="C2" s="16"/>
      <c r="D2" s="16"/>
      <c r="E2" s="22"/>
      <c r="F2" s="59" t="s">
        <v>158</v>
      </c>
      <c r="G2" s="60"/>
      <c r="I2" s="24"/>
      <c r="J2" s="24"/>
      <c r="K2" s="24"/>
      <c r="L2" s="24"/>
      <c r="M2" s="24"/>
      <c r="N2" s="24"/>
      <c r="O2" s="24"/>
      <c r="Q2" s="24"/>
      <c r="R2" s="16"/>
      <c r="S2" s="16"/>
      <c r="T2" s="16"/>
      <c r="U2" s="16"/>
      <c r="V2" s="16"/>
      <c r="W2" s="24"/>
      <c r="X2" s="24"/>
      <c r="Y2" s="19"/>
      <c r="Z2" s="19"/>
      <c r="AA2" s="24"/>
      <c r="AB2" s="24"/>
      <c r="AC2" s="24"/>
      <c r="AD2" s="24"/>
      <c r="AE2" s="24"/>
      <c r="AF2" s="24"/>
      <c r="AG2" s="24"/>
      <c r="AH2" s="24">
        <v>0</v>
      </c>
      <c r="AI2" s="24"/>
      <c r="AJ2" s="24"/>
      <c r="AK2" s="24">
        <v>1000000</v>
      </c>
      <c r="AL2" s="24">
        <v>0</v>
      </c>
      <c r="AM2" s="24"/>
      <c r="AN2" s="24"/>
      <c r="AO2" s="24"/>
      <c r="AP2" s="24"/>
      <c r="AQ2" s="24"/>
      <c r="AR2" s="16"/>
      <c r="AS2" s="16"/>
      <c r="AT2" s="16"/>
      <c r="AU2" s="16"/>
      <c r="AV2" s="16"/>
      <c r="AW2" s="16"/>
      <c r="AX2" s="16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</row>
    <row r="3" spans="1:66" ht="16.5" thickBot="1" x14ac:dyDescent="0.3">
      <c r="A3" s="25">
        <v>1</v>
      </c>
      <c r="B3" s="26">
        <v>4613623.1332</v>
      </c>
      <c r="E3" s="27"/>
      <c r="F3" s="28">
        <v>500</v>
      </c>
      <c r="G3" s="29" t="s">
        <v>159</v>
      </c>
      <c r="AH3" s="16">
        <v>0.12903225421905518</v>
      </c>
      <c r="AI3" s="16">
        <v>0</v>
      </c>
      <c r="AJ3" s="16"/>
      <c r="AK3" s="16">
        <v>1000000</v>
      </c>
      <c r="AL3" s="16">
        <v>1</v>
      </c>
      <c r="AM3" s="16"/>
      <c r="AN3" s="16"/>
      <c r="AO3" s="16"/>
      <c r="AP3" s="16"/>
      <c r="AQ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</row>
    <row r="4" spans="1:66" ht="16.5" thickBot="1" x14ac:dyDescent="0.3">
      <c r="A4" s="25">
        <v>2</v>
      </c>
      <c r="B4" s="26">
        <v>4860038.7907999996</v>
      </c>
      <c r="E4" s="27"/>
      <c r="F4" s="30">
        <v>396.99999976437539</v>
      </c>
      <c r="G4" s="31" t="s">
        <v>160</v>
      </c>
      <c r="I4" s="61" t="s">
        <v>161</v>
      </c>
      <c r="J4" s="62"/>
      <c r="K4" s="63"/>
      <c r="L4" s="64" t="s">
        <v>162</v>
      </c>
      <c r="M4" s="64"/>
      <c r="N4" s="65"/>
      <c r="P4" s="32"/>
      <c r="AH4" s="16">
        <v>0.25806450843811035</v>
      </c>
      <c r="AI4" s="16">
        <v>3</v>
      </c>
      <c r="AJ4" s="16"/>
      <c r="AK4" s="16">
        <v>1250000</v>
      </c>
      <c r="AL4" s="16">
        <v>1</v>
      </c>
      <c r="AM4" s="16"/>
      <c r="AN4" s="16"/>
      <c r="AO4" s="16"/>
      <c r="AP4" s="16"/>
      <c r="AQ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</row>
    <row r="5" spans="1:66" x14ac:dyDescent="0.25">
      <c r="A5" s="25">
        <v>3</v>
      </c>
      <c r="B5" s="26">
        <v>6471170.7434</v>
      </c>
      <c r="E5" s="33"/>
      <c r="F5" s="34"/>
      <c r="G5" s="33"/>
      <c r="I5" s="35" t="s">
        <v>163</v>
      </c>
      <c r="J5" s="55">
        <v>5147678.7302812012</v>
      </c>
      <c r="K5" s="36"/>
      <c r="L5" s="37"/>
      <c r="M5" s="38"/>
      <c r="N5" s="39"/>
      <c r="P5" s="32"/>
      <c r="AH5" s="16">
        <v>0.38709676265716553</v>
      </c>
      <c r="AI5" s="16">
        <v>4</v>
      </c>
      <c r="AJ5" s="16"/>
      <c r="AK5" s="16">
        <v>1250000</v>
      </c>
      <c r="AL5" s="16">
        <v>1</v>
      </c>
      <c r="AM5" s="16"/>
      <c r="AN5" s="16"/>
      <c r="AO5" s="16"/>
      <c r="AP5" s="16"/>
      <c r="AQ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 spans="1:66" x14ac:dyDescent="0.25">
      <c r="A6" s="25">
        <v>4</v>
      </c>
      <c r="B6" s="26">
        <v>4599525.3830000004</v>
      </c>
      <c r="I6" s="40" t="s">
        <v>164</v>
      </c>
      <c r="J6" s="56">
        <v>1519313.5056314531</v>
      </c>
      <c r="K6" s="41"/>
      <c r="L6" s="42"/>
      <c r="M6" s="43"/>
      <c r="N6" s="41"/>
      <c r="AH6" s="16">
        <v>0.5161290168762207</v>
      </c>
      <c r="AI6" s="16">
        <v>8</v>
      </c>
      <c r="AJ6" s="16"/>
      <c r="AK6" s="16">
        <v>1500000</v>
      </c>
      <c r="AL6" s="16">
        <v>1</v>
      </c>
      <c r="AM6" s="16"/>
      <c r="AN6" s="16"/>
      <c r="AO6" s="16"/>
      <c r="AP6" s="16"/>
      <c r="AQ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</row>
    <row r="7" spans="1:66" x14ac:dyDescent="0.25">
      <c r="A7" s="25">
        <v>5</v>
      </c>
      <c r="B7" s="26">
        <v>4421924.4302000003</v>
      </c>
      <c r="F7" s="44"/>
      <c r="I7" s="45" t="s">
        <v>165</v>
      </c>
      <c r="J7" s="56">
        <v>9596394.6411000006</v>
      </c>
      <c r="K7" s="36"/>
      <c r="L7" s="46"/>
      <c r="M7" s="27"/>
      <c r="N7" s="41"/>
      <c r="AH7" s="16">
        <v>0.64516127109527588</v>
      </c>
      <c r="AI7" s="16">
        <v>4</v>
      </c>
      <c r="AJ7" s="16"/>
      <c r="AK7" s="16">
        <v>1500000</v>
      </c>
      <c r="AL7" s="16">
        <v>4</v>
      </c>
      <c r="AM7" s="16"/>
      <c r="AN7" s="16"/>
      <c r="AO7" s="16"/>
      <c r="AP7" s="16"/>
      <c r="AQ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</row>
    <row r="8" spans="1:66" ht="16.5" thickBot="1" x14ac:dyDescent="0.3">
      <c r="A8" s="25">
        <v>6</v>
      </c>
      <c r="B8" s="26">
        <v>3572050.9536000001</v>
      </c>
      <c r="F8" s="44"/>
      <c r="I8" s="47" t="s">
        <v>166</v>
      </c>
      <c r="J8" s="57">
        <v>1046321.8379</v>
      </c>
      <c r="K8" s="48"/>
      <c r="L8" s="49"/>
      <c r="M8" s="50"/>
      <c r="N8" s="51"/>
      <c r="AH8" s="16">
        <v>0.77419352531433105</v>
      </c>
      <c r="AI8" s="16">
        <v>9</v>
      </c>
      <c r="AJ8" s="16"/>
      <c r="AK8" s="16">
        <v>1750000</v>
      </c>
      <c r="AL8" s="16">
        <v>4</v>
      </c>
      <c r="AM8" s="16"/>
      <c r="AN8" s="16"/>
      <c r="AO8" s="16"/>
      <c r="AP8" s="16"/>
      <c r="AQ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</row>
    <row r="9" spans="1:66" x14ac:dyDescent="0.25">
      <c r="A9" s="25">
        <v>7</v>
      </c>
      <c r="B9" s="26">
        <v>3557907.4799000002</v>
      </c>
      <c r="F9" s="44"/>
      <c r="I9" s="33"/>
      <c r="J9" s="52"/>
      <c r="K9" s="33"/>
      <c r="L9" s="33"/>
      <c r="M9" s="33"/>
      <c r="N9" s="33"/>
      <c r="AH9" s="16">
        <v>0.90322577953338623</v>
      </c>
      <c r="AI9" s="16">
        <v>9</v>
      </c>
      <c r="AJ9" s="16"/>
      <c r="AK9" s="16">
        <v>1750000</v>
      </c>
      <c r="AL9" s="16">
        <v>4</v>
      </c>
      <c r="AM9" s="16"/>
      <c r="AN9" s="16"/>
      <c r="AO9" s="16"/>
      <c r="AP9" s="16"/>
      <c r="AQ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</row>
    <row r="10" spans="1:66" x14ac:dyDescent="0.25">
      <c r="A10" s="25">
        <v>8</v>
      </c>
      <c r="B10" s="26">
        <v>6579463.1491</v>
      </c>
      <c r="F10" s="44"/>
      <c r="I10" s="27"/>
      <c r="J10" s="52"/>
      <c r="K10" s="33"/>
      <c r="L10" s="33"/>
      <c r="M10" s="33"/>
      <c r="N10" s="33"/>
      <c r="P10" s="32"/>
      <c r="AH10" s="16">
        <v>1.0322580337524414</v>
      </c>
      <c r="AI10" s="16">
        <v>12</v>
      </c>
      <c r="AJ10" s="16"/>
      <c r="AK10" s="16">
        <v>2000000</v>
      </c>
      <c r="AL10" s="16">
        <v>4</v>
      </c>
      <c r="AM10" s="16"/>
      <c r="AN10" s="16"/>
      <c r="AO10" s="16"/>
      <c r="AP10" s="16"/>
      <c r="AQ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</row>
    <row r="11" spans="1:66" x14ac:dyDescent="0.25">
      <c r="A11" s="25">
        <v>9</v>
      </c>
      <c r="B11" s="26">
        <v>2390806.1683999998</v>
      </c>
      <c r="I11" s="33"/>
      <c r="J11" s="52"/>
      <c r="K11" s="33"/>
      <c r="L11" s="33"/>
      <c r="M11" s="33"/>
      <c r="N11" s="33"/>
      <c r="P11" s="32"/>
      <c r="AH11" s="16">
        <v>1.1612902879714966</v>
      </c>
      <c r="AI11" s="16">
        <v>8</v>
      </c>
      <c r="AJ11" s="16"/>
      <c r="AK11" s="16">
        <v>2000000</v>
      </c>
      <c r="AL11" s="16">
        <v>4</v>
      </c>
      <c r="AM11" s="16"/>
      <c r="AN11" s="16"/>
      <c r="AO11" s="16"/>
      <c r="AP11" s="16"/>
      <c r="AQ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</row>
    <row r="12" spans="1:66" x14ac:dyDescent="0.25">
      <c r="A12" s="25">
        <v>10</v>
      </c>
      <c r="B12" s="26">
        <v>4408251.4342</v>
      </c>
      <c r="I12" s="33"/>
      <c r="J12" s="33"/>
      <c r="K12" s="33"/>
      <c r="L12" s="33"/>
      <c r="M12" s="33"/>
      <c r="N12" s="33"/>
      <c r="P12" s="32"/>
      <c r="AH12" s="16">
        <v>1.2903225421905518</v>
      </c>
      <c r="AI12" s="16">
        <v>3</v>
      </c>
      <c r="AJ12" s="16"/>
      <c r="AK12" s="16">
        <v>2250000</v>
      </c>
      <c r="AL12" s="16">
        <v>4</v>
      </c>
      <c r="AM12" s="16"/>
      <c r="AN12" s="16"/>
      <c r="AO12" s="16"/>
      <c r="AP12" s="16"/>
      <c r="AQ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</row>
    <row r="13" spans="1:66" x14ac:dyDescent="0.25">
      <c r="A13" s="25">
        <v>11</v>
      </c>
      <c r="B13" s="26">
        <v>6939072.6522000004</v>
      </c>
      <c r="I13" s="33"/>
      <c r="J13" s="33"/>
      <c r="K13" s="33"/>
      <c r="L13" s="33"/>
      <c r="M13" s="33"/>
      <c r="N13" s="33"/>
      <c r="AH13" s="16">
        <v>1.4193547964096069</v>
      </c>
      <c r="AI13" s="16">
        <v>6</v>
      </c>
      <c r="AJ13" s="16"/>
      <c r="AK13" s="16">
        <v>2250000</v>
      </c>
      <c r="AL13" s="16">
        <v>8</v>
      </c>
      <c r="AM13" s="16"/>
      <c r="AN13" s="16"/>
      <c r="AO13" s="16"/>
      <c r="AP13" s="16"/>
      <c r="AQ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</row>
    <row r="14" spans="1:66" x14ac:dyDescent="0.25">
      <c r="A14" s="25">
        <v>12</v>
      </c>
      <c r="B14" s="26">
        <v>7273683.7402999997</v>
      </c>
      <c r="E14" s="53"/>
      <c r="I14" s="33"/>
      <c r="J14" s="33"/>
      <c r="K14" s="33"/>
      <c r="L14" s="33"/>
      <c r="M14" s="33"/>
      <c r="N14" s="33"/>
      <c r="AH14" s="16">
        <v>1.5483870506286621</v>
      </c>
      <c r="AI14" s="16">
        <v>7</v>
      </c>
      <c r="AJ14" s="16"/>
      <c r="AK14" s="16">
        <v>2500000</v>
      </c>
      <c r="AL14" s="16">
        <v>8</v>
      </c>
      <c r="AM14" s="16"/>
      <c r="AN14" s="16"/>
      <c r="AO14" s="16"/>
      <c r="AP14" s="16"/>
      <c r="AQ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</row>
    <row r="15" spans="1:66" x14ac:dyDescent="0.25">
      <c r="A15" s="25">
        <v>13</v>
      </c>
      <c r="B15" s="26">
        <v>4455399.9579999996</v>
      </c>
      <c r="E15" s="53"/>
      <c r="I15" s="33"/>
      <c r="J15" s="33"/>
      <c r="K15" s="33"/>
      <c r="L15" s="33"/>
      <c r="M15" s="33"/>
      <c r="N15" s="33"/>
      <c r="AH15" s="16">
        <v>1.6774193048477173</v>
      </c>
      <c r="AI15" s="16">
        <v>6</v>
      </c>
      <c r="AJ15" s="16"/>
      <c r="AK15" s="16">
        <v>2500000</v>
      </c>
      <c r="AL15" s="16">
        <v>10</v>
      </c>
      <c r="AM15" s="16"/>
      <c r="AN15" s="16"/>
      <c r="AO15" s="16"/>
      <c r="AP15" s="16"/>
      <c r="AQ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</row>
    <row r="16" spans="1:66" x14ac:dyDescent="0.25">
      <c r="A16" s="25">
        <v>14</v>
      </c>
      <c r="B16" s="26">
        <v>7167543.0789000001</v>
      </c>
      <c r="E16" s="53"/>
      <c r="I16" s="33"/>
      <c r="J16" s="33"/>
      <c r="K16" s="33"/>
      <c r="L16" s="33"/>
      <c r="M16" s="33"/>
      <c r="N16" s="33"/>
      <c r="AH16" s="16">
        <v>1.8064515590667725</v>
      </c>
      <c r="AI16" s="16">
        <v>6</v>
      </c>
      <c r="AJ16" s="16"/>
      <c r="AK16" s="16">
        <v>2750000</v>
      </c>
      <c r="AL16" s="16">
        <v>10</v>
      </c>
      <c r="AM16" s="16"/>
      <c r="AN16" s="16"/>
      <c r="AO16" s="16"/>
      <c r="AP16" s="16"/>
      <c r="AQ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</row>
    <row r="17" spans="1:66" x14ac:dyDescent="0.25">
      <c r="A17" s="25">
        <v>15</v>
      </c>
      <c r="B17" s="26">
        <v>4109255.0877999999</v>
      </c>
      <c r="I17" s="33"/>
      <c r="J17" s="33"/>
      <c r="K17" s="33"/>
      <c r="L17" s="33"/>
      <c r="M17" s="33"/>
      <c r="N17" s="33"/>
      <c r="AH17" s="16">
        <v>1.9354838132858276</v>
      </c>
      <c r="AI17" s="16">
        <v>2</v>
      </c>
      <c r="AJ17" s="16"/>
      <c r="AK17" s="16">
        <v>2750000</v>
      </c>
      <c r="AL17" s="16">
        <v>9</v>
      </c>
      <c r="AM17" s="16"/>
      <c r="AN17" s="16"/>
      <c r="AO17" s="16"/>
      <c r="AP17" s="16"/>
      <c r="AQ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</row>
    <row r="18" spans="1:66" x14ac:dyDescent="0.25">
      <c r="A18" s="25">
        <v>16</v>
      </c>
      <c r="B18" s="26">
        <v>5835895.8404999999</v>
      </c>
      <c r="I18" s="33"/>
      <c r="J18" s="33"/>
      <c r="K18" s="33"/>
      <c r="L18" s="33"/>
      <c r="M18" s="33"/>
      <c r="N18" s="33"/>
      <c r="AH18" s="16">
        <v>2.0645160675048828</v>
      </c>
      <c r="AI18" s="16">
        <v>5</v>
      </c>
      <c r="AJ18" s="16"/>
      <c r="AK18" s="16">
        <v>3000000</v>
      </c>
      <c r="AL18" s="16">
        <v>9</v>
      </c>
      <c r="AM18" s="16"/>
      <c r="AN18" s="16"/>
      <c r="AO18" s="16"/>
      <c r="AP18" s="16"/>
      <c r="AQ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</row>
    <row r="19" spans="1:66" x14ac:dyDescent="0.25">
      <c r="A19" s="25">
        <v>17</v>
      </c>
      <c r="B19" s="26">
        <v>4927111.1629999997</v>
      </c>
      <c r="I19" s="33"/>
      <c r="J19" s="33"/>
      <c r="K19" s="33"/>
      <c r="L19" s="33"/>
      <c r="M19" s="33"/>
      <c r="N19" s="33"/>
      <c r="AH19" s="16">
        <v>2.193548321723938</v>
      </c>
      <c r="AI19" s="16">
        <v>2</v>
      </c>
      <c r="AJ19" s="16"/>
      <c r="AK19" s="16">
        <v>3000000</v>
      </c>
      <c r="AL19" s="16">
        <v>15</v>
      </c>
      <c r="AM19" s="16"/>
      <c r="AN19" s="16"/>
      <c r="AO19" s="16"/>
      <c r="AP19" s="16"/>
      <c r="AQ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</row>
    <row r="20" spans="1:66" x14ac:dyDescent="0.25">
      <c r="A20" s="25">
        <v>18</v>
      </c>
      <c r="B20" s="26">
        <v>7245205.6228999998</v>
      </c>
      <c r="I20" s="33"/>
      <c r="J20" s="33"/>
      <c r="K20" s="33"/>
      <c r="L20" s="33"/>
      <c r="M20" s="33"/>
      <c r="N20" s="33"/>
      <c r="AH20" s="16">
        <v>2.3225805759429932</v>
      </c>
      <c r="AI20" s="16">
        <v>3</v>
      </c>
      <c r="AJ20" s="16"/>
      <c r="AK20" s="16">
        <v>3250000</v>
      </c>
      <c r="AL20" s="16">
        <v>15</v>
      </c>
      <c r="AM20" s="16"/>
      <c r="AN20" s="16"/>
      <c r="AO20" s="16"/>
      <c r="AP20" s="16"/>
      <c r="AQ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</row>
    <row r="21" spans="1:66" x14ac:dyDescent="0.25">
      <c r="A21" s="25">
        <v>19</v>
      </c>
      <c r="B21" s="26">
        <v>4646023.8216000004</v>
      </c>
      <c r="I21" s="33"/>
      <c r="J21" s="33"/>
      <c r="K21" s="33"/>
      <c r="L21" s="33"/>
      <c r="M21" s="33"/>
      <c r="N21" s="33"/>
      <c r="AH21" s="16">
        <v>2.4516128301620483</v>
      </c>
      <c r="AI21" s="16">
        <v>2</v>
      </c>
      <c r="AJ21" s="16"/>
      <c r="AK21" s="16">
        <v>3250000</v>
      </c>
      <c r="AL21" s="16">
        <v>13</v>
      </c>
      <c r="AM21" s="16"/>
      <c r="AN21" s="16"/>
      <c r="AO21" s="16"/>
      <c r="AP21" s="16"/>
      <c r="AQ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</row>
    <row r="22" spans="1:66" x14ac:dyDescent="0.25">
      <c r="A22" s="25">
        <v>20</v>
      </c>
      <c r="B22" s="26">
        <v>4678590.6989000002</v>
      </c>
      <c r="I22" s="33"/>
      <c r="J22" s="33"/>
      <c r="K22" s="33"/>
      <c r="L22" s="33"/>
      <c r="M22" s="33"/>
      <c r="N22" s="33"/>
      <c r="AH22" s="16">
        <v>2.5806450843811035</v>
      </c>
      <c r="AI22" s="16">
        <v>1</v>
      </c>
      <c r="AJ22" s="16"/>
      <c r="AK22" s="16">
        <v>3500000</v>
      </c>
      <c r="AL22" s="16">
        <v>13</v>
      </c>
      <c r="AM22" s="16"/>
      <c r="AN22" s="16"/>
      <c r="AO22" s="16"/>
      <c r="AP22" s="16"/>
      <c r="AQ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</row>
    <row r="23" spans="1:66" x14ac:dyDescent="0.25">
      <c r="A23" s="25">
        <v>21</v>
      </c>
      <c r="B23" s="26">
        <v>6553535.0064000003</v>
      </c>
      <c r="AH23" s="16">
        <v>2.7096773386001587</v>
      </c>
      <c r="AI23" s="16">
        <v>0</v>
      </c>
      <c r="AJ23" s="16"/>
      <c r="AK23" s="16">
        <v>3500000</v>
      </c>
      <c r="AL23" s="16">
        <v>20</v>
      </c>
      <c r="AM23" s="16"/>
      <c r="AN23" s="16"/>
      <c r="AO23" s="16"/>
      <c r="AP23" s="16"/>
      <c r="AQ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</row>
    <row r="24" spans="1:66" x14ac:dyDescent="0.25">
      <c r="A24" s="25">
        <v>22</v>
      </c>
      <c r="B24" s="26">
        <v>8023131.4771999996</v>
      </c>
      <c r="AH24" s="16">
        <v>2.8387095928192139</v>
      </c>
      <c r="AI24" s="16">
        <v>0</v>
      </c>
      <c r="AJ24" s="16"/>
      <c r="AK24" s="16">
        <v>3750000</v>
      </c>
      <c r="AL24" s="16">
        <v>20</v>
      </c>
      <c r="AM24" s="16"/>
      <c r="AN24" s="16"/>
      <c r="AO24" s="16"/>
      <c r="AP24" s="16"/>
      <c r="AQ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</row>
    <row r="25" spans="1:66" x14ac:dyDescent="0.25">
      <c r="A25" s="25">
        <v>23</v>
      </c>
      <c r="B25" s="26">
        <v>3912343.2754000002</v>
      </c>
      <c r="AH25" s="16">
        <v>2.967741847038269</v>
      </c>
      <c r="AI25" s="16">
        <v>0</v>
      </c>
      <c r="AJ25" s="16"/>
      <c r="AK25" s="16">
        <v>3750000</v>
      </c>
      <c r="AL25" s="16">
        <v>20</v>
      </c>
      <c r="AM25" s="16"/>
      <c r="AN25" s="16"/>
      <c r="AO25" s="16"/>
      <c r="AP25" s="16"/>
      <c r="AQ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</row>
    <row r="26" spans="1:66" x14ac:dyDescent="0.25">
      <c r="A26" s="25">
        <v>24</v>
      </c>
      <c r="B26" s="26">
        <v>3724569.3149999999</v>
      </c>
      <c r="AH26" s="16">
        <v>3.0967741012573242</v>
      </c>
      <c r="AI26" s="16">
        <v>0</v>
      </c>
      <c r="AJ26" s="16"/>
      <c r="AK26" s="16">
        <v>4000000</v>
      </c>
      <c r="AL26" s="16">
        <v>20</v>
      </c>
      <c r="AM26" s="16"/>
      <c r="AN26" s="16"/>
      <c r="AO26" s="16"/>
      <c r="AP26" s="16"/>
      <c r="AQ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</row>
    <row r="27" spans="1:66" x14ac:dyDescent="0.25">
      <c r="A27" s="25">
        <v>25</v>
      </c>
      <c r="B27" s="26">
        <v>3861460.4608</v>
      </c>
      <c r="AH27" s="16">
        <v>3.2258063554763794</v>
      </c>
      <c r="AI27" s="16">
        <v>0</v>
      </c>
      <c r="AJ27" s="16"/>
      <c r="AK27" s="16">
        <v>4000000</v>
      </c>
      <c r="AL27" s="16">
        <v>28</v>
      </c>
      <c r="AM27" s="16"/>
      <c r="AN27" s="16"/>
      <c r="AO27" s="16"/>
      <c r="AP27" s="16"/>
      <c r="AQ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</row>
    <row r="28" spans="1:66" x14ac:dyDescent="0.25">
      <c r="A28" s="25">
        <v>26</v>
      </c>
      <c r="B28" s="26">
        <v>7384682.7324999999</v>
      </c>
      <c r="AH28" s="16">
        <v>3.3548386096954346</v>
      </c>
      <c r="AI28" s="16">
        <v>0</v>
      </c>
      <c r="AJ28" s="16"/>
      <c r="AK28" s="16">
        <v>4250000</v>
      </c>
      <c r="AL28" s="16">
        <v>28</v>
      </c>
      <c r="AM28" s="16"/>
      <c r="AN28" s="16"/>
      <c r="AO28" s="16"/>
      <c r="AP28" s="16"/>
      <c r="AQ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</row>
    <row r="29" spans="1:66" x14ac:dyDescent="0.25">
      <c r="A29" s="25">
        <v>27</v>
      </c>
      <c r="B29" s="26">
        <v>5026190.6482999995</v>
      </c>
      <c r="AH29" s="16">
        <v>3.4838708639144897</v>
      </c>
      <c r="AI29" s="16">
        <v>0</v>
      </c>
      <c r="AJ29" s="16"/>
      <c r="AK29" s="16">
        <v>4250000</v>
      </c>
      <c r="AL29" s="16">
        <v>32</v>
      </c>
      <c r="AM29" s="16"/>
      <c r="AN29" s="16"/>
      <c r="AO29" s="16"/>
      <c r="AP29" s="16"/>
      <c r="AQ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</row>
    <row r="30" spans="1:66" x14ac:dyDescent="0.25">
      <c r="A30" s="25">
        <v>28</v>
      </c>
      <c r="B30" s="26">
        <v>5597792.4820999997</v>
      </c>
      <c r="AH30" s="16">
        <v>3.6129031181335449</v>
      </c>
      <c r="AI30" s="16">
        <v>0</v>
      </c>
      <c r="AJ30" s="16"/>
      <c r="AK30" s="16">
        <v>4500000</v>
      </c>
      <c r="AL30" s="16">
        <v>32</v>
      </c>
      <c r="AM30" s="16"/>
      <c r="AN30" s="16"/>
      <c r="AO30" s="16"/>
      <c r="AP30" s="16"/>
      <c r="AQ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</row>
    <row r="31" spans="1:66" x14ac:dyDescent="0.25">
      <c r="A31" s="25">
        <v>29</v>
      </c>
      <c r="B31" s="26">
        <v>6277035.4095999999</v>
      </c>
      <c r="AH31" s="16">
        <v>3.7419353723526001</v>
      </c>
      <c r="AI31" s="16">
        <v>0</v>
      </c>
      <c r="AJ31" s="16"/>
      <c r="AK31" s="16">
        <v>4500000</v>
      </c>
      <c r="AL31" s="16">
        <v>30</v>
      </c>
      <c r="AM31" s="16"/>
      <c r="AN31" s="16"/>
      <c r="AO31" s="16"/>
      <c r="AP31" s="16"/>
      <c r="AQ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</row>
    <row r="32" spans="1:66" x14ac:dyDescent="0.25">
      <c r="A32" s="25">
        <v>30</v>
      </c>
      <c r="B32" s="26">
        <v>4097675.8579000002</v>
      </c>
      <c r="AH32" s="16">
        <v>3.8709676265716553</v>
      </c>
      <c r="AI32" s="16">
        <v>0</v>
      </c>
      <c r="AJ32" s="16"/>
      <c r="AK32" s="16">
        <v>4750000</v>
      </c>
      <c r="AL32" s="16">
        <v>30</v>
      </c>
      <c r="AM32" s="16"/>
      <c r="AN32" s="16"/>
      <c r="AO32" s="16"/>
      <c r="AP32" s="16"/>
      <c r="AQ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</row>
    <row r="33" spans="1:66" x14ac:dyDescent="0.25">
      <c r="A33" s="25">
        <v>31</v>
      </c>
      <c r="B33" s="26">
        <v>4404751.5037000002</v>
      </c>
      <c r="AH33" s="16">
        <v>3.9999998807907104</v>
      </c>
      <c r="AI33" s="16">
        <v>0</v>
      </c>
      <c r="AJ33" s="16"/>
      <c r="AK33" s="16">
        <v>4750000</v>
      </c>
      <c r="AL33" s="16">
        <v>41</v>
      </c>
      <c r="AM33" s="16"/>
      <c r="AN33" s="16"/>
      <c r="AO33" s="16"/>
      <c r="AP33" s="16"/>
      <c r="AQ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</row>
    <row r="34" spans="1:66" x14ac:dyDescent="0.25">
      <c r="A34" s="25">
        <v>32</v>
      </c>
      <c r="B34" s="26">
        <v>1549923.895</v>
      </c>
      <c r="AH34" s="16"/>
      <c r="AI34" s="16"/>
      <c r="AJ34" s="16"/>
      <c r="AK34" s="16">
        <v>5000000</v>
      </c>
      <c r="AL34" s="16">
        <v>41</v>
      </c>
      <c r="AM34" s="16"/>
      <c r="AN34" s="16"/>
      <c r="AO34" s="16"/>
      <c r="AP34" s="16"/>
      <c r="AQ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</row>
    <row r="35" spans="1:66" x14ac:dyDescent="0.25">
      <c r="A35" s="25">
        <v>33</v>
      </c>
      <c r="B35" s="26">
        <v>3398404.5819999999</v>
      </c>
      <c r="AH35" s="16"/>
      <c r="AI35" s="16"/>
      <c r="AJ35" s="16"/>
      <c r="AK35" s="16">
        <v>5000000</v>
      </c>
      <c r="AL35" s="16">
        <v>28</v>
      </c>
      <c r="AM35" s="16"/>
      <c r="AN35" s="16"/>
      <c r="AO35" s="16"/>
      <c r="AP35" s="16"/>
      <c r="AQ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</row>
    <row r="36" spans="1:66" x14ac:dyDescent="0.25">
      <c r="A36" s="25">
        <v>34</v>
      </c>
      <c r="B36" s="26">
        <v>9596394.6411000006</v>
      </c>
      <c r="AH36" s="16"/>
      <c r="AI36" s="16"/>
      <c r="AJ36" s="16"/>
      <c r="AK36" s="16">
        <v>5250000</v>
      </c>
      <c r="AL36" s="16">
        <v>28</v>
      </c>
      <c r="AM36" s="16"/>
      <c r="AN36" s="16"/>
      <c r="AO36" s="16"/>
      <c r="AP36" s="16"/>
      <c r="AQ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</row>
    <row r="37" spans="1:66" x14ac:dyDescent="0.25">
      <c r="A37" s="25">
        <v>35</v>
      </c>
      <c r="B37" s="26">
        <v>3517464.9323</v>
      </c>
      <c r="AH37" s="16"/>
      <c r="AI37" s="16"/>
      <c r="AJ37" s="16"/>
      <c r="AK37" s="16">
        <v>5250000</v>
      </c>
      <c r="AL37" s="16">
        <v>32</v>
      </c>
      <c r="AM37" s="16"/>
      <c r="AN37" s="16"/>
      <c r="AO37" s="16"/>
      <c r="AP37" s="16"/>
      <c r="AQ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</row>
    <row r="38" spans="1:66" x14ac:dyDescent="0.25">
      <c r="A38" s="25">
        <v>36</v>
      </c>
      <c r="B38" s="26">
        <v>4906402.7489</v>
      </c>
      <c r="AH38" s="16"/>
      <c r="AI38" s="16"/>
      <c r="AJ38" s="16"/>
      <c r="AK38" s="16">
        <v>5500000</v>
      </c>
      <c r="AL38" s="16">
        <v>32</v>
      </c>
      <c r="AM38" s="16"/>
      <c r="AN38" s="16"/>
      <c r="AO38" s="16"/>
      <c r="AP38" s="16"/>
      <c r="AQ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</row>
    <row r="39" spans="1:66" x14ac:dyDescent="0.25">
      <c r="A39" s="25">
        <v>37</v>
      </c>
      <c r="B39" s="26">
        <v>6005037.0975000001</v>
      </c>
      <c r="AH39" s="16"/>
      <c r="AI39" s="16"/>
      <c r="AJ39" s="16"/>
      <c r="AK39" s="16">
        <v>5500000</v>
      </c>
      <c r="AL39" s="16">
        <v>22</v>
      </c>
      <c r="AM39" s="16"/>
      <c r="AN39" s="16"/>
      <c r="AO39" s="16"/>
      <c r="AP39" s="16"/>
      <c r="AQ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</row>
    <row r="40" spans="1:66" x14ac:dyDescent="0.25">
      <c r="A40" s="25">
        <v>38</v>
      </c>
      <c r="B40" s="26">
        <v>5787700.9858999997</v>
      </c>
      <c r="AH40" s="16"/>
      <c r="AI40" s="16"/>
      <c r="AJ40" s="16"/>
      <c r="AK40" s="16">
        <v>5750000</v>
      </c>
      <c r="AL40" s="16">
        <v>22</v>
      </c>
      <c r="AM40" s="16"/>
      <c r="AN40" s="16"/>
      <c r="AO40" s="16"/>
      <c r="AP40" s="16"/>
      <c r="AQ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</row>
    <row r="41" spans="1:66" x14ac:dyDescent="0.25">
      <c r="A41" s="25">
        <v>39</v>
      </c>
      <c r="B41" s="26">
        <v>6886208.2197000002</v>
      </c>
      <c r="AH41" s="16"/>
      <c r="AI41" s="16"/>
      <c r="AJ41" s="16"/>
      <c r="AK41" s="16">
        <v>5750000</v>
      </c>
      <c r="AL41" s="16">
        <v>26</v>
      </c>
      <c r="AM41" s="16"/>
      <c r="AN41" s="16"/>
      <c r="AO41" s="16"/>
      <c r="AP41" s="16"/>
      <c r="AQ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</row>
    <row r="42" spans="1:66" x14ac:dyDescent="0.25">
      <c r="A42" s="25">
        <v>40</v>
      </c>
      <c r="B42" s="26">
        <v>7841676.2582999999</v>
      </c>
      <c r="AH42" s="16"/>
      <c r="AI42" s="16"/>
      <c r="AJ42" s="16"/>
      <c r="AK42" s="16">
        <v>6000000</v>
      </c>
      <c r="AL42" s="16">
        <v>26</v>
      </c>
      <c r="AM42" s="16"/>
      <c r="AN42" s="16"/>
      <c r="AO42" s="16"/>
      <c r="AP42" s="16"/>
      <c r="AQ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</row>
    <row r="43" spans="1:66" x14ac:dyDescent="0.25">
      <c r="A43" s="25">
        <v>41</v>
      </c>
      <c r="B43" s="26">
        <v>6207251.0274999999</v>
      </c>
      <c r="AH43" s="16"/>
      <c r="AI43" s="16"/>
      <c r="AJ43" s="16"/>
      <c r="AK43" s="16">
        <v>6000000</v>
      </c>
      <c r="AL43" s="16">
        <v>34</v>
      </c>
      <c r="AM43" s="16"/>
      <c r="AN43" s="16"/>
      <c r="AO43" s="16"/>
      <c r="AP43" s="16"/>
      <c r="AQ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</row>
    <row r="44" spans="1:66" x14ac:dyDescent="0.25">
      <c r="A44" s="25">
        <v>42</v>
      </c>
      <c r="B44" s="26">
        <v>5202221.7012999998</v>
      </c>
      <c r="AH44" s="16"/>
      <c r="AI44" s="16"/>
      <c r="AJ44" s="16"/>
      <c r="AK44" s="16">
        <v>6250000</v>
      </c>
      <c r="AL44" s="16">
        <v>34</v>
      </c>
      <c r="AM44" s="16"/>
      <c r="AN44" s="16"/>
      <c r="AO44" s="16"/>
      <c r="AP44" s="16"/>
      <c r="AQ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</row>
    <row r="45" spans="1:66" x14ac:dyDescent="0.25">
      <c r="A45" s="25">
        <v>43</v>
      </c>
      <c r="B45" s="26">
        <v>3091079.6422000001</v>
      </c>
      <c r="AH45" s="16"/>
      <c r="AI45" s="16"/>
      <c r="AJ45" s="16"/>
      <c r="AK45" s="16">
        <v>6250000</v>
      </c>
      <c r="AL45" s="16">
        <v>22</v>
      </c>
      <c r="AM45" s="16"/>
      <c r="AN45" s="16"/>
      <c r="AO45" s="16"/>
      <c r="AP45" s="16"/>
      <c r="AQ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</row>
    <row r="46" spans="1:66" x14ac:dyDescent="0.25">
      <c r="A46" s="25">
        <v>44</v>
      </c>
      <c r="B46" s="26">
        <v>5449022.9210000001</v>
      </c>
      <c r="AH46" s="16"/>
      <c r="AI46" s="16"/>
      <c r="AJ46" s="16"/>
      <c r="AK46" s="16">
        <v>6500000</v>
      </c>
      <c r="AL46" s="16">
        <v>22</v>
      </c>
      <c r="AM46" s="16"/>
      <c r="AN46" s="16"/>
      <c r="AO46" s="16"/>
      <c r="AP46" s="16"/>
      <c r="AQ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</row>
    <row r="47" spans="1:66" x14ac:dyDescent="0.25">
      <c r="A47" s="25">
        <v>45</v>
      </c>
      <c r="B47" s="26">
        <v>7317784.4861000003</v>
      </c>
      <c r="AH47" s="16"/>
      <c r="AI47" s="16"/>
      <c r="AJ47" s="16"/>
      <c r="AK47" s="16">
        <v>6500000</v>
      </c>
      <c r="AL47" s="16">
        <v>17</v>
      </c>
      <c r="AM47" s="16"/>
      <c r="AN47" s="16"/>
      <c r="AO47" s="16"/>
      <c r="AP47" s="16"/>
      <c r="AQ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</row>
    <row r="48" spans="1:66" x14ac:dyDescent="0.25">
      <c r="A48" s="25">
        <v>46</v>
      </c>
      <c r="B48" s="26">
        <v>5672495.1090000002</v>
      </c>
      <c r="AH48" s="16"/>
      <c r="AI48" s="16"/>
      <c r="AJ48" s="16"/>
      <c r="AK48" s="16">
        <v>6750000</v>
      </c>
      <c r="AL48" s="16">
        <v>17</v>
      </c>
      <c r="AM48" s="16"/>
      <c r="AN48" s="16"/>
      <c r="AO48" s="16"/>
      <c r="AP48" s="16"/>
      <c r="AQ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</row>
    <row r="49" spans="1:66" x14ac:dyDescent="0.25">
      <c r="A49" s="25">
        <v>47</v>
      </c>
      <c r="B49" s="26">
        <v>6364077.9205999998</v>
      </c>
      <c r="AH49" s="16"/>
      <c r="AI49" s="16"/>
      <c r="AJ49" s="16"/>
      <c r="AK49" s="16">
        <v>6750000</v>
      </c>
      <c r="AL49" s="16">
        <v>23</v>
      </c>
      <c r="AM49" s="16"/>
      <c r="AN49" s="16"/>
      <c r="AO49" s="16"/>
      <c r="AP49" s="16"/>
      <c r="AQ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</row>
    <row r="50" spans="1:66" x14ac:dyDescent="0.25">
      <c r="A50" s="25">
        <v>48</v>
      </c>
      <c r="B50" s="26">
        <v>4144333.8713000002</v>
      </c>
      <c r="AH50" s="16"/>
      <c r="AI50" s="16"/>
      <c r="AJ50" s="16"/>
      <c r="AK50" s="16">
        <v>7000000</v>
      </c>
      <c r="AL50" s="16">
        <v>23</v>
      </c>
      <c r="AM50" s="16"/>
      <c r="AN50" s="16"/>
      <c r="AO50" s="16"/>
      <c r="AP50" s="16"/>
      <c r="AQ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</row>
    <row r="51" spans="1:66" x14ac:dyDescent="0.25">
      <c r="A51" s="25">
        <v>49</v>
      </c>
      <c r="B51" s="26">
        <v>5544455.3925000001</v>
      </c>
      <c r="AH51" s="16"/>
      <c r="AI51" s="16"/>
      <c r="AJ51" s="16"/>
      <c r="AK51" s="16">
        <v>7000000</v>
      </c>
      <c r="AL51" s="16">
        <v>13</v>
      </c>
      <c r="AM51" s="16"/>
      <c r="AN51" s="16"/>
      <c r="AO51" s="16"/>
      <c r="AP51" s="16"/>
      <c r="AQ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</row>
    <row r="52" spans="1:66" x14ac:dyDescent="0.25">
      <c r="A52" s="25">
        <v>50</v>
      </c>
      <c r="B52" s="26">
        <v>6054529.5164000001</v>
      </c>
      <c r="AH52" s="16"/>
      <c r="AI52" s="16"/>
      <c r="AJ52" s="16"/>
      <c r="AK52" s="16">
        <v>7250000</v>
      </c>
      <c r="AL52" s="16">
        <v>13</v>
      </c>
      <c r="AM52" s="16"/>
      <c r="AN52" s="16"/>
      <c r="AO52" s="16"/>
      <c r="AP52" s="16"/>
      <c r="AQ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</row>
    <row r="53" spans="1:66" x14ac:dyDescent="0.25">
      <c r="A53" s="25">
        <v>51</v>
      </c>
      <c r="B53" s="26">
        <v>6738618.8382999999</v>
      </c>
      <c r="AH53" s="16"/>
      <c r="AI53" s="16"/>
      <c r="AJ53" s="16"/>
      <c r="AK53" s="16">
        <v>7250000</v>
      </c>
      <c r="AL53" s="16">
        <v>15</v>
      </c>
      <c r="AM53" s="16"/>
      <c r="AN53" s="16"/>
      <c r="AO53" s="16"/>
      <c r="AP53" s="16"/>
      <c r="AQ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</row>
    <row r="54" spans="1:66" x14ac:dyDescent="0.25">
      <c r="A54" s="25">
        <v>52</v>
      </c>
      <c r="B54" s="26">
        <v>4830877.4914999995</v>
      </c>
      <c r="AH54" s="16"/>
      <c r="AI54" s="16"/>
      <c r="AJ54" s="16"/>
      <c r="AK54" s="16">
        <v>7500000</v>
      </c>
      <c r="AL54" s="16">
        <v>15</v>
      </c>
      <c r="AM54" s="16"/>
      <c r="AN54" s="16"/>
      <c r="AO54" s="16"/>
      <c r="AP54" s="16"/>
      <c r="AQ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</row>
    <row r="55" spans="1:66" x14ac:dyDescent="0.25">
      <c r="A55" s="25">
        <v>53</v>
      </c>
      <c r="B55" s="26">
        <v>6858057.3481000001</v>
      </c>
      <c r="AH55" s="16"/>
      <c r="AI55" s="16"/>
      <c r="AJ55" s="16"/>
      <c r="AK55" s="16">
        <v>7500000</v>
      </c>
      <c r="AL55" s="16">
        <v>9</v>
      </c>
      <c r="AM55" s="16"/>
      <c r="AN55" s="16"/>
      <c r="AO55" s="16"/>
      <c r="AP55" s="16"/>
      <c r="AQ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</row>
    <row r="56" spans="1:66" x14ac:dyDescent="0.25">
      <c r="A56" s="25">
        <v>54</v>
      </c>
      <c r="B56" s="26">
        <v>3830288.4034000002</v>
      </c>
      <c r="AH56" s="16"/>
      <c r="AI56" s="16"/>
      <c r="AJ56" s="16"/>
      <c r="AK56" s="16">
        <v>7750000</v>
      </c>
      <c r="AL56" s="16">
        <v>9</v>
      </c>
      <c r="AM56" s="16"/>
      <c r="AN56" s="16"/>
      <c r="AO56" s="16"/>
      <c r="AP56" s="16"/>
      <c r="AQ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</row>
    <row r="57" spans="1:66" x14ac:dyDescent="0.25">
      <c r="A57" s="25">
        <v>55</v>
      </c>
      <c r="B57" s="26">
        <v>5252548.9495000001</v>
      </c>
      <c r="AH57" s="16"/>
      <c r="AI57" s="16"/>
      <c r="AJ57" s="16"/>
      <c r="AK57" s="16">
        <v>7750000</v>
      </c>
      <c r="AL57" s="16">
        <v>6</v>
      </c>
      <c r="AM57" s="16"/>
      <c r="AN57" s="16"/>
      <c r="AO57" s="16"/>
      <c r="AP57" s="16"/>
      <c r="AQ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</row>
    <row r="58" spans="1:66" x14ac:dyDescent="0.25">
      <c r="A58" s="25">
        <v>56</v>
      </c>
      <c r="B58" s="26">
        <v>5177708.4058999997</v>
      </c>
      <c r="AH58" s="16"/>
      <c r="AI58" s="16"/>
      <c r="AJ58" s="16"/>
      <c r="AK58" s="16">
        <v>8000000</v>
      </c>
      <c r="AL58" s="16">
        <v>6</v>
      </c>
      <c r="AM58" s="16"/>
      <c r="AN58" s="16"/>
      <c r="AO58" s="16"/>
      <c r="AP58" s="16"/>
      <c r="AQ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</row>
    <row r="59" spans="1:66" x14ac:dyDescent="0.25">
      <c r="A59" s="25">
        <v>57</v>
      </c>
      <c r="B59" s="26">
        <v>4300314.7358999997</v>
      </c>
      <c r="AH59" s="16"/>
      <c r="AI59" s="16"/>
      <c r="AJ59" s="16"/>
      <c r="AK59" s="16">
        <v>8000000</v>
      </c>
      <c r="AL59" s="16">
        <v>5</v>
      </c>
      <c r="AM59" s="16"/>
      <c r="AN59" s="16"/>
      <c r="AO59" s="16"/>
      <c r="AP59" s="16"/>
      <c r="AQ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</row>
    <row r="60" spans="1:66" x14ac:dyDescent="0.25">
      <c r="A60" s="25">
        <v>58</v>
      </c>
      <c r="B60" s="26">
        <v>4023937.6343</v>
      </c>
      <c r="AH60" s="16"/>
      <c r="AI60" s="16"/>
      <c r="AJ60" s="16"/>
      <c r="AK60" s="16">
        <v>8250000</v>
      </c>
      <c r="AL60" s="16">
        <v>5</v>
      </c>
      <c r="AM60" s="16"/>
      <c r="AN60" s="16"/>
      <c r="AO60" s="16"/>
      <c r="AP60" s="16"/>
      <c r="AQ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</row>
    <row r="61" spans="1:66" x14ac:dyDescent="0.25">
      <c r="A61" s="25">
        <v>59</v>
      </c>
      <c r="B61" s="26">
        <v>4773258.5998999998</v>
      </c>
      <c r="AH61" s="16"/>
      <c r="AI61" s="16"/>
      <c r="AJ61" s="16"/>
      <c r="AK61" s="16">
        <v>8250000</v>
      </c>
      <c r="AL61" s="16">
        <v>1</v>
      </c>
      <c r="AM61" s="16"/>
      <c r="AN61" s="16"/>
      <c r="AO61" s="16"/>
      <c r="AP61" s="16"/>
      <c r="AQ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</row>
    <row r="62" spans="1:66" x14ac:dyDescent="0.25">
      <c r="A62" s="25">
        <v>60</v>
      </c>
      <c r="B62" s="26">
        <v>3678833.7614000002</v>
      </c>
      <c r="AH62" s="16"/>
      <c r="AI62" s="16"/>
      <c r="AJ62" s="16"/>
      <c r="AK62" s="16">
        <v>8500000</v>
      </c>
      <c r="AL62" s="16">
        <v>1</v>
      </c>
      <c r="AM62" s="16"/>
      <c r="AN62" s="16"/>
      <c r="AO62" s="16"/>
      <c r="AP62" s="16"/>
      <c r="AQ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</row>
    <row r="63" spans="1:66" x14ac:dyDescent="0.25">
      <c r="A63" s="25">
        <v>61</v>
      </c>
      <c r="B63" s="26">
        <v>5660305.6814000001</v>
      </c>
      <c r="AH63" s="16"/>
      <c r="AI63" s="16"/>
      <c r="AJ63" s="16"/>
      <c r="AK63" s="16">
        <v>8500000</v>
      </c>
      <c r="AL63" s="16">
        <v>3</v>
      </c>
      <c r="AM63" s="16"/>
      <c r="AN63" s="16"/>
      <c r="AO63" s="16"/>
      <c r="AP63" s="16"/>
      <c r="AQ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</row>
    <row r="64" spans="1:66" x14ac:dyDescent="0.25">
      <c r="A64" s="25">
        <v>62</v>
      </c>
      <c r="B64" s="26">
        <v>5965057.9376999997</v>
      </c>
      <c r="AH64" s="16"/>
      <c r="AI64" s="16"/>
      <c r="AJ64" s="16"/>
      <c r="AK64" s="16">
        <v>8750000</v>
      </c>
      <c r="AL64" s="16">
        <v>3</v>
      </c>
      <c r="AM64" s="16"/>
      <c r="AN64" s="16"/>
      <c r="AO64" s="16"/>
      <c r="AP64" s="16"/>
      <c r="AQ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</row>
    <row r="65" spans="1:66" x14ac:dyDescent="0.25">
      <c r="A65" s="25">
        <v>63</v>
      </c>
      <c r="B65" s="26">
        <v>4024519.0731000002</v>
      </c>
      <c r="AH65" s="16"/>
      <c r="AI65" s="16"/>
      <c r="AJ65" s="16"/>
      <c r="AK65" s="16">
        <v>8750000</v>
      </c>
      <c r="AL65" s="16">
        <v>1</v>
      </c>
      <c r="AM65" s="16"/>
      <c r="AN65" s="16"/>
      <c r="AO65" s="16"/>
      <c r="AP65" s="16"/>
      <c r="AQ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</row>
    <row r="66" spans="1:66" x14ac:dyDescent="0.25">
      <c r="A66" s="25">
        <v>64</v>
      </c>
      <c r="B66" s="26">
        <v>9306300.6414999999</v>
      </c>
      <c r="AH66" s="16"/>
      <c r="AI66" s="16"/>
      <c r="AJ66" s="16"/>
      <c r="AK66" s="16">
        <v>9000000</v>
      </c>
      <c r="AL66" s="16">
        <v>1</v>
      </c>
      <c r="AM66" s="16"/>
      <c r="AN66" s="16"/>
      <c r="AO66" s="16"/>
      <c r="AP66" s="16"/>
      <c r="AQ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</row>
    <row r="67" spans="1:66" x14ac:dyDescent="0.25">
      <c r="A67" s="25">
        <v>65</v>
      </c>
      <c r="B67" s="26">
        <v>4075306.8435</v>
      </c>
      <c r="AH67" s="16"/>
      <c r="AI67" s="16"/>
      <c r="AJ67" s="16"/>
      <c r="AK67" s="16">
        <v>9000000</v>
      </c>
      <c r="AL67" s="16">
        <v>0</v>
      </c>
      <c r="AM67" s="16"/>
      <c r="AN67" s="16"/>
      <c r="AO67" s="16"/>
      <c r="AP67" s="16"/>
      <c r="AQ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</row>
    <row r="68" spans="1:66" x14ac:dyDescent="0.25">
      <c r="A68" s="25">
        <v>66</v>
      </c>
      <c r="B68" s="26">
        <v>3471941.3465999998</v>
      </c>
      <c r="AH68" s="16"/>
      <c r="AI68" s="16"/>
      <c r="AJ68" s="16"/>
      <c r="AK68" s="16">
        <v>9250000</v>
      </c>
      <c r="AL68" s="16">
        <v>0</v>
      </c>
      <c r="AM68" s="16"/>
      <c r="AN68" s="16"/>
      <c r="AO68" s="16"/>
      <c r="AP68" s="16"/>
      <c r="AQ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</row>
    <row r="69" spans="1:66" x14ac:dyDescent="0.25">
      <c r="A69" s="25">
        <v>67</v>
      </c>
      <c r="B69" s="26">
        <v>4791044.7116</v>
      </c>
      <c r="AH69" s="16"/>
      <c r="AI69" s="16"/>
      <c r="AJ69" s="16"/>
      <c r="AK69" s="16">
        <v>9250000</v>
      </c>
      <c r="AL69" s="16">
        <v>2</v>
      </c>
      <c r="AM69" s="16"/>
      <c r="AN69" s="16"/>
      <c r="AO69" s="16"/>
      <c r="AP69" s="16"/>
      <c r="AQ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</row>
    <row r="70" spans="1:66" x14ac:dyDescent="0.25">
      <c r="A70" s="25">
        <v>68</v>
      </c>
      <c r="B70" s="26">
        <v>7131473.3120999997</v>
      </c>
      <c r="AH70" s="16"/>
      <c r="AI70" s="16"/>
      <c r="AJ70" s="16"/>
      <c r="AK70" s="16">
        <v>9500000</v>
      </c>
      <c r="AL70" s="16">
        <v>2</v>
      </c>
      <c r="AM70" s="16"/>
      <c r="AN70" s="16"/>
      <c r="AO70" s="16"/>
      <c r="AP70" s="16"/>
      <c r="AQ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</row>
    <row r="71" spans="1:66" x14ac:dyDescent="0.25">
      <c r="A71" s="25">
        <v>69</v>
      </c>
      <c r="B71" s="26">
        <v>6287263.2829</v>
      </c>
      <c r="AH71" s="16"/>
      <c r="AI71" s="16"/>
      <c r="AJ71" s="16"/>
      <c r="AK71" s="16">
        <v>9500000</v>
      </c>
      <c r="AL71" s="16">
        <v>1</v>
      </c>
      <c r="AM71" s="16"/>
      <c r="AN71" s="16"/>
      <c r="AO71" s="16"/>
      <c r="AP71" s="16"/>
      <c r="AQ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</row>
    <row r="72" spans="1:66" x14ac:dyDescent="0.25">
      <c r="A72" s="25">
        <v>70</v>
      </c>
      <c r="B72" s="26">
        <v>5688330.784</v>
      </c>
      <c r="AH72" s="16"/>
      <c r="AI72" s="16"/>
      <c r="AJ72" s="16"/>
      <c r="AK72" s="16">
        <v>9750000</v>
      </c>
      <c r="AL72" s="16">
        <v>1</v>
      </c>
      <c r="AM72" s="16"/>
      <c r="AN72" s="16"/>
      <c r="AO72" s="16"/>
      <c r="AP72" s="16"/>
      <c r="AQ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</row>
    <row r="73" spans="1:66" x14ac:dyDescent="0.25">
      <c r="A73" s="25">
        <v>71</v>
      </c>
      <c r="B73" s="26">
        <v>7570384.3137999997</v>
      </c>
      <c r="AH73" s="16"/>
      <c r="AI73" s="16"/>
      <c r="AJ73" s="16"/>
      <c r="AK73" s="16">
        <v>9750000</v>
      </c>
      <c r="AL73" s="16">
        <v>0</v>
      </c>
      <c r="AM73" s="16"/>
      <c r="AN73" s="16"/>
      <c r="AO73" s="16"/>
      <c r="AP73" s="16"/>
      <c r="AQ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</row>
    <row r="74" spans="1:66" x14ac:dyDescent="0.25">
      <c r="A74" s="25">
        <v>72</v>
      </c>
      <c r="B74" s="26">
        <v>5211303.3246999998</v>
      </c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</row>
    <row r="75" spans="1:66" x14ac:dyDescent="0.25">
      <c r="A75" s="25">
        <v>73</v>
      </c>
      <c r="B75" s="26">
        <v>6666465.8090000004</v>
      </c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</row>
    <row r="76" spans="1:66" x14ac:dyDescent="0.25">
      <c r="A76" s="25">
        <v>74</v>
      </c>
      <c r="B76" s="26">
        <v>2656389.3380999998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</row>
    <row r="77" spans="1:66" x14ac:dyDescent="0.25">
      <c r="A77" s="25">
        <v>75</v>
      </c>
      <c r="B77" s="26">
        <v>6866435.4971000003</v>
      </c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</row>
    <row r="78" spans="1:66" x14ac:dyDescent="0.25">
      <c r="A78" s="25">
        <v>76</v>
      </c>
      <c r="B78" s="26">
        <v>4536660.33</v>
      </c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</row>
    <row r="79" spans="1:66" x14ac:dyDescent="0.25">
      <c r="A79" s="25">
        <v>77</v>
      </c>
      <c r="B79" s="26">
        <v>4436540.6649000002</v>
      </c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</row>
    <row r="80" spans="1:66" x14ac:dyDescent="0.25">
      <c r="A80" s="25">
        <v>78</v>
      </c>
      <c r="B80" s="26">
        <v>6494129.9835999999</v>
      </c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</row>
    <row r="81" spans="1:66" x14ac:dyDescent="0.25">
      <c r="A81" s="25">
        <v>79</v>
      </c>
      <c r="B81" s="26">
        <v>7966252.4949000003</v>
      </c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</row>
    <row r="82" spans="1:66" x14ac:dyDescent="0.25">
      <c r="A82" s="25">
        <v>80</v>
      </c>
      <c r="B82" s="26">
        <v>5605589.7122</v>
      </c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</row>
    <row r="83" spans="1:66" x14ac:dyDescent="0.25">
      <c r="A83" s="25">
        <v>81</v>
      </c>
      <c r="B83" s="26">
        <v>6974008.1479000002</v>
      </c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</row>
    <row r="84" spans="1:66" x14ac:dyDescent="0.25">
      <c r="A84" s="25">
        <v>82</v>
      </c>
      <c r="B84" s="26">
        <v>2937248.6853</v>
      </c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</row>
    <row r="85" spans="1:66" x14ac:dyDescent="0.25">
      <c r="A85" s="25">
        <v>83</v>
      </c>
      <c r="B85" s="26">
        <v>8006625.5198999997</v>
      </c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</row>
    <row r="86" spans="1:66" x14ac:dyDescent="0.25">
      <c r="A86" s="25">
        <v>84</v>
      </c>
      <c r="B86" s="26">
        <v>5617995.8748000003</v>
      </c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</row>
    <row r="87" spans="1:66" x14ac:dyDescent="0.25">
      <c r="A87" s="25">
        <v>85</v>
      </c>
      <c r="B87" s="26">
        <v>3504479.8946000002</v>
      </c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</row>
    <row r="88" spans="1:66" x14ac:dyDescent="0.25">
      <c r="A88" s="25">
        <v>86</v>
      </c>
      <c r="B88" s="26">
        <v>6074809.0560999997</v>
      </c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</row>
    <row r="89" spans="1:66" x14ac:dyDescent="0.25">
      <c r="A89" s="25">
        <v>87</v>
      </c>
      <c r="B89" s="26">
        <v>3405879.1181000001</v>
      </c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</row>
    <row r="90" spans="1:66" x14ac:dyDescent="0.25">
      <c r="A90" s="25">
        <v>88</v>
      </c>
      <c r="B90" s="26">
        <v>5478984.9221999999</v>
      </c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</row>
    <row r="91" spans="1:66" x14ac:dyDescent="0.25">
      <c r="A91" s="25">
        <v>89</v>
      </c>
      <c r="B91" s="26">
        <v>5421208.4108999996</v>
      </c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</row>
    <row r="92" spans="1:66" x14ac:dyDescent="0.25">
      <c r="A92" s="25">
        <v>90</v>
      </c>
      <c r="B92" s="26">
        <v>5029012.8927999996</v>
      </c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</row>
    <row r="93" spans="1:66" x14ac:dyDescent="0.25">
      <c r="A93" s="25">
        <v>91</v>
      </c>
      <c r="B93" s="26">
        <v>7315256.1513</v>
      </c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</row>
    <row r="94" spans="1:66" x14ac:dyDescent="0.25">
      <c r="A94" s="25">
        <v>92</v>
      </c>
      <c r="B94" s="26">
        <v>2924241.4585000002</v>
      </c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</row>
    <row r="95" spans="1:66" x14ac:dyDescent="0.25">
      <c r="A95" s="25">
        <v>93</v>
      </c>
      <c r="B95" s="26">
        <v>5348652.3706999999</v>
      </c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</row>
    <row r="96" spans="1:66" x14ac:dyDescent="0.25">
      <c r="A96" s="25">
        <v>94</v>
      </c>
      <c r="B96" s="26">
        <v>6008747.9725000001</v>
      </c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</row>
    <row r="97" spans="1:66" x14ac:dyDescent="0.25">
      <c r="A97" s="25">
        <v>95</v>
      </c>
      <c r="B97" s="26">
        <v>6236200.5385999996</v>
      </c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</row>
    <row r="98" spans="1:66" x14ac:dyDescent="0.25">
      <c r="A98" s="25">
        <v>96</v>
      </c>
      <c r="B98" s="26">
        <v>4781154.8362999996</v>
      </c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</row>
    <row r="99" spans="1:66" x14ac:dyDescent="0.25">
      <c r="A99" s="25">
        <v>97</v>
      </c>
      <c r="B99" s="26">
        <v>3974109.2631999999</v>
      </c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</row>
    <row r="100" spans="1:66" x14ac:dyDescent="0.25">
      <c r="A100" s="25">
        <v>98</v>
      </c>
      <c r="B100" s="26">
        <v>4231624.5780999996</v>
      </c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</row>
    <row r="101" spans="1:66" x14ac:dyDescent="0.25">
      <c r="A101" s="25">
        <v>99</v>
      </c>
      <c r="B101" s="26">
        <v>4822816.7290000003</v>
      </c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</row>
    <row r="102" spans="1:66" x14ac:dyDescent="0.25">
      <c r="A102" s="25">
        <v>100</v>
      </c>
      <c r="B102" s="26">
        <v>5928513.1134000001</v>
      </c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</row>
    <row r="103" spans="1:66" x14ac:dyDescent="0.25">
      <c r="A103" s="54" t="s">
        <v>167</v>
      </c>
    </row>
  </sheetData>
  <dataConsolidate/>
  <mergeCells count="3">
    <mergeCell ref="F2:G2"/>
    <mergeCell ref="I4:K4"/>
    <mergeCell ref="L4:N4"/>
  </mergeCells>
  <pageMargins left="0.75" right="0.75" top="1" bottom="1" header="0.5" footer="0.5"/>
  <pageSetup orientation="portrait" horizontalDpi="200" verticalDpi="2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CF13-8888-4CBC-AA53-5BBAA7C92CEF}">
  <sheetPr>
    <tabColor rgb="FF0070C0"/>
  </sheetPr>
  <dimension ref="A1:I96"/>
  <sheetViews>
    <sheetView workbookViewId="0">
      <selection activeCell="B7" sqref="B7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8.5703125" bestFit="1" customWidth="1"/>
    <col min="5" max="5" width="12" bestFit="1" customWidth="1"/>
    <col min="6" max="6" width="20.140625" bestFit="1" customWidth="1"/>
    <col min="7" max="9" width="12.7109375" bestFit="1" customWidth="1"/>
  </cols>
  <sheetData>
    <row r="1" spans="1:9" x14ac:dyDescent="0.25">
      <c r="A1" t="s">
        <v>48</v>
      </c>
    </row>
    <row r="2" spans="1:9" ht="15.75" thickBot="1" x14ac:dyDescent="0.3"/>
    <row r="3" spans="1:9" x14ac:dyDescent="0.25">
      <c r="A3" s="5" t="s">
        <v>49</v>
      </c>
      <c r="B3" s="5"/>
    </row>
    <row r="4" spans="1:9" x14ac:dyDescent="0.25">
      <c r="A4" s="2" t="s">
        <v>50</v>
      </c>
      <c r="B4" s="2">
        <v>0.25693224829757338</v>
      </c>
    </row>
    <row r="5" spans="1:9" x14ac:dyDescent="0.25">
      <c r="A5" s="2" t="s">
        <v>51</v>
      </c>
      <c r="B5" s="6">
        <v>6.6014180215245896E-2</v>
      </c>
    </row>
    <row r="6" spans="1:9" x14ac:dyDescent="0.25">
      <c r="A6" s="2" t="s">
        <v>52</v>
      </c>
      <c r="B6" s="2">
        <v>5.2671525646892266E-2</v>
      </c>
    </row>
    <row r="7" spans="1:9" x14ac:dyDescent="0.25">
      <c r="A7" s="2" t="s">
        <v>53</v>
      </c>
      <c r="B7" s="6">
        <v>3.8387127529976399</v>
      </c>
    </row>
    <row r="8" spans="1:9" ht="15.75" thickBot="1" x14ac:dyDescent="0.3">
      <c r="A8" s="3" t="s">
        <v>54</v>
      </c>
      <c r="B8" s="3">
        <v>72</v>
      </c>
    </row>
    <row r="10" spans="1:9" ht="15.75" thickBot="1" x14ac:dyDescent="0.3">
      <c r="A10" t="s">
        <v>55</v>
      </c>
    </row>
    <row r="11" spans="1:9" x14ac:dyDescent="0.25">
      <c r="A11" s="4"/>
      <c r="B11" s="4" t="s">
        <v>60</v>
      </c>
      <c r="C11" s="4" t="s">
        <v>61</v>
      </c>
      <c r="D11" s="4" t="s">
        <v>62</v>
      </c>
      <c r="E11" s="4" t="s">
        <v>63</v>
      </c>
      <c r="F11" s="4" t="s">
        <v>64</v>
      </c>
    </row>
    <row r="12" spans="1:9" x14ac:dyDescent="0.25">
      <c r="A12" s="2" t="s">
        <v>56</v>
      </c>
      <c r="B12" s="2">
        <v>1</v>
      </c>
      <c r="C12" s="2">
        <v>72.906495498129743</v>
      </c>
      <c r="D12" s="2">
        <v>72.906495498129743</v>
      </c>
      <c r="E12" s="2">
        <v>4.9476046821911757</v>
      </c>
      <c r="F12" s="2">
        <v>2.9353654129663488E-2</v>
      </c>
    </row>
    <row r="13" spans="1:9" x14ac:dyDescent="0.25">
      <c r="A13" s="2" t="s">
        <v>57</v>
      </c>
      <c r="B13" s="2">
        <v>70</v>
      </c>
      <c r="C13" s="2">
        <v>1031.5000920018704</v>
      </c>
      <c r="D13" s="2">
        <v>14.735715600026719</v>
      </c>
      <c r="E13" s="2"/>
      <c r="F13" s="2"/>
    </row>
    <row r="14" spans="1:9" ht="15.75" thickBot="1" x14ac:dyDescent="0.3">
      <c r="A14" s="3" t="s">
        <v>58</v>
      </c>
      <c r="B14" s="3">
        <v>71</v>
      </c>
      <c r="C14" s="3">
        <v>1104.4065875000001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65</v>
      </c>
      <c r="C16" s="4" t="s">
        <v>53</v>
      </c>
      <c r="D16" s="4" t="s">
        <v>66</v>
      </c>
      <c r="E16" s="4" t="s">
        <v>67</v>
      </c>
      <c r="F16" s="4" t="s">
        <v>68</v>
      </c>
      <c r="G16" s="4" t="s">
        <v>69</v>
      </c>
      <c r="H16" s="4" t="s">
        <v>70</v>
      </c>
      <c r="I16" s="4" t="s">
        <v>71</v>
      </c>
    </row>
    <row r="17" spans="1:9" x14ac:dyDescent="0.25">
      <c r="A17" s="2" t="s">
        <v>59</v>
      </c>
      <c r="B17" s="2">
        <v>52.646797766892277</v>
      </c>
      <c r="C17" s="2">
        <v>3.3046419567875072</v>
      </c>
      <c r="D17" s="2">
        <v>15.931165450090402</v>
      </c>
      <c r="E17" s="2">
        <v>5.5941001062129143E-25</v>
      </c>
      <c r="F17" s="2">
        <v>46.05589720715912</v>
      </c>
      <c r="G17" s="2">
        <v>59.237698326625434</v>
      </c>
      <c r="H17" s="2">
        <v>46.05589720715912</v>
      </c>
      <c r="I17" s="2">
        <v>59.237698326625434</v>
      </c>
    </row>
    <row r="18" spans="1:9" ht="15.75" thickBot="1" x14ac:dyDescent="0.3">
      <c r="A18" s="3" t="s">
        <v>72</v>
      </c>
      <c r="B18" s="3">
        <v>-108.8804650501026</v>
      </c>
      <c r="C18" s="3">
        <v>48.949974650630807</v>
      </c>
      <c r="D18" s="3">
        <v>-2.224321173345071</v>
      </c>
      <c r="E18" s="3">
        <v>2.9353654129663037E-2</v>
      </c>
      <c r="F18" s="3">
        <v>-206.50811111357945</v>
      </c>
      <c r="G18" s="3">
        <v>-11.252818986625755</v>
      </c>
      <c r="H18" s="3">
        <v>-206.50811111357945</v>
      </c>
      <c r="I18" s="3">
        <v>-11.252818986625755</v>
      </c>
    </row>
    <row r="22" spans="1:9" x14ac:dyDescent="0.25">
      <c r="A22" t="s">
        <v>73</v>
      </c>
      <c r="F22" t="s">
        <v>78</v>
      </c>
    </row>
    <row r="23" spans="1:9" ht="15.75" thickBot="1" x14ac:dyDescent="0.3"/>
    <row r="24" spans="1:9" x14ac:dyDescent="0.25">
      <c r="A24" s="4" t="s">
        <v>74</v>
      </c>
      <c r="B24" s="4" t="s">
        <v>75</v>
      </c>
      <c r="C24" s="4" t="s">
        <v>76</v>
      </c>
      <c r="D24" s="4" t="s">
        <v>77</v>
      </c>
      <c r="F24" s="4" t="s">
        <v>79</v>
      </c>
      <c r="G24" s="4" t="s">
        <v>80</v>
      </c>
    </row>
    <row r="25" spans="1:9" x14ac:dyDescent="0.25">
      <c r="A25" s="2">
        <v>1</v>
      </c>
      <c r="B25" s="2">
        <v>46.113969863886119</v>
      </c>
      <c r="C25" s="2">
        <v>-4.8939698638861202</v>
      </c>
      <c r="D25" s="2">
        <v>-1.2839728175392722</v>
      </c>
      <c r="F25" s="2">
        <v>0.69444444444444442</v>
      </c>
      <c r="G25" s="2">
        <v>38.15</v>
      </c>
    </row>
    <row r="26" spans="1:9" x14ac:dyDescent="0.25">
      <c r="A26" s="2">
        <v>2</v>
      </c>
      <c r="B26" s="2">
        <v>44.154121492984274</v>
      </c>
      <c r="C26" s="2">
        <v>5.2758785070157259</v>
      </c>
      <c r="D26" s="2">
        <v>1.3841696577732543</v>
      </c>
      <c r="F26" s="2">
        <v>2.083333333333333</v>
      </c>
      <c r="G26" s="2">
        <v>38.299999999999997</v>
      </c>
    </row>
    <row r="27" spans="1:9" x14ac:dyDescent="0.25">
      <c r="A27" s="2">
        <v>3</v>
      </c>
      <c r="B27" s="2">
        <v>44.916284748334995</v>
      </c>
      <c r="C27" s="2">
        <v>2.3637152516650062</v>
      </c>
      <c r="D27" s="2">
        <v>0.62013993055750649</v>
      </c>
      <c r="F27" s="2">
        <v>3.4722222222222223</v>
      </c>
      <c r="G27" s="2">
        <v>38.729999999999997</v>
      </c>
    </row>
    <row r="28" spans="1:9" x14ac:dyDescent="0.25">
      <c r="A28" s="2">
        <v>4</v>
      </c>
      <c r="B28" s="2">
        <v>44.480762888134585</v>
      </c>
      <c r="C28" s="2">
        <v>-4.8807628881345835</v>
      </c>
      <c r="D28" s="2">
        <v>-1.280507859981604</v>
      </c>
      <c r="F28" s="2">
        <v>4.8611111111111107</v>
      </c>
      <c r="G28" s="2">
        <v>38.89</v>
      </c>
    </row>
    <row r="29" spans="1:9" x14ac:dyDescent="0.25">
      <c r="A29" s="2">
        <v>5</v>
      </c>
      <c r="B29" s="2">
        <v>44.154121492984274</v>
      </c>
      <c r="C29" s="2">
        <v>-0.56412149298427039</v>
      </c>
      <c r="D29" s="2">
        <v>-0.14800186411575519</v>
      </c>
      <c r="F29" s="2">
        <v>6.25</v>
      </c>
      <c r="G29" s="2">
        <v>39.6</v>
      </c>
    </row>
    <row r="30" spans="1:9" x14ac:dyDescent="0.25">
      <c r="A30" s="2">
        <v>6</v>
      </c>
      <c r="B30" s="2">
        <v>47.202774514387144</v>
      </c>
      <c r="C30" s="2">
        <v>1.6272254856128541</v>
      </c>
      <c r="D30" s="2">
        <v>0.42691584738836141</v>
      </c>
      <c r="F30" s="2">
        <v>7.6388888888888893</v>
      </c>
      <c r="G30" s="2">
        <v>39.85</v>
      </c>
    </row>
    <row r="31" spans="1:9" x14ac:dyDescent="0.25">
      <c r="A31" s="2">
        <v>7</v>
      </c>
      <c r="B31" s="2">
        <v>44.807404283284889</v>
      </c>
      <c r="C31" s="2">
        <v>3.9725957167151122</v>
      </c>
      <c r="D31" s="2">
        <v>1.0422428125221161</v>
      </c>
      <c r="F31" s="2">
        <v>9.0277777777777768</v>
      </c>
      <c r="G31" s="2">
        <v>39.86</v>
      </c>
    </row>
    <row r="32" spans="1:9" x14ac:dyDescent="0.25">
      <c r="A32" s="2">
        <v>8</v>
      </c>
      <c r="B32" s="2">
        <v>44.26300195803438</v>
      </c>
      <c r="C32" s="2">
        <v>2.5969980419656196</v>
      </c>
      <c r="D32" s="2">
        <v>0.68134356888719927</v>
      </c>
      <c r="F32" s="2">
        <v>10.416666666666666</v>
      </c>
      <c r="G32" s="2">
        <v>40.119999999999997</v>
      </c>
    </row>
    <row r="33" spans="1:7" x14ac:dyDescent="0.25">
      <c r="A33" s="2">
        <v>9</v>
      </c>
      <c r="B33" s="2">
        <v>44.26300195803438</v>
      </c>
      <c r="C33" s="2">
        <v>-5.9630019580343827</v>
      </c>
      <c r="D33" s="2">
        <v>-1.5644420864843647</v>
      </c>
      <c r="F33" s="2">
        <v>11.805555555555555</v>
      </c>
      <c r="G33" s="2">
        <v>40.15</v>
      </c>
    </row>
    <row r="34" spans="1:7" x14ac:dyDescent="0.25">
      <c r="A34" s="2">
        <v>10</v>
      </c>
      <c r="B34" s="2">
        <v>44.154121492984274</v>
      </c>
      <c r="C34" s="2">
        <v>-3.9441214929842729</v>
      </c>
      <c r="D34" s="2">
        <v>-1.0347723682227516</v>
      </c>
      <c r="F34" s="2">
        <v>13.194444444444445</v>
      </c>
      <c r="G34" s="2">
        <v>40.21</v>
      </c>
    </row>
    <row r="35" spans="1:7" x14ac:dyDescent="0.25">
      <c r="A35" s="2">
        <v>11</v>
      </c>
      <c r="B35" s="2">
        <v>44.26300195803438</v>
      </c>
      <c r="C35" s="2">
        <v>0.73699804196562013</v>
      </c>
      <c r="D35" s="2">
        <v>0.19335743349104195</v>
      </c>
      <c r="F35" s="2">
        <v>14.583333333333334</v>
      </c>
      <c r="G35" s="2">
        <v>40.26</v>
      </c>
    </row>
    <row r="36" spans="1:7" x14ac:dyDescent="0.25">
      <c r="A36" s="2">
        <v>12</v>
      </c>
      <c r="B36" s="2">
        <v>46.87613311923684</v>
      </c>
      <c r="C36" s="2">
        <v>-0.77613311923683881</v>
      </c>
      <c r="D36" s="2">
        <v>-0.20362483946739249</v>
      </c>
      <c r="F36" s="2">
        <v>15.972222222222221</v>
      </c>
      <c r="G36" s="2">
        <v>40.6</v>
      </c>
    </row>
    <row r="37" spans="1:7" x14ac:dyDescent="0.25">
      <c r="A37" s="2">
        <v>13</v>
      </c>
      <c r="B37" s="2">
        <v>44.26300195803438</v>
      </c>
      <c r="C37" s="2">
        <v>2.6998041965619279E-2</v>
      </c>
      <c r="D37" s="2">
        <v>7.0831560011106612E-3</v>
      </c>
      <c r="F37" s="2">
        <v>17.361111111111107</v>
      </c>
      <c r="G37" s="2">
        <v>40.799999999999997</v>
      </c>
    </row>
    <row r="38" spans="1:7" x14ac:dyDescent="0.25">
      <c r="A38" s="2">
        <v>14</v>
      </c>
      <c r="B38" s="2">
        <v>46.44061125903643</v>
      </c>
      <c r="C38" s="2">
        <v>4.2393887409635695</v>
      </c>
      <c r="D38" s="2">
        <v>1.1122381334111795</v>
      </c>
      <c r="F38" s="2">
        <v>18.749999999999996</v>
      </c>
      <c r="G38" s="2">
        <v>40.869999999999997</v>
      </c>
    </row>
    <row r="39" spans="1:7" x14ac:dyDescent="0.25">
      <c r="A39" s="2">
        <v>15</v>
      </c>
      <c r="B39" s="2">
        <v>44.045241027934168</v>
      </c>
      <c r="C39" s="2">
        <v>5.9847589720658334</v>
      </c>
      <c r="D39" s="2">
        <v>1.5701502161590783</v>
      </c>
      <c r="F39" s="2">
        <v>20.138888888888886</v>
      </c>
      <c r="G39" s="2">
        <v>41.2</v>
      </c>
    </row>
    <row r="40" spans="1:7" x14ac:dyDescent="0.25">
      <c r="A40" s="2">
        <v>16</v>
      </c>
      <c r="B40" s="2">
        <v>44.154121492984274</v>
      </c>
      <c r="C40" s="2">
        <v>0.46587850701572364</v>
      </c>
      <c r="D40" s="2">
        <v>0.12222701731329817</v>
      </c>
      <c r="F40" s="2">
        <v>21.527777777777775</v>
      </c>
      <c r="G40" s="2">
        <v>41.22</v>
      </c>
    </row>
    <row r="41" spans="1:7" x14ac:dyDescent="0.25">
      <c r="A41" s="2">
        <v>17</v>
      </c>
      <c r="B41" s="2">
        <v>44.26300195803438</v>
      </c>
      <c r="C41" s="2">
        <v>0.39699804196561672</v>
      </c>
      <c r="D41" s="2">
        <v>0.10415566680572196</v>
      </c>
      <c r="F41" s="2">
        <v>22.916666666666664</v>
      </c>
      <c r="G41" s="2">
        <v>41.57</v>
      </c>
    </row>
    <row r="42" spans="1:7" x14ac:dyDescent="0.25">
      <c r="A42" s="2">
        <v>18</v>
      </c>
      <c r="B42" s="2">
        <v>46.985013584286939</v>
      </c>
      <c r="C42" s="2">
        <v>-2.185013584286942</v>
      </c>
      <c r="D42" s="2">
        <v>-0.57325609397004895</v>
      </c>
      <c r="F42" s="2">
        <v>24.305555555555554</v>
      </c>
      <c r="G42" s="2">
        <v>42.05</v>
      </c>
    </row>
    <row r="43" spans="1:7" x14ac:dyDescent="0.25">
      <c r="A43" s="2">
        <v>19</v>
      </c>
      <c r="B43" s="2">
        <v>45.025165213385094</v>
      </c>
      <c r="C43" s="2">
        <v>-1.4851652133850948</v>
      </c>
      <c r="D43" s="2">
        <v>-0.38964517898096879</v>
      </c>
      <c r="F43" s="2">
        <v>25.694444444444443</v>
      </c>
      <c r="G43" s="2">
        <v>42.44</v>
      </c>
    </row>
    <row r="44" spans="1:7" x14ac:dyDescent="0.25">
      <c r="A44" s="2">
        <v>20</v>
      </c>
      <c r="B44" s="2">
        <v>44.589643353184684</v>
      </c>
      <c r="C44" s="2">
        <v>-0.9596433531846813</v>
      </c>
      <c r="D44" s="2">
        <v>-0.25177024262322711</v>
      </c>
      <c r="F44" s="2">
        <v>27.083333333333332</v>
      </c>
      <c r="G44" s="2">
        <v>43.22</v>
      </c>
    </row>
    <row r="45" spans="1:7" x14ac:dyDescent="0.25">
      <c r="A45" s="2">
        <v>21</v>
      </c>
      <c r="B45" s="2">
        <v>44.045241027934168</v>
      </c>
      <c r="C45" s="2">
        <v>1.124758972065834</v>
      </c>
      <c r="D45" s="2">
        <v>0.29508966883363491</v>
      </c>
      <c r="F45" s="2">
        <v>28.472222222222221</v>
      </c>
      <c r="G45" s="2">
        <v>43.36</v>
      </c>
    </row>
    <row r="46" spans="1:7" x14ac:dyDescent="0.25">
      <c r="A46" s="2">
        <v>22</v>
      </c>
      <c r="B46" s="2">
        <v>44.480762888134585</v>
      </c>
      <c r="C46" s="2">
        <v>-0.11076288813458746</v>
      </c>
      <c r="D46" s="2">
        <v>-2.9059545014039911E-2</v>
      </c>
      <c r="F46" s="2">
        <v>29.861111111111107</v>
      </c>
      <c r="G46" s="2">
        <v>43.54</v>
      </c>
    </row>
    <row r="47" spans="1:7" x14ac:dyDescent="0.25">
      <c r="A47" s="2">
        <v>23</v>
      </c>
      <c r="B47" s="2">
        <v>46.331730793986324</v>
      </c>
      <c r="C47" s="2">
        <v>-0.1617307939863224</v>
      </c>
      <c r="D47" s="2">
        <v>-4.2431389855880415E-2</v>
      </c>
      <c r="F47" s="2">
        <v>31.249999999999996</v>
      </c>
      <c r="G47" s="2">
        <v>43.59</v>
      </c>
    </row>
    <row r="48" spans="1:7" x14ac:dyDescent="0.25">
      <c r="A48" s="2">
        <v>24</v>
      </c>
      <c r="B48" s="2">
        <v>44.589643353184684</v>
      </c>
      <c r="C48" s="2">
        <v>2.2003566468153153</v>
      </c>
      <c r="D48" s="2">
        <v>0.57728147127562013</v>
      </c>
      <c r="F48" s="2">
        <v>32.638888888888886</v>
      </c>
      <c r="G48" s="2">
        <v>43.61</v>
      </c>
    </row>
    <row r="49" spans="1:7" x14ac:dyDescent="0.25">
      <c r="A49" s="2">
        <v>25</v>
      </c>
      <c r="B49" s="2">
        <v>44.589643353184684</v>
      </c>
      <c r="C49" s="2">
        <v>-2.5396433531846867</v>
      </c>
      <c r="D49" s="2">
        <v>-0.66629609957265257</v>
      </c>
      <c r="F49" s="2">
        <v>34.027777777777771</v>
      </c>
      <c r="G49" s="2">
        <v>43.63</v>
      </c>
    </row>
    <row r="50" spans="1:7" x14ac:dyDescent="0.25">
      <c r="A50" s="2">
        <v>26</v>
      </c>
      <c r="B50" s="2">
        <v>43.936360562884069</v>
      </c>
      <c r="C50" s="2">
        <v>1.6636394371159327</v>
      </c>
      <c r="D50" s="2">
        <v>0.43646934387679714</v>
      </c>
      <c r="F50" s="2">
        <v>35.416666666666664</v>
      </c>
      <c r="G50" s="2">
        <v>43.66</v>
      </c>
    </row>
    <row r="51" spans="1:7" x14ac:dyDescent="0.25">
      <c r="A51" s="2">
        <v>27</v>
      </c>
      <c r="B51" s="2">
        <v>46.549491724086529</v>
      </c>
      <c r="C51" s="2">
        <v>1.4605082759134689</v>
      </c>
      <c r="D51" s="2">
        <v>0.3831762307941497</v>
      </c>
      <c r="F51" s="2">
        <v>36.80555555555555</v>
      </c>
      <c r="G51" s="2">
        <v>44.29</v>
      </c>
    </row>
    <row r="52" spans="1:7" x14ac:dyDescent="0.25">
      <c r="A52" s="2">
        <v>28</v>
      </c>
      <c r="B52" s="2">
        <v>44.26300195803438</v>
      </c>
      <c r="C52" s="2">
        <v>1.1669980419656198</v>
      </c>
      <c r="D52" s="2">
        <v>0.30617143253423956</v>
      </c>
      <c r="F52" s="2">
        <v>38.194444444444443</v>
      </c>
      <c r="G52" s="2">
        <v>44.37</v>
      </c>
    </row>
    <row r="53" spans="1:7" x14ac:dyDescent="0.25">
      <c r="A53" s="2">
        <v>29</v>
      </c>
      <c r="B53" s="2">
        <v>44.045241027934168</v>
      </c>
      <c r="C53" s="2">
        <v>1.9947589720658314</v>
      </c>
      <c r="D53" s="2">
        <v>0.52334124829312723</v>
      </c>
      <c r="F53" s="2">
        <v>39.583333333333329</v>
      </c>
      <c r="G53" s="2">
        <v>44.48</v>
      </c>
    </row>
    <row r="54" spans="1:7" x14ac:dyDescent="0.25">
      <c r="A54" s="2">
        <v>30</v>
      </c>
      <c r="B54" s="2">
        <v>46.331730793986324</v>
      </c>
      <c r="C54" s="2">
        <v>1.2882692060136733</v>
      </c>
      <c r="D54" s="2">
        <v>0.33798790924327349</v>
      </c>
      <c r="F54" s="2">
        <v>40.972222222222221</v>
      </c>
      <c r="G54" s="2">
        <v>44.62</v>
      </c>
    </row>
    <row r="55" spans="1:7" x14ac:dyDescent="0.25">
      <c r="A55" s="2">
        <v>31</v>
      </c>
      <c r="B55" s="2">
        <v>44.807404283284889</v>
      </c>
      <c r="C55" s="2">
        <v>-3.607404283284886</v>
      </c>
      <c r="D55" s="2">
        <v>-0.94643186828587988</v>
      </c>
      <c r="F55" s="2">
        <v>42.361111111111107</v>
      </c>
      <c r="G55" s="2">
        <v>44.66</v>
      </c>
    </row>
    <row r="56" spans="1:7" x14ac:dyDescent="0.25">
      <c r="A56" s="2">
        <v>32</v>
      </c>
      <c r="B56" s="2">
        <v>44.045241027934168</v>
      </c>
      <c r="C56" s="2">
        <v>4.6647589720658331</v>
      </c>
      <c r="D56" s="2">
        <v>1.2238374749101923</v>
      </c>
      <c r="F56" s="2">
        <v>43.75</v>
      </c>
      <c r="G56" s="2">
        <v>44.8</v>
      </c>
    </row>
    <row r="57" spans="1:7" x14ac:dyDescent="0.25">
      <c r="A57" s="2">
        <v>33</v>
      </c>
      <c r="B57" s="2">
        <v>46.44061125903643</v>
      </c>
      <c r="C57" s="2">
        <v>-2.8306112590364307</v>
      </c>
      <c r="D57" s="2">
        <v>-0.74263389736883834</v>
      </c>
      <c r="F57" s="2">
        <v>45.138888888888886</v>
      </c>
      <c r="G57" s="2">
        <v>44.8</v>
      </c>
    </row>
    <row r="58" spans="1:7" x14ac:dyDescent="0.25">
      <c r="A58" s="2">
        <v>34</v>
      </c>
      <c r="B58" s="2">
        <v>44.480762888134585</v>
      </c>
      <c r="C58" s="2">
        <v>-3.6807628881345877</v>
      </c>
      <c r="D58" s="2">
        <v>-0.96567809520989056</v>
      </c>
      <c r="F58" s="2">
        <v>46.527777777777771</v>
      </c>
      <c r="G58" s="2">
        <v>44.87</v>
      </c>
    </row>
    <row r="59" spans="1:7" x14ac:dyDescent="0.25">
      <c r="A59" s="2">
        <v>35</v>
      </c>
      <c r="B59" s="2">
        <v>44.26300195803438</v>
      </c>
      <c r="C59" s="2">
        <v>-4.0030019580343819</v>
      </c>
      <c r="D59" s="2">
        <v>-1.0502201373572309</v>
      </c>
      <c r="F59" s="2">
        <v>47.916666666666664</v>
      </c>
      <c r="G59" s="2">
        <v>45</v>
      </c>
    </row>
    <row r="60" spans="1:7" x14ac:dyDescent="0.25">
      <c r="A60" s="2">
        <v>36</v>
      </c>
      <c r="B60" s="2">
        <v>46.331730793986324</v>
      </c>
      <c r="C60" s="2">
        <v>5.7282692060136782</v>
      </c>
      <c r="D60" s="2">
        <v>1.5028580388986184</v>
      </c>
      <c r="F60" s="2">
        <v>49.30555555555555</v>
      </c>
      <c r="G60" s="2">
        <v>45.17</v>
      </c>
    </row>
    <row r="61" spans="1:7" x14ac:dyDescent="0.25">
      <c r="A61" s="2">
        <v>37</v>
      </c>
      <c r="B61" s="2">
        <v>46.767252654186734</v>
      </c>
      <c r="C61" s="2">
        <v>5.5827473458132673</v>
      </c>
      <c r="D61" s="2">
        <v>1.4646791947185869</v>
      </c>
      <c r="F61" s="2">
        <v>50.694444444444443</v>
      </c>
      <c r="G61" s="2">
        <v>45.43</v>
      </c>
    </row>
    <row r="62" spans="1:7" x14ac:dyDescent="0.25">
      <c r="A62" s="2">
        <v>38</v>
      </c>
      <c r="B62" s="2">
        <v>45.460687073585504</v>
      </c>
      <c r="C62" s="2">
        <v>-0.98068707358550711</v>
      </c>
      <c r="D62" s="2">
        <v>-0.25729123390965519</v>
      </c>
      <c r="F62" s="2">
        <v>52.083333333333329</v>
      </c>
      <c r="G62" s="2">
        <v>45.58</v>
      </c>
    </row>
    <row r="63" spans="1:7" x14ac:dyDescent="0.25">
      <c r="A63" s="2">
        <v>39</v>
      </c>
      <c r="B63" s="2">
        <v>45.025165213385094</v>
      </c>
      <c r="C63" s="2">
        <v>-0.15516521338509648</v>
      </c>
      <c r="D63" s="2">
        <v>-4.0708856358985669E-2</v>
      </c>
      <c r="F63" s="2">
        <v>53.472222222222221</v>
      </c>
      <c r="G63" s="2">
        <v>45.6</v>
      </c>
    </row>
    <row r="64" spans="1:7" x14ac:dyDescent="0.25">
      <c r="A64" s="2">
        <v>40</v>
      </c>
      <c r="B64" s="2">
        <v>45.351806608535405</v>
      </c>
      <c r="C64" s="2">
        <v>7.4881933914645984</v>
      </c>
      <c r="D64" s="2">
        <v>1.9645884699999219</v>
      </c>
      <c r="F64" s="2">
        <v>54.861111111111107</v>
      </c>
      <c r="G64" s="2">
        <v>45.83</v>
      </c>
    </row>
    <row r="65" spans="1:7" x14ac:dyDescent="0.25">
      <c r="A65" s="2">
        <v>41</v>
      </c>
      <c r="B65" s="2">
        <v>45.351806608535405</v>
      </c>
      <c r="C65" s="2">
        <v>4.0581933914645916</v>
      </c>
      <c r="D65" s="2">
        <v>1.0647000590274363</v>
      </c>
      <c r="F65" s="2">
        <v>56.25</v>
      </c>
      <c r="G65" s="2">
        <v>46.01</v>
      </c>
    </row>
    <row r="66" spans="1:7" x14ac:dyDescent="0.25">
      <c r="A66" s="2">
        <v>42</v>
      </c>
      <c r="B66" s="2">
        <v>46.222850328936225</v>
      </c>
      <c r="C66" s="2">
        <v>-2.8628503289362257</v>
      </c>
      <c r="D66" s="2">
        <v>-0.75109207969634784</v>
      </c>
      <c r="F66" s="2">
        <v>57.638888888888886</v>
      </c>
      <c r="G66" s="2">
        <v>46.04</v>
      </c>
    </row>
    <row r="67" spans="1:7" x14ac:dyDescent="0.25">
      <c r="A67" s="2">
        <v>43</v>
      </c>
      <c r="B67" s="2">
        <v>46.985013584286939</v>
      </c>
      <c r="C67" s="2">
        <v>-3.7650135842869403</v>
      </c>
      <c r="D67" s="2">
        <v>-0.98778195091947252</v>
      </c>
      <c r="F67" s="2">
        <v>59.027777777777771</v>
      </c>
      <c r="G67" s="2">
        <v>46.1</v>
      </c>
    </row>
    <row r="68" spans="1:7" x14ac:dyDescent="0.25">
      <c r="A68" s="2">
        <v>44</v>
      </c>
      <c r="B68" s="2">
        <v>46.767252654186734</v>
      </c>
      <c r="C68" s="2">
        <v>-0.93725265418673587</v>
      </c>
      <c r="D68" s="2">
        <v>-0.24589586054106258</v>
      </c>
      <c r="F68" s="2">
        <v>60.416666666666664</v>
      </c>
      <c r="G68" s="2">
        <v>46.17</v>
      </c>
    </row>
    <row r="69" spans="1:7" x14ac:dyDescent="0.25">
      <c r="A69" s="2">
        <v>45</v>
      </c>
      <c r="B69" s="2">
        <v>46.87613311923684</v>
      </c>
      <c r="C69" s="2">
        <v>4.1538668807631609</v>
      </c>
      <c r="D69" s="2">
        <v>1.0898007774697345</v>
      </c>
      <c r="F69" s="2">
        <v>61.80555555555555</v>
      </c>
      <c r="G69" s="2">
        <v>46.26</v>
      </c>
    </row>
    <row r="70" spans="1:7" x14ac:dyDescent="0.25">
      <c r="A70" s="2">
        <v>46</v>
      </c>
      <c r="B70" s="2">
        <v>45.460687073585504</v>
      </c>
      <c r="C70" s="2">
        <v>0.98931292641449886</v>
      </c>
      <c r="D70" s="2">
        <v>0.2595542965905776</v>
      </c>
      <c r="F70" s="2">
        <v>63.194444444444443</v>
      </c>
      <c r="G70" s="2">
        <v>46.45</v>
      </c>
    </row>
    <row r="71" spans="1:7" x14ac:dyDescent="0.25">
      <c r="A71" s="2">
        <v>47</v>
      </c>
      <c r="B71" s="2">
        <v>45.351806608535405</v>
      </c>
      <c r="C71" s="2">
        <v>0.90819339146459299</v>
      </c>
      <c r="D71" s="2">
        <v>0.23827192650168619</v>
      </c>
      <c r="F71" s="2">
        <v>64.583333333333329</v>
      </c>
      <c r="G71" s="2">
        <v>46.75</v>
      </c>
    </row>
    <row r="72" spans="1:7" x14ac:dyDescent="0.25">
      <c r="A72" s="2">
        <v>48</v>
      </c>
      <c r="B72" s="2">
        <v>46.658372189136635</v>
      </c>
      <c r="C72" s="2">
        <v>2.5516278108633657</v>
      </c>
      <c r="D72" s="2">
        <v>0.66944031956589845</v>
      </c>
      <c r="F72" s="2">
        <v>65.972222222222214</v>
      </c>
      <c r="G72" s="2">
        <v>46.79</v>
      </c>
    </row>
    <row r="73" spans="1:7" x14ac:dyDescent="0.25">
      <c r="A73" s="2">
        <v>49</v>
      </c>
      <c r="B73" s="2">
        <v>45.025165213385094</v>
      </c>
      <c r="C73" s="2">
        <v>0.55483478661490437</v>
      </c>
      <c r="D73" s="2">
        <v>0.14556542113094562</v>
      </c>
      <c r="F73" s="2">
        <v>67.3611111111111</v>
      </c>
      <c r="G73" s="2">
        <v>46.86</v>
      </c>
    </row>
    <row r="74" spans="1:7" x14ac:dyDescent="0.25">
      <c r="A74" s="2">
        <v>50</v>
      </c>
      <c r="B74" s="2">
        <v>45.242926143485299</v>
      </c>
      <c r="C74" s="2">
        <v>-5.3829261434852995</v>
      </c>
      <c r="D74" s="2">
        <v>-1.4122544762808242</v>
      </c>
      <c r="F74" s="2">
        <v>68.75</v>
      </c>
      <c r="G74" s="2">
        <v>47.28</v>
      </c>
    </row>
    <row r="75" spans="1:7" x14ac:dyDescent="0.25">
      <c r="A75" s="2">
        <v>51</v>
      </c>
      <c r="B75" s="2">
        <v>45.787328468735815</v>
      </c>
      <c r="C75" s="2">
        <v>3.8326715312641824</v>
      </c>
      <c r="D75" s="2">
        <v>1.0055325638626245</v>
      </c>
      <c r="F75" s="2">
        <v>70.138888888888886</v>
      </c>
      <c r="G75" s="2">
        <v>47.62</v>
      </c>
    </row>
    <row r="76" spans="1:7" x14ac:dyDescent="0.25">
      <c r="A76" s="2">
        <v>52</v>
      </c>
      <c r="B76" s="2">
        <v>46.44061125903643</v>
      </c>
      <c r="C76" s="2">
        <v>3.2193887409635664</v>
      </c>
      <c r="D76" s="2">
        <v>0.84463283335522132</v>
      </c>
      <c r="F76" s="2">
        <v>71.527777777777771</v>
      </c>
      <c r="G76" s="2">
        <v>48.01</v>
      </c>
    </row>
    <row r="77" spans="1:7" x14ac:dyDescent="0.25">
      <c r="A77" s="2">
        <v>53</v>
      </c>
      <c r="B77" s="2">
        <v>46.658372189136635</v>
      </c>
      <c r="C77" s="2">
        <v>3.2816278108633625</v>
      </c>
      <c r="D77" s="2">
        <v>0.86096175980202394</v>
      </c>
      <c r="F77" s="2">
        <v>72.916666666666657</v>
      </c>
      <c r="G77" s="2">
        <v>48.71</v>
      </c>
    </row>
    <row r="78" spans="1:7" x14ac:dyDescent="0.25">
      <c r="A78" s="2">
        <v>54</v>
      </c>
      <c r="B78" s="2">
        <v>46.767252654186734</v>
      </c>
      <c r="C78" s="2">
        <v>-6.1672526541867327</v>
      </c>
      <c r="D78" s="2">
        <v>-1.6180289186711174</v>
      </c>
      <c r="F78" s="2">
        <v>74.305555555555557</v>
      </c>
      <c r="G78" s="2">
        <v>48.78</v>
      </c>
    </row>
    <row r="79" spans="1:7" x14ac:dyDescent="0.25">
      <c r="A79" s="2">
        <v>55</v>
      </c>
      <c r="B79" s="2">
        <v>45.678448003685709</v>
      </c>
      <c r="C79" s="2">
        <v>-5.8284480036857076</v>
      </c>
      <c r="D79" s="2">
        <v>-1.5291407616537835</v>
      </c>
      <c r="F79" s="2">
        <v>75.694444444444443</v>
      </c>
      <c r="G79" s="2">
        <v>48.83</v>
      </c>
    </row>
    <row r="80" spans="1:7" x14ac:dyDescent="0.25">
      <c r="A80" s="2">
        <v>56</v>
      </c>
      <c r="B80" s="2">
        <v>44.480762888134585</v>
      </c>
      <c r="C80" s="2">
        <v>1.5292371118654131</v>
      </c>
      <c r="D80" s="2">
        <v>0.40120780017397001</v>
      </c>
      <c r="F80" s="2">
        <v>77.083333333333329</v>
      </c>
      <c r="G80" s="2">
        <v>49.21</v>
      </c>
    </row>
    <row r="81" spans="1:7" x14ac:dyDescent="0.25">
      <c r="A81" s="2">
        <v>57</v>
      </c>
      <c r="B81" s="2">
        <v>46.331730793986324</v>
      </c>
      <c r="C81" s="2">
        <v>-4.7617307939863238</v>
      </c>
      <c r="D81" s="2">
        <v>-1.2492788214807862</v>
      </c>
      <c r="F81" s="2">
        <v>78.472222222222214</v>
      </c>
      <c r="G81" s="2">
        <v>49.36</v>
      </c>
    </row>
    <row r="82" spans="1:7" x14ac:dyDescent="0.25">
      <c r="A82" s="2">
        <v>58</v>
      </c>
      <c r="B82" s="2">
        <v>44.69852381823479</v>
      </c>
      <c r="C82" s="2">
        <v>-3.8285238182347925</v>
      </c>
      <c r="D82" s="2">
        <v>-1.0044443775981382</v>
      </c>
      <c r="F82" s="2">
        <v>79.8611111111111</v>
      </c>
      <c r="G82" s="2">
        <v>49.41</v>
      </c>
    </row>
    <row r="83" spans="1:7" x14ac:dyDescent="0.25">
      <c r="A83" s="2">
        <v>59</v>
      </c>
      <c r="B83" s="2">
        <v>44.371882423084479</v>
      </c>
      <c r="C83" s="2">
        <v>-0.71188242308448224</v>
      </c>
      <c r="D83" s="2">
        <v>-0.18676814650400472</v>
      </c>
      <c r="F83" s="2">
        <v>81.25</v>
      </c>
      <c r="G83" s="2">
        <v>49.43</v>
      </c>
    </row>
    <row r="84" spans="1:7" x14ac:dyDescent="0.25">
      <c r="A84" s="2">
        <v>60</v>
      </c>
      <c r="B84" s="2">
        <v>44.69852381823479</v>
      </c>
      <c r="C84" s="2">
        <v>2.0514761817652101</v>
      </c>
      <c r="D84" s="2">
        <v>0.53822146978326335</v>
      </c>
      <c r="F84" s="2">
        <v>82.638888888888886</v>
      </c>
      <c r="G84" s="2">
        <v>49.62</v>
      </c>
    </row>
    <row r="85" spans="1:7" x14ac:dyDescent="0.25">
      <c r="A85" s="2">
        <v>61</v>
      </c>
      <c r="B85" s="2">
        <v>45.025165213385094</v>
      </c>
      <c r="C85" s="2">
        <v>4.3348347866149055</v>
      </c>
      <c r="D85" s="2">
        <v>1.1372791801618465</v>
      </c>
      <c r="F85" s="2">
        <v>84.027777777777771</v>
      </c>
      <c r="G85" s="2">
        <v>49.66</v>
      </c>
    </row>
    <row r="86" spans="1:7" x14ac:dyDescent="0.25">
      <c r="A86" s="2">
        <v>62</v>
      </c>
      <c r="B86" s="2">
        <v>44.480762888134585</v>
      </c>
      <c r="C86" s="2">
        <v>0.31923711186541226</v>
      </c>
      <c r="D86" s="2">
        <v>8.3754454029157696E-2</v>
      </c>
      <c r="F86" s="2">
        <v>85.416666666666657</v>
      </c>
      <c r="G86" s="2">
        <v>49.94</v>
      </c>
    </row>
    <row r="87" spans="1:7" x14ac:dyDescent="0.25">
      <c r="A87" s="2">
        <v>63</v>
      </c>
      <c r="B87" s="2">
        <v>45.242926143485299</v>
      </c>
      <c r="C87" s="2">
        <v>-5.0929261434853004</v>
      </c>
      <c r="D87" s="2">
        <v>-1.3361706164609934</v>
      </c>
      <c r="F87" s="2">
        <v>86.805555555555557</v>
      </c>
      <c r="G87" s="2">
        <v>50.03</v>
      </c>
    </row>
    <row r="88" spans="1:7" x14ac:dyDescent="0.25">
      <c r="A88" s="2">
        <v>64</v>
      </c>
      <c r="B88" s="2">
        <v>46.44061125903643</v>
      </c>
      <c r="C88" s="2">
        <v>-7.7106112590364333</v>
      </c>
      <c r="D88" s="2">
        <v>-2.0229416074404778</v>
      </c>
      <c r="F88" s="2">
        <v>88.194444444444443</v>
      </c>
      <c r="G88" s="2">
        <v>50.68</v>
      </c>
    </row>
    <row r="89" spans="1:7" x14ac:dyDescent="0.25">
      <c r="A89" s="2">
        <v>65</v>
      </c>
      <c r="B89" s="2">
        <v>46.113969863886119</v>
      </c>
      <c r="C89" s="2">
        <v>4.8960301361138789</v>
      </c>
      <c r="D89" s="2">
        <v>1.2845133467232981</v>
      </c>
      <c r="F89" s="2">
        <v>89.583333333333329</v>
      </c>
      <c r="G89" s="2">
        <v>50.88</v>
      </c>
    </row>
    <row r="90" spans="1:7" x14ac:dyDescent="0.25">
      <c r="A90" s="2">
        <v>66</v>
      </c>
      <c r="B90" s="2">
        <v>46.331730793986324</v>
      </c>
      <c r="C90" s="2">
        <v>-8.1817307939863255</v>
      </c>
      <c r="D90" s="2">
        <v>-2.1465436510801728</v>
      </c>
      <c r="F90" s="2">
        <v>90.972222222222214</v>
      </c>
      <c r="G90" s="2">
        <v>51.01</v>
      </c>
    </row>
    <row r="91" spans="1:7" x14ac:dyDescent="0.25">
      <c r="A91" s="2">
        <v>67</v>
      </c>
      <c r="B91" s="2">
        <v>46.00508939883602</v>
      </c>
      <c r="C91" s="2">
        <v>-7.1150893988360195</v>
      </c>
      <c r="D91" s="2">
        <v>-1.8667016014710529</v>
      </c>
      <c r="F91" s="2">
        <v>92.3611111111111</v>
      </c>
      <c r="G91" s="2">
        <v>51.03</v>
      </c>
    </row>
    <row r="92" spans="1:7" x14ac:dyDescent="0.25">
      <c r="A92" s="2">
        <v>68</v>
      </c>
      <c r="B92" s="2">
        <v>45.787328468735815</v>
      </c>
      <c r="C92" s="2">
        <v>5.0926715312641875</v>
      </c>
      <c r="D92" s="2">
        <v>1.336103816872926</v>
      </c>
      <c r="F92" s="2">
        <v>93.75</v>
      </c>
      <c r="G92" s="2">
        <v>51.11</v>
      </c>
    </row>
    <row r="93" spans="1:7" x14ac:dyDescent="0.25">
      <c r="A93" s="2">
        <v>69</v>
      </c>
      <c r="B93" s="2">
        <v>46.87613311923684</v>
      </c>
      <c r="C93" s="2">
        <v>4.2338668807631592</v>
      </c>
      <c r="D93" s="2">
        <v>1.110789428454515</v>
      </c>
      <c r="F93" s="2">
        <v>95.138888888888886</v>
      </c>
      <c r="G93" s="2">
        <v>52.05</v>
      </c>
    </row>
    <row r="94" spans="1:7" x14ac:dyDescent="0.25">
      <c r="A94" s="2">
        <v>70</v>
      </c>
      <c r="B94" s="2">
        <v>45.1340456784352</v>
      </c>
      <c r="C94" s="2">
        <v>-2.6940456784352023</v>
      </c>
      <c r="D94" s="2">
        <v>-0.70680480602167384</v>
      </c>
      <c r="F94" s="2">
        <v>96.527777777777771</v>
      </c>
      <c r="G94" s="2">
        <v>52.06</v>
      </c>
    </row>
    <row r="95" spans="1:7" x14ac:dyDescent="0.25">
      <c r="A95" s="2">
        <v>71</v>
      </c>
      <c r="B95" s="2">
        <v>46.767252654186734</v>
      </c>
      <c r="C95" s="2">
        <v>5.282747345813263</v>
      </c>
      <c r="D95" s="2">
        <v>1.385971753525657</v>
      </c>
      <c r="F95" s="2">
        <v>97.916666666666657</v>
      </c>
      <c r="G95" s="2">
        <v>52.35</v>
      </c>
    </row>
    <row r="96" spans="1:7" ht="15.75" thickBot="1" x14ac:dyDescent="0.3">
      <c r="A96" s="3">
        <v>72</v>
      </c>
      <c r="B96" s="3">
        <v>44.69852381823479</v>
      </c>
      <c r="C96" s="3">
        <v>-4.5785238182347925</v>
      </c>
      <c r="D96" s="3">
        <v>-1.2012129805804597</v>
      </c>
      <c r="F96" s="3">
        <v>99.305555555555557</v>
      </c>
      <c r="G96" s="3">
        <v>52.84</v>
      </c>
    </row>
  </sheetData>
  <sortState ref="G25:G96">
    <sortCondition ref="G25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2877-887F-4A90-915C-08758698885E}">
  <sheetPr>
    <tabColor rgb="FFFF0000"/>
  </sheetPr>
  <dimension ref="A1:I62"/>
  <sheetViews>
    <sheetView workbookViewId="0">
      <selection sqref="A1:I20"/>
    </sheetView>
  </sheetViews>
  <sheetFormatPr defaultRowHeight="15" x14ac:dyDescent="0.25"/>
  <cols>
    <col min="1" max="1" width="18" bestFit="1" customWidth="1"/>
    <col min="2" max="2" width="23.140625" bestFit="1" customWidth="1"/>
    <col min="3" max="3" width="14.5703125" bestFit="1" customWidth="1"/>
    <col min="4" max="4" width="18.5703125" bestFit="1" customWidth="1"/>
    <col min="5" max="5" width="12" bestFit="1" customWidth="1"/>
    <col min="6" max="6" width="20.140625" bestFit="1" customWidth="1"/>
    <col min="7" max="7" width="14.28515625" bestFit="1" customWidth="1"/>
    <col min="8" max="9" width="12.7109375" bestFit="1" customWidth="1"/>
  </cols>
  <sheetData>
    <row r="1" spans="1:9" x14ac:dyDescent="0.25">
      <c r="A1" t="s">
        <v>48</v>
      </c>
    </row>
    <row r="2" spans="1:9" ht="15.75" thickBot="1" x14ac:dyDescent="0.3"/>
    <row r="3" spans="1:9" x14ac:dyDescent="0.25">
      <c r="A3" s="5" t="s">
        <v>49</v>
      </c>
      <c r="B3" s="5"/>
      <c r="D3" s="66" t="s">
        <v>109</v>
      </c>
      <c r="E3" s="66"/>
      <c r="F3" s="66"/>
    </row>
    <row r="4" spans="1:9" x14ac:dyDescent="0.25">
      <c r="A4" s="2" t="s">
        <v>50</v>
      </c>
      <c r="B4" s="2">
        <v>0.59955891860870281</v>
      </c>
      <c r="D4" s="66"/>
      <c r="E4" s="66"/>
      <c r="F4" s="66"/>
    </row>
    <row r="5" spans="1:9" x14ac:dyDescent="0.25">
      <c r="A5" s="2" t="s">
        <v>51</v>
      </c>
      <c r="B5" s="6">
        <v>0.35947089688323708</v>
      </c>
      <c r="D5" s="66"/>
      <c r="E5" s="66"/>
      <c r="F5" s="66"/>
    </row>
    <row r="6" spans="1:9" x14ac:dyDescent="0.25">
      <c r="A6" s="2" t="s">
        <v>52</v>
      </c>
      <c r="B6" s="2">
        <v>0.29942129346604057</v>
      </c>
    </row>
    <row r="7" spans="1:9" x14ac:dyDescent="0.25">
      <c r="A7" s="2" t="s">
        <v>53</v>
      </c>
      <c r="B7" s="6">
        <v>6.6489871085300509E-2</v>
      </c>
    </row>
    <row r="8" spans="1:9" ht="15.75" thickBot="1" x14ac:dyDescent="0.3">
      <c r="A8" s="3" t="s">
        <v>54</v>
      </c>
      <c r="B8" s="3">
        <v>36</v>
      </c>
    </row>
    <row r="10" spans="1:9" ht="15.75" thickBot="1" x14ac:dyDescent="0.3">
      <c r="A10" t="s">
        <v>55</v>
      </c>
    </row>
    <row r="11" spans="1:9" x14ac:dyDescent="0.25">
      <c r="A11" s="4"/>
      <c r="B11" s="4" t="s">
        <v>60</v>
      </c>
      <c r="C11" s="4" t="s">
        <v>61</v>
      </c>
      <c r="D11" s="4" t="s">
        <v>62</v>
      </c>
      <c r="E11" s="4" t="s">
        <v>63</v>
      </c>
      <c r="F11" s="4" t="s">
        <v>64</v>
      </c>
    </row>
    <row r="12" spans="1:9" x14ac:dyDescent="0.25">
      <c r="A12" s="2" t="s">
        <v>56</v>
      </c>
      <c r="B12" s="2">
        <v>3</v>
      </c>
      <c r="C12" s="2">
        <v>7.9393660933479326E-2</v>
      </c>
      <c r="D12" s="2">
        <v>2.646455364449311E-2</v>
      </c>
      <c r="E12" s="2">
        <v>5.9862326547904345</v>
      </c>
      <c r="F12" s="6">
        <v>2.3344113949164921E-3</v>
      </c>
    </row>
    <row r="13" spans="1:9" x14ac:dyDescent="0.25">
      <c r="A13" s="2" t="s">
        <v>57</v>
      </c>
      <c r="B13" s="2">
        <v>32</v>
      </c>
      <c r="C13" s="2">
        <v>0.14146889462207621</v>
      </c>
      <c r="D13" s="2">
        <v>4.4209029569398815E-3</v>
      </c>
      <c r="E13" s="2"/>
      <c r="F13" s="2"/>
    </row>
    <row r="14" spans="1:9" ht="15.75" thickBot="1" x14ac:dyDescent="0.3">
      <c r="A14" s="3" t="s">
        <v>58</v>
      </c>
      <c r="B14" s="3">
        <v>35</v>
      </c>
      <c r="C14" s="3">
        <v>0.22086255555555553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65</v>
      </c>
      <c r="C16" s="4" t="s">
        <v>53</v>
      </c>
      <c r="D16" s="4" t="s">
        <v>66</v>
      </c>
      <c r="E16" s="4" t="s">
        <v>67</v>
      </c>
      <c r="F16" s="4" t="s">
        <v>68</v>
      </c>
      <c r="G16" s="4" t="s">
        <v>69</v>
      </c>
      <c r="H16" s="4" t="s">
        <v>70</v>
      </c>
      <c r="I16" s="4" t="s">
        <v>71</v>
      </c>
    </row>
    <row r="17" spans="1:9" x14ac:dyDescent="0.25">
      <c r="A17" s="2" t="s">
        <v>59</v>
      </c>
      <c r="B17" s="6">
        <v>0.9471885557312103</v>
      </c>
      <c r="C17" s="2">
        <v>0.27369583722746871</v>
      </c>
      <c r="D17" s="2">
        <v>3.460734241799964</v>
      </c>
      <c r="E17" s="6">
        <v>1.5484453429704954E-3</v>
      </c>
      <c r="F17" s="2">
        <v>0.38968837891635089</v>
      </c>
      <c r="G17" s="2">
        <v>1.5046887325460698</v>
      </c>
      <c r="H17" s="2">
        <v>0.38968837891635089</v>
      </c>
      <c r="I17" s="2">
        <v>1.5046887325460698</v>
      </c>
    </row>
    <row r="18" spans="1:9" x14ac:dyDescent="0.25">
      <c r="A18" s="2" t="s">
        <v>12</v>
      </c>
      <c r="B18" s="6">
        <v>-1.4714295509428087E-2</v>
      </c>
      <c r="C18" s="2">
        <v>3.6043194414592081E-3</v>
      </c>
      <c r="D18" s="2">
        <v>-4.082406054295511</v>
      </c>
      <c r="E18" s="6">
        <v>2.7768768480371893E-4</v>
      </c>
      <c r="F18" s="2">
        <v>-2.2056053960217835E-2</v>
      </c>
      <c r="G18" s="2">
        <v>-7.3725370586383383E-3</v>
      </c>
      <c r="H18" s="2">
        <v>-2.2056053960217835E-2</v>
      </c>
      <c r="I18" s="2">
        <v>-7.3725370586383383E-3</v>
      </c>
    </row>
    <row r="19" spans="1:9" x14ac:dyDescent="0.25">
      <c r="A19" s="2" t="s">
        <v>13</v>
      </c>
      <c r="B19" s="6">
        <v>4.5520401899116436</v>
      </c>
      <c r="C19" s="2">
        <v>4.0281655371209082</v>
      </c>
      <c r="D19" s="2">
        <v>1.1300529106768462</v>
      </c>
      <c r="E19" s="8">
        <v>0.2668534395652532</v>
      </c>
      <c r="F19" s="2">
        <v>-3.6530645056268014</v>
      </c>
      <c r="G19" s="2">
        <v>12.757144885450089</v>
      </c>
      <c r="H19" s="2">
        <v>-3.6530645056268014</v>
      </c>
      <c r="I19" s="2">
        <v>12.757144885450089</v>
      </c>
    </row>
    <row r="20" spans="1:9" ht="15.75" thickBot="1" x14ac:dyDescent="0.3">
      <c r="A20" s="3" t="s">
        <v>18</v>
      </c>
      <c r="B20" s="7">
        <v>-0.14592819019328807</v>
      </c>
      <c r="C20" s="3">
        <v>8.6087876023563326E-2</v>
      </c>
      <c r="D20" s="3">
        <v>-1.6951073360590949</v>
      </c>
      <c r="E20" s="7">
        <v>9.9766304673826481E-2</v>
      </c>
      <c r="F20" s="3">
        <v>-0.32128345533334357</v>
      </c>
      <c r="G20" s="3">
        <v>2.9427074946767467E-2</v>
      </c>
      <c r="H20" s="3">
        <v>-0.32128345533334357</v>
      </c>
      <c r="I20" s="3">
        <v>2.9427074946767467E-2</v>
      </c>
    </row>
    <row r="24" spans="1:9" x14ac:dyDescent="0.25">
      <c r="A24" t="s">
        <v>73</v>
      </c>
      <c r="F24" t="s">
        <v>78</v>
      </c>
    </row>
    <row r="25" spans="1:9" ht="15.75" thickBot="1" x14ac:dyDescent="0.3"/>
    <row r="26" spans="1:9" x14ac:dyDescent="0.25">
      <c r="A26" s="4" t="s">
        <v>74</v>
      </c>
      <c r="B26" s="4" t="s">
        <v>81</v>
      </c>
      <c r="C26" s="4" t="s">
        <v>76</v>
      </c>
      <c r="D26" s="4" t="s">
        <v>77</v>
      </c>
      <c r="F26" s="4" t="s">
        <v>79</v>
      </c>
      <c r="G26" s="4" t="s">
        <v>9</v>
      </c>
    </row>
    <row r="27" spans="1:9" x14ac:dyDescent="0.25">
      <c r="A27" s="2">
        <v>1</v>
      </c>
      <c r="B27" s="2">
        <v>0.61378770622728318</v>
      </c>
      <c r="C27" s="2">
        <v>-6.4787706227283137E-2</v>
      </c>
      <c r="D27" s="2">
        <v>-1.0190515323315206</v>
      </c>
      <c r="F27" s="2">
        <v>1.3888888888888888</v>
      </c>
      <c r="G27" s="2">
        <v>0.36299999999999999</v>
      </c>
    </row>
    <row r="28" spans="1:9" x14ac:dyDescent="0.25">
      <c r="A28" s="2">
        <v>2</v>
      </c>
      <c r="B28" s="2">
        <v>0.42899187331999999</v>
      </c>
      <c r="C28" s="2">
        <v>-3.9918733200000056E-3</v>
      </c>
      <c r="D28" s="2">
        <v>-6.2788526720618063E-2</v>
      </c>
      <c r="F28" s="2">
        <v>4.1666666666666661</v>
      </c>
      <c r="G28" s="2">
        <v>0.39</v>
      </c>
    </row>
    <row r="29" spans="1:9" x14ac:dyDescent="0.25">
      <c r="A29" s="2">
        <v>3</v>
      </c>
      <c r="B29" s="2">
        <v>0.42876332733588896</v>
      </c>
      <c r="C29" s="2">
        <v>-2.576332733588893E-2</v>
      </c>
      <c r="D29" s="2">
        <v>-0.4052336427453288</v>
      </c>
      <c r="F29" s="2">
        <v>6.9444444444444446</v>
      </c>
      <c r="G29" s="2">
        <v>0.39200000000000002</v>
      </c>
    </row>
    <row r="30" spans="1:9" x14ac:dyDescent="0.25">
      <c r="A30" s="2">
        <v>4</v>
      </c>
      <c r="B30" s="2">
        <v>0.55997727760794325</v>
      </c>
      <c r="C30" s="2">
        <v>-0.16797727760794323</v>
      </c>
      <c r="D30" s="2">
        <v>-2.6421293808850144</v>
      </c>
      <c r="F30" s="2">
        <v>9.7222222222222214</v>
      </c>
      <c r="G30" s="2">
        <v>0.39400000000000002</v>
      </c>
    </row>
    <row r="31" spans="1:9" x14ac:dyDescent="0.25">
      <c r="A31" s="2">
        <v>5</v>
      </c>
      <c r="B31" s="2">
        <v>0.51492335909506015</v>
      </c>
      <c r="C31" s="2">
        <v>0.10107664090493984</v>
      </c>
      <c r="D31" s="2">
        <v>1.5898433791706903</v>
      </c>
      <c r="F31" s="2">
        <v>12.5</v>
      </c>
      <c r="G31" s="2">
        <v>0.39900000000000002</v>
      </c>
    </row>
    <row r="32" spans="1:9" x14ac:dyDescent="0.25">
      <c r="A32" s="2">
        <v>6</v>
      </c>
      <c r="B32" s="2">
        <v>0.456291515501419</v>
      </c>
      <c r="C32" s="2">
        <v>8.670848449858104E-2</v>
      </c>
      <c r="D32" s="2">
        <v>1.3638453827095507</v>
      </c>
      <c r="F32" s="2">
        <v>15.277777777777779</v>
      </c>
      <c r="G32" s="2">
        <v>0.40300000000000002</v>
      </c>
    </row>
    <row r="33" spans="1:7" x14ac:dyDescent="0.25">
      <c r="A33" s="2">
        <v>7</v>
      </c>
      <c r="B33" s="2">
        <v>0.41124392426165846</v>
      </c>
      <c r="C33" s="2">
        <v>-1.2243924261658434E-2</v>
      </c>
      <c r="D33" s="2">
        <v>-0.19258576213244244</v>
      </c>
      <c r="F33" s="2">
        <v>18.055555555555554</v>
      </c>
      <c r="G33" s="2">
        <v>0.42499999999999999</v>
      </c>
    </row>
    <row r="34" spans="1:7" x14ac:dyDescent="0.25">
      <c r="A34" s="2">
        <v>8</v>
      </c>
      <c r="B34" s="2">
        <v>0.46225557258931871</v>
      </c>
      <c r="C34" s="2">
        <v>-1.52555725893187E-2</v>
      </c>
      <c r="D34" s="2">
        <v>-0.23995624369231344</v>
      </c>
      <c r="F34" s="2">
        <v>20.833333333333332</v>
      </c>
      <c r="G34" s="2">
        <v>0.43</v>
      </c>
    </row>
    <row r="35" spans="1:7" x14ac:dyDescent="0.25">
      <c r="A35" s="2">
        <v>9</v>
      </c>
      <c r="B35" s="2">
        <v>0.58820994215002309</v>
      </c>
      <c r="C35" s="2">
        <v>-2.2209942150023143E-2</v>
      </c>
      <c r="D35" s="2">
        <v>-0.34934213447186935</v>
      </c>
      <c r="F35" s="2">
        <v>23.611111111111111</v>
      </c>
      <c r="G35" s="2">
        <v>0.43</v>
      </c>
    </row>
    <row r="36" spans="1:7" x14ac:dyDescent="0.25">
      <c r="A36" s="2">
        <v>10</v>
      </c>
      <c r="B36" s="2">
        <v>0.564657677916927</v>
      </c>
      <c r="C36" s="2">
        <v>5.1342322083072989E-2</v>
      </c>
      <c r="D36" s="2">
        <v>0.80756790198232109</v>
      </c>
      <c r="F36" s="2">
        <v>26.388888888888889</v>
      </c>
      <c r="G36" s="2">
        <v>0.439</v>
      </c>
    </row>
    <row r="37" spans="1:7" x14ac:dyDescent="0.25">
      <c r="A37" s="2">
        <v>11</v>
      </c>
      <c r="B37" s="2">
        <v>0.4896241622368549</v>
      </c>
      <c r="C37" s="2">
        <v>2.9375837763145118E-2</v>
      </c>
      <c r="D37" s="2">
        <v>0.46205513714342411</v>
      </c>
      <c r="F37" s="2">
        <v>29.166666666666668</v>
      </c>
      <c r="G37" s="2">
        <v>0.44</v>
      </c>
    </row>
    <row r="38" spans="1:7" x14ac:dyDescent="0.25">
      <c r="A38" s="2">
        <v>12</v>
      </c>
      <c r="B38" s="2">
        <v>0.51011766281189264</v>
      </c>
      <c r="C38" s="2">
        <v>9.8823371881073818E-3</v>
      </c>
      <c r="D38" s="2">
        <v>0.15544015124148203</v>
      </c>
      <c r="F38" s="2">
        <v>31.944444444444443</v>
      </c>
      <c r="G38" s="2">
        <v>0.44700000000000001</v>
      </c>
    </row>
    <row r="39" spans="1:7" x14ac:dyDescent="0.25">
      <c r="A39" s="2">
        <v>13</v>
      </c>
      <c r="B39" s="2">
        <v>0.50007131204854893</v>
      </c>
      <c r="C39" s="2">
        <v>0.18892868795145101</v>
      </c>
      <c r="D39" s="2">
        <v>2.9716759578259806</v>
      </c>
      <c r="F39" s="2">
        <v>34.722222222222214</v>
      </c>
      <c r="G39" s="2">
        <v>0.44800000000000001</v>
      </c>
    </row>
    <row r="40" spans="1:7" x14ac:dyDescent="0.25">
      <c r="A40" s="2">
        <v>14</v>
      </c>
      <c r="B40" s="2">
        <v>0.46093435013835854</v>
      </c>
      <c r="C40" s="2">
        <v>-7.0934350138358526E-2</v>
      </c>
      <c r="D40" s="2">
        <v>-1.1157326352911408</v>
      </c>
      <c r="F40" s="2">
        <v>37.499999999999993</v>
      </c>
      <c r="G40" s="2">
        <v>0.46300000000000002</v>
      </c>
    </row>
    <row r="41" spans="1:7" x14ac:dyDescent="0.25">
      <c r="A41" s="2">
        <v>15</v>
      </c>
      <c r="B41" s="2">
        <v>0.42471533620425495</v>
      </c>
      <c r="C41" s="2">
        <v>-6.1715336204254956E-2</v>
      </c>
      <c r="D41" s="2">
        <v>-0.97072595388191929</v>
      </c>
      <c r="F41" s="2">
        <v>40.277777777777771</v>
      </c>
      <c r="G41" s="2">
        <v>0.46300000000000002</v>
      </c>
    </row>
    <row r="42" spans="1:7" x14ac:dyDescent="0.25">
      <c r="A42" s="2">
        <v>16</v>
      </c>
      <c r="B42" s="2">
        <v>0.49976763472034924</v>
      </c>
      <c r="C42" s="2">
        <v>-6.076763472034924E-2</v>
      </c>
      <c r="D42" s="2">
        <v>-0.9558194738472815</v>
      </c>
      <c r="F42" s="2">
        <v>43.05555555555555</v>
      </c>
      <c r="G42" s="2">
        <v>0.48299999999999998</v>
      </c>
    </row>
    <row r="43" spans="1:7" x14ac:dyDescent="0.25">
      <c r="A43" s="2">
        <v>17</v>
      </c>
      <c r="B43" s="2">
        <v>0.49462702271006043</v>
      </c>
      <c r="C43" s="2">
        <v>4.3729772899395725E-3</v>
      </c>
      <c r="D43" s="2">
        <v>6.8782944599561191E-2</v>
      </c>
      <c r="F43" s="2">
        <v>45.833333333333329</v>
      </c>
      <c r="G43" s="2">
        <v>0.48799999999999999</v>
      </c>
    </row>
    <row r="44" spans="1:7" x14ac:dyDescent="0.25">
      <c r="A44" s="2">
        <v>18</v>
      </c>
      <c r="B44" s="2">
        <v>0.5246942067842375</v>
      </c>
      <c r="C44" s="2">
        <v>3.730579321576255E-2</v>
      </c>
      <c r="D44" s="2">
        <v>0.58678610426489075</v>
      </c>
      <c r="F44" s="2">
        <v>48.611111111111107</v>
      </c>
      <c r="G44" s="2">
        <v>0.496</v>
      </c>
    </row>
    <row r="45" spans="1:7" x14ac:dyDescent="0.25">
      <c r="A45" s="2">
        <v>19</v>
      </c>
      <c r="B45" s="2">
        <v>0.47924275235123837</v>
      </c>
      <c r="C45" s="2">
        <v>-4.9242752351238372E-2</v>
      </c>
      <c r="D45" s="2">
        <v>-0.77454358491579189</v>
      </c>
      <c r="F45" s="2">
        <v>51.388888888888886</v>
      </c>
      <c r="G45" s="2">
        <v>0.499</v>
      </c>
    </row>
    <row r="46" spans="1:7" x14ac:dyDescent="0.25">
      <c r="A46" s="2">
        <v>20</v>
      </c>
      <c r="B46" s="2">
        <v>0.49612662651503636</v>
      </c>
      <c r="C46" s="2">
        <v>-3.3126626515036339E-2</v>
      </c>
      <c r="D46" s="2">
        <v>-0.52105162347769363</v>
      </c>
      <c r="F46" s="2">
        <v>54.166666666666664</v>
      </c>
      <c r="G46" s="2">
        <v>0.51300000000000001</v>
      </c>
    </row>
    <row r="47" spans="1:7" x14ac:dyDescent="0.25">
      <c r="A47" s="2">
        <v>21</v>
      </c>
      <c r="B47" s="2">
        <v>0.49622681238007538</v>
      </c>
      <c r="C47" s="2">
        <v>-5.6226812380075375E-2</v>
      </c>
      <c r="D47" s="2">
        <v>-0.88439647968125801</v>
      </c>
      <c r="F47" s="2">
        <v>56.944444444444443</v>
      </c>
      <c r="G47" s="2">
        <v>0.51400000000000001</v>
      </c>
    </row>
    <row r="48" spans="1:7" x14ac:dyDescent="0.25">
      <c r="A48" s="2">
        <v>22</v>
      </c>
      <c r="B48" s="2">
        <v>0.4897900880279713</v>
      </c>
      <c r="C48" s="2">
        <v>2.3209911972028707E-2</v>
      </c>
      <c r="D48" s="2">
        <v>0.36507074779590337</v>
      </c>
      <c r="F48" s="2">
        <v>59.722222222222214</v>
      </c>
      <c r="G48" s="2">
        <v>0.51900000000000002</v>
      </c>
    </row>
    <row r="49" spans="1:7" x14ac:dyDescent="0.25">
      <c r="A49" s="2">
        <v>23</v>
      </c>
      <c r="B49" s="2">
        <v>0.53184786307579079</v>
      </c>
      <c r="C49" s="2">
        <v>-4.3847863075790805E-2</v>
      </c>
      <c r="D49" s="2">
        <v>-0.6896868967716363</v>
      </c>
      <c r="F49" s="2">
        <v>62.499999999999993</v>
      </c>
      <c r="G49" s="2">
        <v>0.52</v>
      </c>
    </row>
    <row r="50" spans="1:7" x14ac:dyDescent="0.25">
      <c r="A50" s="2">
        <v>24</v>
      </c>
      <c r="B50" s="2">
        <v>0.44962945270524357</v>
      </c>
      <c r="C50" s="2">
        <v>-1.9629452705243577E-2</v>
      </c>
      <c r="D50" s="2">
        <v>-0.30875338892124288</v>
      </c>
      <c r="F50" s="2">
        <v>65.277777777777771</v>
      </c>
      <c r="G50" s="2">
        <v>0.52600000000000002</v>
      </c>
    </row>
    <row r="51" spans="1:7" x14ac:dyDescent="0.25">
      <c r="A51" s="2">
        <v>25</v>
      </c>
      <c r="B51" s="2">
        <v>0.51937521341993276</v>
      </c>
      <c r="C51" s="2">
        <v>4.2624786580067298E-2</v>
      </c>
      <c r="D51" s="2">
        <v>0.67044901894411668</v>
      </c>
      <c r="F51" s="2">
        <v>68.055555555555543</v>
      </c>
      <c r="G51" s="2">
        <v>0.54300000000000004</v>
      </c>
    </row>
    <row r="52" spans="1:7" x14ac:dyDescent="0.25">
      <c r="A52" s="2">
        <v>26</v>
      </c>
      <c r="B52" s="2">
        <v>0.49445170550093298</v>
      </c>
      <c r="C52" s="2">
        <v>0.12054829449906701</v>
      </c>
      <c r="D52" s="2">
        <v>1.8961147319874352</v>
      </c>
      <c r="F52" s="2">
        <v>70.833333333333329</v>
      </c>
      <c r="G52" s="2">
        <v>0.54900000000000004</v>
      </c>
    </row>
    <row r="53" spans="1:7" x14ac:dyDescent="0.25">
      <c r="A53" s="2">
        <v>27</v>
      </c>
      <c r="B53" s="2">
        <v>0.4956694789586199</v>
      </c>
      <c r="C53" s="2">
        <v>-1.2669478958619917E-2</v>
      </c>
      <c r="D53" s="2">
        <v>-0.19927934940821565</v>
      </c>
      <c r="F53" s="2">
        <v>73.6111111111111</v>
      </c>
      <c r="G53" s="2">
        <v>0.55200000000000005</v>
      </c>
    </row>
    <row r="54" spans="1:7" x14ac:dyDescent="0.25">
      <c r="A54" s="2">
        <v>28</v>
      </c>
      <c r="B54" s="2">
        <v>0.48329701516780088</v>
      </c>
      <c r="C54" s="2">
        <v>1.2702984832199116E-2</v>
      </c>
      <c r="D54" s="2">
        <v>0.19980636624213791</v>
      </c>
      <c r="F54" s="2">
        <v>76.388888888888886</v>
      </c>
      <c r="G54" s="2">
        <v>0.56200000000000006</v>
      </c>
    </row>
    <row r="55" spans="1:7" x14ac:dyDescent="0.25">
      <c r="A55" s="2">
        <v>29</v>
      </c>
      <c r="B55" s="2">
        <v>0.48342537528687302</v>
      </c>
      <c r="C55" s="2">
        <v>-3.5425375286873007E-2</v>
      </c>
      <c r="D55" s="2">
        <v>-0.55720884519144642</v>
      </c>
      <c r="F55" s="2">
        <v>79.166666666666657</v>
      </c>
      <c r="G55" s="2">
        <v>0.56200000000000006</v>
      </c>
    </row>
    <row r="56" spans="1:7" x14ac:dyDescent="0.25">
      <c r="A56" s="2">
        <v>30</v>
      </c>
      <c r="B56" s="2">
        <v>0.51051213458712019</v>
      </c>
      <c r="C56" s="2">
        <v>4.1487865412879854E-2</v>
      </c>
      <c r="D56" s="2">
        <v>0.65256628586049636</v>
      </c>
      <c r="F56" s="2">
        <v>81.944444444444443</v>
      </c>
      <c r="G56" s="2">
        <v>0.56399999999999995</v>
      </c>
    </row>
    <row r="57" spans="1:7" x14ac:dyDescent="0.25">
      <c r="A57" s="2">
        <v>31</v>
      </c>
      <c r="B57" s="2">
        <v>0.52277828422312334</v>
      </c>
      <c r="C57" s="2">
        <v>-8.7782842231233227E-3</v>
      </c>
      <c r="D57" s="2">
        <v>-0.13807440500260112</v>
      </c>
      <c r="F57" s="2">
        <v>84.722222222222214</v>
      </c>
      <c r="G57" s="2">
        <v>0.56599999999999995</v>
      </c>
    </row>
    <row r="58" spans="1:7" x14ac:dyDescent="0.25">
      <c r="A58" s="2">
        <v>32</v>
      </c>
      <c r="B58" s="2">
        <v>0.44413820627669998</v>
      </c>
      <c r="C58" s="2">
        <v>-5.0138206276699959E-2</v>
      </c>
      <c r="D58" s="2">
        <v>-0.78862825850606677</v>
      </c>
      <c r="F58" s="2">
        <v>87.5</v>
      </c>
      <c r="G58" s="2">
        <v>0.61499999999999999</v>
      </c>
    </row>
    <row r="59" spans="1:7" x14ac:dyDescent="0.25">
      <c r="A59" s="2">
        <v>33</v>
      </c>
      <c r="B59" s="2">
        <v>0.56496441939001518</v>
      </c>
      <c r="C59" s="2">
        <v>-9.6441939001523647E-4</v>
      </c>
      <c r="D59" s="2">
        <v>-1.5169437450949411E-2</v>
      </c>
      <c r="F59" s="2">
        <v>90.277777777777771</v>
      </c>
      <c r="G59" s="2">
        <v>0.61599999999999999</v>
      </c>
    </row>
    <row r="60" spans="1:7" x14ac:dyDescent="0.25">
      <c r="A60" s="2">
        <v>34</v>
      </c>
      <c r="B60" s="2">
        <v>0.54232012299662957</v>
      </c>
      <c r="C60" s="2">
        <v>-1.6320122996629549E-2</v>
      </c>
      <c r="D60" s="2">
        <v>-0.25670065072547099</v>
      </c>
      <c r="F60" s="2">
        <v>93.055555555555543</v>
      </c>
      <c r="G60" s="2">
        <v>0.61599999999999999</v>
      </c>
    </row>
    <row r="61" spans="1:7" x14ac:dyDescent="0.25">
      <c r="A61" s="2">
        <v>35</v>
      </c>
      <c r="B61" s="2">
        <v>0.55936992295154409</v>
      </c>
      <c r="C61" s="2">
        <v>6.4630077048455914E-2</v>
      </c>
      <c r="D61" s="2">
        <v>1.0165721691069527</v>
      </c>
      <c r="F61" s="2">
        <v>95.833333333333329</v>
      </c>
      <c r="G61" s="2">
        <v>0.624</v>
      </c>
    </row>
    <row r="62" spans="1:7" ht="15.75" thickBot="1" x14ac:dyDescent="0.3">
      <c r="A62" s="3">
        <v>36</v>
      </c>
      <c r="B62" s="3">
        <v>0.4451806625252594</v>
      </c>
      <c r="C62" s="3">
        <v>1.7819337474740626E-2</v>
      </c>
      <c r="D62" s="3">
        <v>0.28028192717710315</v>
      </c>
      <c r="F62" s="3">
        <v>98.6111111111111</v>
      </c>
      <c r="G62" s="3">
        <v>0.68899999999999995</v>
      </c>
    </row>
  </sheetData>
  <sortState ref="G27:G62">
    <sortCondition ref="G27"/>
  </sortState>
  <mergeCells count="1">
    <mergeCell ref="D3:F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3EB6-3E36-4DD6-8B26-AA9B2108FC85}">
  <sheetPr>
    <tabColor rgb="FFFF0000"/>
  </sheetPr>
  <dimension ref="A1:I62"/>
  <sheetViews>
    <sheetView workbookViewId="0">
      <selection activeCell="D3" sqref="D3:F5"/>
    </sheetView>
  </sheetViews>
  <sheetFormatPr defaultRowHeight="15" x14ac:dyDescent="0.25"/>
  <cols>
    <col min="1" max="1" width="18" bestFit="1" customWidth="1"/>
    <col min="2" max="2" width="23.140625" bestFit="1" customWidth="1"/>
    <col min="3" max="3" width="14.5703125" bestFit="1" customWidth="1"/>
    <col min="4" max="4" width="18.5703125" bestFit="1" customWidth="1"/>
    <col min="5" max="5" width="12" bestFit="1" customWidth="1"/>
    <col min="6" max="6" width="20.140625" bestFit="1" customWidth="1"/>
    <col min="7" max="7" width="14.28515625" bestFit="1" customWidth="1"/>
    <col min="8" max="9" width="12.7109375" bestFit="1" customWidth="1"/>
  </cols>
  <sheetData>
    <row r="1" spans="1:9" x14ac:dyDescent="0.25">
      <c r="A1" t="s">
        <v>48</v>
      </c>
    </row>
    <row r="2" spans="1:9" ht="15.75" thickBot="1" x14ac:dyDescent="0.3"/>
    <row r="3" spans="1:9" x14ac:dyDescent="0.25">
      <c r="A3" s="5" t="s">
        <v>49</v>
      </c>
      <c r="B3" s="5"/>
      <c r="D3" s="66" t="s">
        <v>108</v>
      </c>
      <c r="E3" s="66"/>
      <c r="F3" s="66"/>
    </row>
    <row r="4" spans="1:9" x14ac:dyDescent="0.25">
      <c r="A4" s="2" t="s">
        <v>50</v>
      </c>
      <c r="B4" s="2">
        <v>0.90973494706225233</v>
      </c>
      <c r="D4" s="66"/>
      <c r="E4" s="66"/>
      <c r="F4" s="66"/>
    </row>
    <row r="5" spans="1:9" x14ac:dyDescent="0.25">
      <c r="A5" s="2" t="s">
        <v>51</v>
      </c>
      <c r="B5" s="6">
        <v>0.82761767390635899</v>
      </c>
      <c r="D5" s="66"/>
      <c r="E5" s="66"/>
      <c r="F5" s="66"/>
    </row>
    <row r="6" spans="1:9" x14ac:dyDescent="0.25">
      <c r="A6" s="2" t="s">
        <v>52</v>
      </c>
      <c r="B6" s="2">
        <v>0.81145683083508013</v>
      </c>
    </row>
    <row r="7" spans="1:9" x14ac:dyDescent="0.25">
      <c r="A7" s="2" t="s">
        <v>53</v>
      </c>
      <c r="B7" s="6">
        <v>6.2875964705872603E-2</v>
      </c>
    </row>
    <row r="8" spans="1:9" ht="15.75" thickBot="1" x14ac:dyDescent="0.3">
      <c r="A8" s="3" t="s">
        <v>54</v>
      </c>
      <c r="B8" s="3">
        <v>36</v>
      </c>
    </row>
    <row r="10" spans="1:9" ht="15.75" thickBot="1" x14ac:dyDescent="0.3">
      <c r="A10" t="s">
        <v>55</v>
      </c>
    </row>
    <row r="11" spans="1:9" x14ac:dyDescent="0.25">
      <c r="A11" s="4"/>
      <c r="B11" s="4" t="s">
        <v>60</v>
      </c>
      <c r="C11" s="4" t="s">
        <v>61</v>
      </c>
      <c r="D11" s="4" t="s">
        <v>62</v>
      </c>
      <c r="E11" s="4" t="s">
        <v>63</v>
      </c>
      <c r="F11" s="4" t="s">
        <v>64</v>
      </c>
    </row>
    <row r="12" spans="1:9" x14ac:dyDescent="0.25">
      <c r="A12" s="2" t="s">
        <v>56</v>
      </c>
      <c r="B12" s="2">
        <v>3</v>
      </c>
      <c r="C12" s="2">
        <v>0.60737417354934309</v>
      </c>
      <c r="D12" s="2">
        <v>0.20245805784978102</v>
      </c>
      <c r="E12" s="2">
        <v>51.21129326335744</v>
      </c>
      <c r="F12" s="6">
        <v>2.5699381075580417E-12</v>
      </c>
    </row>
    <row r="13" spans="1:9" x14ac:dyDescent="0.25">
      <c r="A13" s="2" t="s">
        <v>57</v>
      </c>
      <c r="B13" s="2">
        <v>32</v>
      </c>
      <c r="C13" s="2">
        <v>0.12650838200621237</v>
      </c>
      <c r="D13" s="2">
        <v>3.9533869376941365E-3</v>
      </c>
      <c r="E13" s="2"/>
      <c r="F13" s="2"/>
    </row>
    <row r="14" spans="1:9" ht="15.75" thickBot="1" x14ac:dyDescent="0.3">
      <c r="A14" s="3" t="s">
        <v>58</v>
      </c>
      <c r="B14" s="3">
        <v>35</v>
      </c>
      <c r="C14" s="3">
        <v>0.73388255555555548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65</v>
      </c>
      <c r="C16" s="4" t="s">
        <v>53</v>
      </c>
      <c r="D16" s="4" t="s">
        <v>66</v>
      </c>
      <c r="E16" s="4" t="s">
        <v>67</v>
      </c>
      <c r="F16" s="4" t="s">
        <v>68</v>
      </c>
      <c r="G16" s="4" t="s">
        <v>69</v>
      </c>
      <c r="H16" s="4" t="s">
        <v>70</v>
      </c>
      <c r="I16" s="4" t="s">
        <v>71</v>
      </c>
    </row>
    <row r="17" spans="1:9" x14ac:dyDescent="0.25">
      <c r="A17" s="2" t="s">
        <v>59</v>
      </c>
      <c r="B17" s="6">
        <v>1.8172626271420549</v>
      </c>
      <c r="C17" s="2">
        <v>0.1592806756670323</v>
      </c>
      <c r="D17" s="2">
        <v>11.409184570141734</v>
      </c>
      <c r="E17" s="6">
        <v>8.1942093654054864E-13</v>
      </c>
      <c r="F17" s="2">
        <v>1.4928185079070229</v>
      </c>
      <c r="G17" s="2">
        <v>2.1417067463770869</v>
      </c>
      <c r="H17" s="2">
        <v>1.4928185079070229</v>
      </c>
      <c r="I17" s="2">
        <v>2.1417067463770869</v>
      </c>
    </row>
    <row r="18" spans="1:9" x14ac:dyDescent="0.25">
      <c r="A18" s="2" t="s">
        <v>12</v>
      </c>
      <c r="B18" s="6">
        <v>-2.7771275500729081E-2</v>
      </c>
      <c r="C18" s="2">
        <v>2.423685116042784E-3</v>
      </c>
      <c r="D18" s="2">
        <v>-11.458285285042304</v>
      </c>
      <c r="E18" s="6">
        <v>7.3319830722141011E-13</v>
      </c>
      <c r="F18" s="2">
        <v>-3.2708160527644595E-2</v>
      </c>
      <c r="G18" s="2">
        <v>-2.2834390473813571E-2</v>
      </c>
      <c r="H18" s="2">
        <v>-3.2708160527644595E-2</v>
      </c>
      <c r="I18" s="2">
        <v>-2.2834390473813571E-2</v>
      </c>
    </row>
    <row r="19" spans="1:9" x14ac:dyDescent="0.25">
      <c r="A19" s="2" t="s">
        <v>13</v>
      </c>
      <c r="B19" s="6">
        <v>2.6909731131595898</v>
      </c>
      <c r="C19" s="2">
        <v>1.504452359750245</v>
      </c>
      <c r="D19" s="2">
        <v>1.7886728653915764</v>
      </c>
      <c r="E19" s="8">
        <v>8.3138933426309958E-2</v>
      </c>
      <c r="F19" s="2">
        <v>-0.37349606206291597</v>
      </c>
      <c r="G19" s="2">
        <v>5.7554422883820955</v>
      </c>
      <c r="H19" s="2">
        <v>-0.37349606206291597</v>
      </c>
      <c r="I19" s="2">
        <v>5.7554422883820955</v>
      </c>
    </row>
    <row r="20" spans="1:9" ht="15.75" thickBot="1" x14ac:dyDescent="0.3">
      <c r="A20" s="3" t="s">
        <v>18</v>
      </c>
      <c r="B20" s="7">
        <v>-9.6998712928128158E-2</v>
      </c>
      <c r="C20" s="3">
        <v>2.2826819091227236E-2</v>
      </c>
      <c r="D20" s="3">
        <v>-4.249331128462245</v>
      </c>
      <c r="E20" s="7">
        <v>1.72984000101146E-4</v>
      </c>
      <c r="F20" s="3">
        <v>-0.14349542186018052</v>
      </c>
      <c r="G20" s="3">
        <v>-5.0502003996075795E-2</v>
      </c>
      <c r="H20" s="3">
        <v>-0.14349542186018052</v>
      </c>
      <c r="I20" s="3">
        <v>-5.0502003996075795E-2</v>
      </c>
    </row>
    <row r="24" spans="1:9" x14ac:dyDescent="0.25">
      <c r="A24" t="s">
        <v>73</v>
      </c>
      <c r="F24" t="s">
        <v>78</v>
      </c>
    </row>
    <row r="25" spans="1:9" ht="15.75" thickBot="1" x14ac:dyDescent="0.3"/>
    <row r="26" spans="1:9" x14ac:dyDescent="0.25">
      <c r="A26" s="4" t="s">
        <v>74</v>
      </c>
      <c r="B26" s="4" t="s">
        <v>81</v>
      </c>
      <c r="C26" s="4" t="s">
        <v>76</v>
      </c>
      <c r="D26" s="4" t="s">
        <v>77</v>
      </c>
      <c r="F26" s="4" t="s">
        <v>79</v>
      </c>
      <c r="G26" s="4" t="s">
        <v>9</v>
      </c>
    </row>
    <row r="27" spans="1:9" x14ac:dyDescent="0.25">
      <c r="A27" s="2">
        <v>1</v>
      </c>
      <c r="B27" s="2">
        <v>0.50874890278950535</v>
      </c>
      <c r="C27" s="2">
        <v>-5.0748902789505335E-2</v>
      </c>
      <c r="D27" s="2">
        <v>-0.84411385481448231</v>
      </c>
      <c r="F27" s="2">
        <v>1.3888888888888888</v>
      </c>
      <c r="G27" s="2">
        <v>0.41099999999999998</v>
      </c>
    </row>
    <row r="28" spans="1:9" x14ac:dyDescent="0.25">
      <c r="A28" s="2">
        <v>2</v>
      </c>
      <c r="B28" s="2">
        <v>0.66260180541003022</v>
      </c>
      <c r="C28" s="2">
        <v>5.5398194589969751E-2</v>
      </c>
      <c r="D28" s="2">
        <v>0.92144619912398251</v>
      </c>
      <c r="F28" s="2">
        <v>4.1666666666666661</v>
      </c>
      <c r="G28" s="2">
        <v>0.45200000000000001</v>
      </c>
    </row>
    <row r="29" spans="1:9" x14ac:dyDescent="0.25">
      <c r="A29" s="2">
        <v>3</v>
      </c>
      <c r="B29" s="2">
        <v>0.75953361334551239</v>
      </c>
      <c r="C29" s="2">
        <v>3.846638665448765E-2</v>
      </c>
      <c r="D29" s="2">
        <v>0.63981698391356334</v>
      </c>
      <c r="F29" s="2">
        <v>6.9444444444444446</v>
      </c>
      <c r="G29" s="2">
        <v>0.45700000000000002</v>
      </c>
    </row>
    <row r="30" spans="1:9" x14ac:dyDescent="0.25">
      <c r="A30" s="2">
        <v>4</v>
      </c>
      <c r="B30" s="2">
        <v>0.43312491533709446</v>
      </c>
      <c r="C30" s="2">
        <v>1.887508466290555E-2</v>
      </c>
      <c r="D30" s="2">
        <v>0.31395201864442551</v>
      </c>
      <c r="F30" s="2">
        <v>9.7222222222222214</v>
      </c>
      <c r="G30" s="2">
        <v>0.45800000000000002</v>
      </c>
    </row>
    <row r="31" spans="1:9" x14ac:dyDescent="0.25">
      <c r="A31" s="2">
        <v>5</v>
      </c>
      <c r="B31" s="2">
        <v>0.52838039030459549</v>
      </c>
      <c r="C31" s="2">
        <v>-1.338039030459548E-2</v>
      </c>
      <c r="D31" s="2">
        <v>-0.2225579710714472</v>
      </c>
      <c r="F31" s="2">
        <v>12.5</v>
      </c>
      <c r="G31" s="2">
        <v>0.46600000000000003</v>
      </c>
    </row>
    <row r="32" spans="1:9" x14ac:dyDescent="0.25">
      <c r="A32" s="2">
        <v>6</v>
      </c>
      <c r="B32" s="2">
        <v>0.77186753510685768</v>
      </c>
      <c r="C32" s="2">
        <v>-0.12586753510685766</v>
      </c>
      <c r="D32" s="2">
        <v>-2.0935729526159954</v>
      </c>
      <c r="F32" s="2">
        <v>15.277777777777779</v>
      </c>
      <c r="G32" s="2">
        <v>0.46600000000000003</v>
      </c>
    </row>
    <row r="33" spans="1:7" x14ac:dyDescent="0.25">
      <c r="A33" s="2">
        <v>7</v>
      </c>
      <c r="B33" s="2">
        <v>0.75691870188484256</v>
      </c>
      <c r="C33" s="2">
        <v>1.7081298115157462E-2</v>
      </c>
      <c r="D33" s="2">
        <v>0.2841157070336231</v>
      </c>
      <c r="F33" s="2">
        <v>18.055555555555554</v>
      </c>
      <c r="G33" s="2">
        <v>0.51500000000000001</v>
      </c>
    </row>
    <row r="34" spans="1:7" x14ac:dyDescent="0.25">
      <c r="A34" s="2">
        <v>8</v>
      </c>
      <c r="B34" s="2">
        <v>0.59281890612613097</v>
      </c>
      <c r="C34" s="2">
        <v>6.3181093873869054E-2</v>
      </c>
      <c r="D34" s="2">
        <v>1.050900290839315</v>
      </c>
      <c r="F34" s="2">
        <v>20.833333333333332</v>
      </c>
      <c r="G34" s="2">
        <v>0.52100000000000002</v>
      </c>
    </row>
    <row r="35" spans="1:7" x14ac:dyDescent="0.25">
      <c r="A35" s="2">
        <v>9</v>
      </c>
      <c r="B35" s="2">
        <v>0.44571730040917995</v>
      </c>
      <c r="C35" s="2">
        <v>-3.4717300409179974E-2</v>
      </c>
      <c r="D35" s="2">
        <v>-0.57745788906406736</v>
      </c>
      <c r="F35" s="2">
        <v>23.611111111111111</v>
      </c>
      <c r="G35" s="2">
        <v>0.53</v>
      </c>
    </row>
    <row r="36" spans="1:7" x14ac:dyDescent="0.25">
      <c r="A36" s="2">
        <v>10</v>
      </c>
      <c r="B36" s="2">
        <v>0.60789239267359374</v>
      </c>
      <c r="C36" s="2">
        <v>-6.7892392673593704E-2</v>
      </c>
      <c r="D36" s="2">
        <v>-1.1292640065537918</v>
      </c>
      <c r="F36" s="2">
        <v>26.388888888888889</v>
      </c>
      <c r="G36" s="2">
        <v>0.54</v>
      </c>
    </row>
    <row r="37" spans="1:7" x14ac:dyDescent="0.25">
      <c r="A37" s="2">
        <v>11</v>
      </c>
      <c r="B37" s="2">
        <v>0.61585990813189195</v>
      </c>
      <c r="C37" s="2">
        <v>-3.4859908131891992E-2</v>
      </c>
      <c r="D37" s="2">
        <v>-0.57982990398316925</v>
      </c>
      <c r="F37" s="2">
        <v>29.166666666666668</v>
      </c>
      <c r="G37" s="2">
        <v>0.54300000000000004</v>
      </c>
    </row>
    <row r="38" spans="1:7" x14ac:dyDescent="0.25">
      <c r="A38" s="2">
        <v>12</v>
      </c>
      <c r="B38" s="2">
        <v>0.59864168097495429</v>
      </c>
      <c r="C38" s="2">
        <v>-2.3641680974954338E-2</v>
      </c>
      <c r="D38" s="2">
        <v>-0.39323550589530754</v>
      </c>
      <c r="F38" s="2">
        <v>31.944444444444443</v>
      </c>
      <c r="G38" s="2">
        <v>0.57499999999999996</v>
      </c>
    </row>
    <row r="39" spans="1:7" x14ac:dyDescent="0.25">
      <c r="A39" s="2">
        <v>13</v>
      </c>
      <c r="B39" s="2">
        <v>0.64281729481186656</v>
      </c>
      <c r="C39" s="2">
        <v>3.9182705188133493E-2</v>
      </c>
      <c r="D39" s="2">
        <v>0.65173161389519696</v>
      </c>
      <c r="F39" s="2">
        <v>34.722222222222214</v>
      </c>
      <c r="G39" s="2">
        <v>0.58099999999999996</v>
      </c>
    </row>
    <row r="40" spans="1:7" x14ac:dyDescent="0.25">
      <c r="A40" s="2">
        <v>14</v>
      </c>
      <c r="B40" s="2">
        <v>0.89328575737784577</v>
      </c>
      <c r="C40" s="2">
        <v>3.7142426221542513E-3</v>
      </c>
      <c r="D40" s="2">
        <v>6.1779535815919773E-2</v>
      </c>
      <c r="F40" s="2">
        <v>37.499999999999993</v>
      </c>
      <c r="G40" s="2">
        <v>0.59599999999999997</v>
      </c>
    </row>
    <row r="41" spans="1:7" x14ac:dyDescent="0.25">
      <c r="A41" s="2">
        <v>15</v>
      </c>
      <c r="B41" s="2">
        <v>0.51178452999680413</v>
      </c>
      <c r="C41" s="2">
        <v>9.2154700031958914E-3</v>
      </c>
      <c r="D41" s="2">
        <v>0.15328224810278182</v>
      </c>
      <c r="F41" s="2">
        <v>40.277777777777771</v>
      </c>
      <c r="G41" s="2">
        <v>0.63800000000000001</v>
      </c>
    </row>
    <row r="42" spans="1:7" x14ac:dyDescent="0.25">
      <c r="A42" s="2">
        <v>16</v>
      </c>
      <c r="B42" s="2">
        <v>0.59152655322594538</v>
      </c>
      <c r="C42" s="2">
        <v>6.3473446774054643E-2</v>
      </c>
      <c r="D42" s="2">
        <v>1.0557630389969537</v>
      </c>
      <c r="F42" s="2">
        <v>43.05555555555555</v>
      </c>
      <c r="G42" s="2">
        <v>0.64200000000000002</v>
      </c>
    </row>
    <row r="43" spans="1:7" x14ac:dyDescent="0.25">
      <c r="A43" s="2">
        <v>17</v>
      </c>
      <c r="B43" s="2">
        <v>0.48136993693129398</v>
      </c>
      <c r="C43" s="2">
        <v>0.11463006306870599</v>
      </c>
      <c r="D43" s="2">
        <v>1.9066584516298621</v>
      </c>
      <c r="F43" s="2">
        <v>45.833333333333329</v>
      </c>
      <c r="G43" s="2">
        <v>0.64600000000000002</v>
      </c>
    </row>
    <row r="44" spans="1:7" x14ac:dyDescent="0.25">
      <c r="A44" s="2">
        <v>18</v>
      </c>
      <c r="B44" s="2">
        <v>0.73806267699494399</v>
      </c>
      <c r="C44" s="2">
        <v>-0.10006267699494398</v>
      </c>
      <c r="D44" s="2">
        <v>-1.664357007906099</v>
      </c>
      <c r="F44" s="2">
        <v>48.611111111111107</v>
      </c>
      <c r="G44" s="2">
        <v>0.65500000000000003</v>
      </c>
    </row>
    <row r="45" spans="1:7" x14ac:dyDescent="0.25">
      <c r="A45" s="2">
        <v>19</v>
      </c>
      <c r="B45" s="2">
        <v>0.88279957768021478</v>
      </c>
      <c r="C45" s="2">
        <v>3.3200422319785261E-2</v>
      </c>
      <c r="D45" s="2">
        <v>0.55222743597164337</v>
      </c>
      <c r="F45" s="2">
        <v>51.388888888888886</v>
      </c>
      <c r="G45" s="2">
        <v>0.65600000000000003</v>
      </c>
    </row>
    <row r="46" spans="1:7" x14ac:dyDescent="0.25">
      <c r="A46" s="2">
        <v>20</v>
      </c>
      <c r="B46" s="2">
        <v>0.64433051191235102</v>
      </c>
      <c r="C46" s="2">
        <v>-0.18733051191235101</v>
      </c>
      <c r="D46" s="2">
        <v>-3.1158955532612063</v>
      </c>
      <c r="F46" s="2">
        <v>54.166666666666664</v>
      </c>
      <c r="G46" s="2">
        <v>0.66200000000000003</v>
      </c>
    </row>
    <row r="47" spans="1:7" x14ac:dyDescent="0.25">
      <c r="A47" s="2">
        <v>21</v>
      </c>
      <c r="B47" s="2">
        <v>0.81888714514000327</v>
      </c>
      <c r="C47" s="2">
        <v>5.5112854859996729E-2</v>
      </c>
      <c r="D47" s="2">
        <v>0.91670010204286378</v>
      </c>
      <c r="F47" s="2">
        <v>56.944444444444443</v>
      </c>
      <c r="G47" s="2">
        <v>0.68200000000000005</v>
      </c>
    </row>
    <row r="48" spans="1:7" x14ac:dyDescent="0.25">
      <c r="A48" s="2">
        <v>22</v>
      </c>
      <c r="B48" s="2">
        <v>0.78169292175977934</v>
      </c>
      <c r="C48" s="2">
        <v>5.9307078240220634E-2</v>
      </c>
      <c r="D48" s="2">
        <v>0.98646322736832337</v>
      </c>
      <c r="F48" s="2">
        <v>59.722222222222214</v>
      </c>
      <c r="G48" s="2">
        <v>0.70899999999999996</v>
      </c>
    </row>
    <row r="49" spans="1:7" x14ac:dyDescent="0.25">
      <c r="A49" s="2">
        <v>23</v>
      </c>
      <c r="B49" s="2">
        <v>0.71228398245222391</v>
      </c>
      <c r="C49" s="2">
        <v>-3.2839824522239436E-3</v>
      </c>
      <c r="D49" s="2">
        <v>-5.4622956054591179E-2</v>
      </c>
      <c r="F49" s="2">
        <v>62.499999999999993</v>
      </c>
      <c r="G49" s="2">
        <v>0.71799999999999997</v>
      </c>
    </row>
    <row r="50" spans="1:7" x14ac:dyDescent="0.25">
      <c r="A50" s="2">
        <v>24</v>
      </c>
      <c r="B50" s="2">
        <v>0.71539653474362042</v>
      </c>
      <c r="C50" s="2">
        <v>1.4603465256379566E-2</v>
      </c>
      <c r="D50" s="2">
        <v>0.24290155399696814</v>
      </c>
      <c r="F50" s="2">
        <v>65.277777777777771</v>
      </c>
      <c r="G50" s="2">
        <v>0.73</v>
      </c>
    </row>
    <row r="51" spans="1:7" x14ac:dyDescent="0.25">
      <c r="A51" s="2">
        <v>25</v>
      </c>
      <c r="B51" s="2">
        <v>0.53784187341911072</v>
      </c>
      <c r="C51" s="2">
        <v>-7.8418734191106898E-3</v>
      </c>
      <c r="D51" s="2">
        <v>-0.13043501705305086</v>
      </c>
      <c r="F51" s="2">
        <v>68.055555555555543</v>
      </c>
      <c r="G51" s="2">
        <v>0.752</v>
      </c>
    </row>
    <row r="52" spans="1:7" x14ac:dyDescent="0.25">
      <c r="A52" s="2">
        <v>26</v>
      </c>
      <c r="B52" s="2">
        <v>0.67793375526823318</v>
      </c>
      <c r="C52" s="2">
        <v>-1.5933755268233152E-2</v>
      </c>
      <c r="D52" s="2">
        <v>-0.26502846055462376</v>
      </c>
      <c r="F52" s="2">
        <v>70.833333333333329</v>
      </c>
      <c r="G52" s="2">
        <v>0.77200000000000002</v>
      </c>
    </row>
    <row r="53" spans="1:7" x14ac:dyDescent="0.25">
      <c r="A53" s="2">
        <v>27</v>
      </c>
      <c r="B53" s="2">
        <v>0.78823337455450626</v>
      </c>
      <c r="C53" s="2">
        <v>3.7666254454937764E-3</v>
      </c>
      <c r="D53" s="2">
        <v>6.2650826908036472E-2</v>
      </c>
      <c r="F53" s="2">
        <v>73.6111111111111</v>
      </c>
      <c r="G53" s="2">
        <v>0.77400000000000002</v>
      </c>
    </row>
    <row r="54" spans="1:7" x14ac:dyDescent="0.25">
      <c r="A54" s="2">
        <v>28</v>
      </c>
      <c r="B54" s="2">
        <v>0.79806788152078623</v>
      </c>
      <c r="C54" s="2">
        <v>1.2932118479213828E-2</v>
      </c>
      <c r="D54" s="2">
        <v>0.21510180083468142</v>
      </c>
      <c r="F54" s="2">
        <v>76.388888888888886</v>
      </c>
      <c r="G54" s="2">
        <v>0.79200000000000004</v>
      </c>
    </row>
    <row r="55" spans="1:7" x14ac:dyDescent="0.25">
      <c r="A55" s="2">
        <v>29</v>
      </c>
      <c r="B55" s="2">
        <v>0.56210825063943992</v>
      </c>
      <c r="C55" s="2">
        <v>-1.9108250639439883E-2</v>
      </c>
      <c r="D55" s="2">
        <v>-0.31783030212338736</v>
      </c>
      <c r="F55" s="2">
        <v>79.166666666666657</v>
      </c>
      <c r="G55" s="2">
        <v>0.79800000000000004</v>
      </c>
    </row>
    <row r="56" spans="1:7" x14ac:dyDescent="0.25">
      <c r="A56" s="2">
        <v>30</v>
      </c>
      <c r="B56" s="2">
        <v>0.81686619442436859</v>
      </c>
      <c r="C56" s="2">
        <v>-4.4866194424368566E-2</v>
      </c>
      <c r="D56" s="2">
        <v>-0.74626591403354625</v>
      </c>
      <c r="F56" s="2">
        <v>81.944444444444443</v>
      </c>
      <c r="G56" s="2">
        <v>0.80800000000000005</v>
      </c>
    </row>
    <row r="57" spans="1:7" x14ac:dyDescent="0.25">
      <c r="A57" s="2">
        <v>31</v>
      </c>
      <c r="B57" s="2">
        <v>0.80438836989330764</v>
      </c>
      <c r="C57" s="2">
        <v>3.6116301066924095E-3</v>
      </c>
      <c r="D57" s="2">
        <v>6.0072766975261843E-2</v>
      </c>
      <c r="F57" s="2">
        <v>84.722222222222214</v>
      </c>
      <c r="G57" s="2">
        <v>0.81100000000000005</v>
      </c>
    </row>
    <row r="58" spans="1:7" x14ac:dyDescent="0.25">
      <c r="A58" s="2">
        <v>32</v>
      </c>
      <c r="B58" s="2">
        <v>0.57379143579401326</v>
      </c>
      <c r="C58" s="2">
        <v>6.8208564205986755E-2</v>
      </c>
      <c r="D58" s="2">
        <v>1.1345229334728206</v>
      </c>
      <c r="F58" s="2">
        <v>87.5</v>
      </c>
      <c r="G58" s="2">
        <v>0.84099999999999997</v>
      </c>
    </row>
    <row r="59" spans="1:7" x14ac:dyDescent="0.25">
      <c r="A59" s="2">
        <v>33</v>
      </c>
      <c r="B59" s="2">
        <v>0.54049431129724979</v>
      </c>
      <c r="C59" s="2">
        <v>-7.449431129724976E-2</v>
      </c>
      <c r="D59" s="2">
        <v>-1.2390746757952609</v>
      </c>
      <c r="F59" s="2">
        <v>90.277777777777771</v>
      </c>
      <c r="G59" s="2">
        <v>0.86199999999999999</v>
      </c>
    </row>
    <row r="60" spans="1:7" x14ac:dyDescent="0.25">
      <c r="A60" s="2">
        <v>34</v>
      </c>
      <c r="B60" s="2">
        <v>0.72732812677099623</v>
      </c>
      <c r="C60" s="2">
        <v>2.4671873229003771E-2</v>
      </c>
      <c r="D60" s="2">
        <v>0.41037084295614185</v>
      </c>
      <c r="F60" s="2">
        <v>93.055555555555543</v>
      </c>
      <c r="G60" s="2">
        <v>0.874</v>
      </c>
    </row>
    <row r="61" spans="1:7" x14ac:dyDescent="0.25">
      <c r="A61" s="2">
        <v>35</v>
      </c>
      <c r="B61" s="2">
        <v>0.42008157251159611</v>
      </c>
      <c r="C61" s="2">
        <v>4.5918427488403912E-2</v>
      </c>
      <c r="D61" s="2">
        <v>0.763767859081111</v>
      </c>
      <c r="F61" s="2">
        <v>95.833333333333329</v>
      </c>
      <c r="G61" s="2">
        <v>0.89700000000000002</v>
      </c>
    </row>
    <row r="62" spans="1:7" ht="15.75" thickBot="1" x14ac:dyDescent="0.3">
      <c r="A62" s="3">
        <v>36</v>
      </c>
      <c r="B62" s="3">
        <v>0.80252137838532611</v>
      </c>
      <c r="C62" s="3">
        <v>5.9478621614673877E-2</v>
      </c>
      <c r="D62" s="3">
        <v>0.98931653317629753</v>
      </c>
      <c r="F62" s="3">
        <v>98.6111111111111</v>
      </c>
      <c r="G62" s="3">
        <v>0.91600000000000004</v>
      </c>
    </row>
  </sheetData>
  <sortState ref="G27:G62">
    <sortCondition ref="G27"/>
  </sortState>
  <mergeCells count="1">
    <mergeCell ref="D3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Sizeup</vt:lpstr>
      <vt:lpstr>Steps</vt:lpstr>
      <vt:lpstr>FullReg</vt:lpstr>
      <vt:lpstr>Data</vt:lpstr>
      <vt:lpstr>WetSim</vt:lpstr>
      <vt:lpstr>DrySim</vt:lpstr>
      <vt:lpstr>BTUxMoist</vt:lpstr>
      <vt:lpstr>RegDry</vt:lpstr>
      <vt:lpstr>RegWet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Haffar</dc:creator>
  <cp:lastModifiedBy>Raymond Haffar</cp:lastModifiedBy>
  <dcterms:created xsi:type="dcterms:W3CDTF">2017-10-17T21:10:29Z</dcterms:created>
  <dcterms:modified xsi:type="dcterms:W3CDTF">2017-10-17T23:42:40Z</dcterms:modified>
</cp:coreProperties>
</file>