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onmi\PycharmProjects\pythonProject4\"/>
    </mc:Choice>
  </mc:AlternateContent>
  <xr:revisionPtr revIDLastSave="0" documentId="13_ncr:1_{A4DF4BB2-1033-45B4-AA59-304D8A6B380C}" xr6:coauthVersionLast="45" xr6:coauthVersionMax="47" xr10:uidLastSave="{00000000-0000-0000-0000-000000000000}"/>
  <bookViews>
    <workbookView xWindow="-108" yWindow="-108" windowWidth="23256" windowHeight="12576" tabRatio="664" firstSheet="1" activeTab="28" xr2:uid="{00000000-000D-0000-FFFF-FFFF00000000}"/>
  </bookViews>
  <sheets>
    <sheet name="PBS OLD" sheetId="11" state="hidden" r:id="rId1"/>
    <sheet name="Расчёт PFFS" sheetId="14" r:id="rId2"/>
    <sheet name="Расчёт PBS" sheetId="15" r:id="rId3"/>
    <sheet name="ID" sheetId="46" state="hidden" r:id="rId4"/>
    <sheet name="Log" sheetId="42" state="hidden" r:id="rId5"/>
    <sheet name="ШУПН-2-Д" sheetId="37" state="hidden" r:id="rId6"/>
    <sheet name="ШУПН-3-Д" sheetId="38" state="hidden" r:id="rId7"/>
    <sheet name="ШУПН-3-С" sheetId="41" state="hidden" r:id="rId8"/>
    <sheet name="ШУПН-4-С" sheetId="39" state="hidden" r:id="rId9"/>
    <sheet name="Опции" sheetId="40" state="hidden" r:id="rId10"/>
    <sheet name="CurveData" sheetId="36" state="hidden" r:id="rId11"/>
    <sheet name="OstTD" sheetId="32" state="hidden" r:id="rId12"/>
    <sheet name="OstCDM" sheetId="34" state="hidden" r:id="rId13"/>
    <sheet name="OstNES" sheetId="35" state="hidden" r:id="rId14"/>
    <sheet name="OstCDMF" sheetId="33" state="hidden" r:id="rId15"/>
    <sheet name="Dimensions" sheetId="29" state="hidden" r:id="rId16"/>
    <sheet name="SMM" sheetId="28" state="hidden" r:id="rId17"/>
    <sheet name="MainCalc" sheetId="10" state="hidden" r:id="rId18"/>
    <sheet name="TKP" sheetId="20" state="hidden" r:id="rId19"/>
    <sheet name="CDMPrice" sheetId="26" state="hidden" r:id="rId20"/>
    <sheet name="CDM IE3" sheetId="24" r:id="rId21"/>
    <sheet name="TDDATA" sheetId="21" state="hidden" r:id="rId22"/>
    <sheet name="CDMDATA" sheetId="27" state="hidden" r:id="rId23"/>
    <sheet name="CDLDATA" sheetId="23" state="hidden" r:id="rId24"/>
    <sheet name="USD" sheetId="22" state="hidden" r:id="rId25"/>
    <sheet name="Автоматика2 new" sheetId="19" state="hidden" r:id="rId26"/>
    <sheet name="CDLF, CDL" sheetId="16" state="hidden" r:id="rId27"/>
    <sheet name="TD+ TD G" sheetId="17" r:id="rId28"/>
    <sheet name="NES" sheetId="18" r:id="rId29"/>
  </sheets>
  <functionGroups builtInGroupCount="19"/>
  <externalReferences>
    <externalReference r:id="rId30"/>
  </externalReferences>
  <definedNames>
    <definedName name="__2Excel_BuiltIn_Print_Area_6_1">#REF!</definedName>
    <definedName name="__Excel_BuiltIn_Print_Area_13_1" localSheetId="16">#REF!</definedName>
    <definedName name="__Excel_BuiltIn_Print_Area_13_1">#REF!</definedName>
    <definedName name="__Excel_BuiltIn_Print_Area_6_1" localSheetId="16">#REF!</definedName>
    <definedName name="__Excel_BuiltIn_Print_Area_6_1">#REF!</definedName>
    <definedName name="__Excel_BuiltIn_Print_Area_8_1" localSheetId="16">#REF!</definedName>
    <definedName name="__Excel_BuiltIn_Print_Area_8_1">#REF!</definedName>
    <definedName name="__Excel_BuiltIn_Print_Area_8_2" localSheetId="16">#REF!</definedName>
    <definedName name="__Excel_BuiltIn_Print_Area_8_2">#REF!</definedName>
    <definedName name="__xlnm._FilterDatabase" localSheetId="20">#REF!</definedName>
    <definedName name="__xlnm._FilterDatabase" localSheetId="28">#REF!</definedName>
    <definedName name="__xlnm._FilterDatabase" localSheetId="16">#REF!</definedName>
    <definedName name="__xlnm._FilterDatabase" localSheetId="25">#REF!</definedName>
    <definedName name="__xlnm._FilterDatabase">#REF!</definedName>
    <definedName name="__xlnm.Print_Area" localSheetId="20">#REF!</definedName>
    <definedName name="__xlnm.Print_Area" localSheetId="28">#REF!</definedName>
    <definedName name="__xlnm.Print_Area" localSheetId="16">#REF!</definedName>
    <definedName name="__xlnm.Print_Area" localSheetId="25">#REF!</definedName>
    <definedName name="__xlnm.Print_Area">#REF!</definedName>
    <definedName name="__xlnm.Print_Area_1" localSheetId="20">#REF!</definedName>
    <definedName name="__xlnm.Print_Area_1" localSheetId="28">#REF!</definedName>
    <definedName name="__xlnm.Print_Area_1" localSheetId="16">#REF!</definedName>
    <definedName name="__xlnm.Print_Area_1" localSheetId="25">#REF!</definedName>
    <definedName name="__xlnm.Print_Area_1">#REF!</definedName>
    <definedName name="__xlnm.Print_Area_2" localSheetId="20">#REF!</definedName>
    <definedName name="__xlnm.Print_Area_2" localSheetId="28">#REF!</definedName>
    <definedName name="__xlnm.Print_Area_2" localSheetId="16">#REF!</definedName>
    <definedName name="__xlnm.Print_Area_2" localSheetId="25">#REF!</definedName>
    <definedName name="__xlnm.Print_Area_2">#REF!</definedName>
    <definedName name="_1Excel_BuiltIn_Print_Area_13_1">#REF!</definedName>
    <definedName name="_2Excel_BuiltIn_Print_Area_6_1" localSheetId="20">#REF!</definedName>
    <definedName name="_2Excel_BuiltIn_Print_Area_6_1" localSheetId="28">#REF!</definedName>
    <definedName name="_2Excel_BuiltIn_Print_Area_6_1" localSheetId="16">#REF!</definedName>
    <definedName name="_2Excel_BuiltIn_Print_Area_6_1" localSheetId="25">#REF!</definedName>
    <definedName name="_2Excel_BuiltIn_Print_Area_6_1">#REF!</definedName>
    <definedName name="_3Excel_BuiltIn_Print_Area_8_1">#REF!</definedName>
    <definedName name="_4Excel_BuiltIn_Print_Area_8_1" localSheetId="20">#REF!</definedName>
    <definedName name="_4Excel_BuiltIn_Print_Area_8_1" localSheetId="28">#REF!</definedName>
    <definedName name="_4Excel_BuiltIn_Print_Area_8_1" localSheetId="16">#REF!</definedName>
    <definedName name="_4Excel_BuiltIn_Print_Area_8_1" localSheetId="25">#REF!</definedName>
    <definedName name="_4Excel_BuiltIn_Print_Area_8_1">#REF!</definedName>
    <definedName name="_4Excel_BuiltIn_Print_Area_8_2">#REF!</definedName>
    <definedName name="_6Excel_BuiltIn_Print_Area_8_2" localSheetId="20">#REF!</definedName>
    <definedName name="_6Excel_BuiltIn_Print_Area_8_2" localSheetId="28">#REF!</definedName>
    <definedName name="_6Excel_BuiltIn_Print_Area_8_2" localSheetId="16">#REF!</definedName>
    <definedName name="_6Excel_BuiltIn_Print_Area_8_2" localSheetId="25">#REF!</definedName>
    <definedName name="_6Excel_BuiltIn_Print_Area_8_2">#REF!</definedName>
    <definedName name="_xlnm._FilterDatabase" localSheetId="26" hidden="1">'CDLF, CDL'!$G$15:$H$49</definedName>
    <definedName name="Excel_BuiltIn_Print_Area_13" localSheetId="20">#REF!</definedName>
    <definedName name="Excel_BuiltIn_Print_Area_13" localSheetId="28">#REF!</definedName>
    <definedName name="Excel_BuiltIn_Print_Area_13" localSheetId="16">#REF!</definedName>
    <definedName name="Excel_BuiltIn_Print_Area_13" localSheetId="25">#REF!</definedName>
    <definedName name="Excel_BuiltIn_Print_Area_13">#REF!</definedName>
    <definedName name="Excel_BuiltIn_Print_Area_6" localSheetId="20">#REF!</definedName>
    <definedName name="Excel_BuiltIn_Print_Area_6" localSheetId="28">#REF!</definedName>
    <definedName name="Excel_BuiltIn_Print_Area_6" localSheetId="16">#REF!</definedName>
    <definedName name="Excel_BuiltIn_Print_Area_6" localSheetId="25">#REF!</definedName>
    <definedName name="Excel_BuiltIn_Print_Area_6">#REF!</definedName>
    <definedName name="Excel_BuiltIn_Print_Area_8" localSheetId="20">#REF!</definedName>
    <definedName name="Excel_BuiltIn_Print_Area_8" localSheetId="28">#REF!</definedName>
    <definedName name="Excel_BuiltIn_Print_Area_8" localSheetId="16">#REF!</definedName>
    <definedName name="Excel_BuiltIn_Print_Area_8" localSheetId="25">#REF!</definedName>
    <definedName name="Excel_BuiltIn_Print_Area_8">#REF!</definedName>
    <definedName name="ExternalData_1" localSheetId="24" hidden="1">USD!$A$1:$E$35</definedName>
    <definedName name="ExternalData_2" localSheetId="14" hidden="1">OstCDMF!$A$1:$E$49</definedName>
    <definedName name="ExternalData_2" localSheetId="11" hidden="1">OstTD!$A$1:$E$59</definedName>
    <definedName name="ExternalData_3" localSheetId="12" hidden="1">OstCDM!$A$1:$E$74</definedName>
    <definedName name="ExternalData_3" localSheetId="13" hidden="1">OstNES!$A$1:$E$9</definedName>
    <definedName name="Print_Area" localSheetId="16">SMM!$A$1:$H$184</definedName>
    <definedName name="_xlnm.Print_Area" localSheetId="26">'CDLF, CDL'!$A$1:$G$370</definedName>
    <definedName name="_xlnm.Print_Area" localSheetId="20">'CDM IE3'!$A$1:$E$320</definedName>
    <definedName name="_xlnm.Print_Area" localSheetId="19">CDMPrice!$A$1:$G$400</definedName>
    <definedName name="_xlnm.Print_Area" localSheetId="28">NES!$A$1:$I$144</definedName>
    <definedName name="_xlnm.Print_Area" localSheetId="16">SMM!$A$1:$H$230</definedName>
    <definedName name="_xlnm.Print_Area" localSheetId="27">'TD+ TD G'!$A$1:$G$164</definedName>
    <definedName name="_xlnm.Print_Area" localSheetId="25">'Автоматика2 new'!$A$1:$F$63</definedName>
    <definedName name="ОтклU">[1]Данные!$AB$2:$AB$4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58" i="18" l="1"/>
  <c r="H255" i="18"/>
  <c r="H253" i="18"/>
  <c r="H252" i="18"/>
  <c r="H246" i="18"/>
  <c r="H241" i="18"/>
  <c r="H240" i="18"/>
  <c r="H234" i="18"/>
  <c r="H229" i="18"/>
  <c r="H228" i="18"/>
  <c r="H222" i="18"/>
  <c r="H217" i="18"/>
  <c r="H216" i="18"/>
  <c r="H210" i="18"/>
  <c r="H205" i="18"/>
  <c r="H204" i="18"/>
  <c r="H198" i="18"/>
  <c r="H194" i="18"/>
  <c r="H193" i="18"/>
  <c r="H192" i="18"/>
  <c r="H186" i="18"/>
  <c r="H182" i="18"/>
  <c r="H181" i="18"/>
  <c r="H180" i="18"/>
  <c r="H174" i="18"/>
  <c r="H171" i="18"/>
  <c r="H170" i="18"/>
  <c r="H169" i="18"/>
  <c r="H168" i="18"/>
  <c r="H162" i="18"/>
  <c r="H159" i="18"/>
  <c r="H158" i="18"/>
  <c r="H157" i="18"/>
  <c r="H156" i="18"/>
  <c r="H150" i="18"/>
  <c r="H147" i="18"/>
  <c r="H146" i="18"/>
  <c r="H145" i="18"/>
  <c r="H144" i="18"/>
  <c r="H138" i="18"/>
  <c r="H135" i="18"/>
  <c r="H134" i="18"/>
  <c r="H133" i="18"/>
  <c r="H132" i="18"/>
  <c r="H131" i="18"/>
  <c r="H126" i="18"/>
  <c r="H127" i="18"/>
  <c r="H128" i="18"/>
  <c r="H129" i="18"/>
  <c r="H130" i="18"/>
  <c r="H136" i="18"/>
  <c r="H137" i="18"/>
  <c r="H139" i="18"/>
  <c r="H140" i="18"/>
  <c r="H141" i="18"/>
  <c r="H142" i="18"/>
  <c r="H143" i="18"/>
  <c r="H148" i="18"/>
  <c r="H149" i="18"/>
  <c r="H151" i="18"/>
  <c r="H152" i="18"/>
  <c r="H153" i="18"/>
  <c r="H154" i="18"/>
  <c r="H155" i="18"/>
  <c r="H160" i="18"/>
  <c r="H161" i="18"/>
  <c r="H163" i="18"/>
  <c r="H164" i="18"/>
  <c r="H165" i="18"/>
  <c r="H166" i="18"/>
  <c r="H167" i="18"/>
  <c r="H172" i="18"/>
  <c r="H173" i="18"/>
  <c r="H175" i="18"/>
  <c r="H176" i="18"/>
  <c r="H177" i="18"/>
  <c r="H178" i="18"/>
  <c r="H179" i="18"/>
  <c r="H183" i="18"/>
  <c r="H184" i="18"/>
  <c r="H185" i="18"/>
  <c r="H187" i="18"/>
  <c r="H188" i="18"/>
  <c r="H189" i="18"/>
  <c r="H190" i="18"/>
  <c r="H191" i="18"/>
  <c r="H195" i="18"/>
  <c r="H196" i="18"/>
  <c r="H197" i="18"/>
  <c r="H199" i="18"/>
  <c r="H200" i="18"/>
  <c r="H201" i="18"/>
  <c r="H202" i="18"/>
  <c r="H203" i="18"/>
  <c r="H206" i="18"/>
  <c r="H207" i="18"/>
  <c r="H208" i="18"/>
  <c r="H209" i="18"/>
  <c r="H211" i="18"/>
  <c r="H212" i="18"/>
  <c r="H213" i="18"/>
  <c r="H214" i="18"/>
  <c r="H215" i="18"/>
  <c r="H218" i="18"/>
  <c r="H219" i="18"/>
  <c r="H220" i="18"/>
  <c r="H221" i="18"/>
  <c r="H223" i="18"/>
  <c r="H224" i="18"/>
  <c r="H225" i="18"/>
  <c r="H226" i="18"/>
  <c r="H227" i="18"/>
  <c r="H230" i="18"/>
  <c r="H231" i="18"/>
  <c r="H232" i="18"/>
  <c r="H233" i="18"/>
  <c r="H235" i="18"/>
  <c r="H236" i="18"/>
  <c r="H237" i="18"/>
  <c r="H238" i="18"/>
  <c r="H239" i="18"/>
  <c r="H242" i="18"/>
  <c r="H243" i="18"/>
  <c r="H244" i="18"/>
  <c r="H245" i="18"/>
  <c r="H247" i="18"/>
  <c r="H248" i="18"/>
  <c r="H249" i="18"/>
  <c r="H250" i="18"/>
  <c r="H251" i="18"/>
  <c r="H254" i="18"/>
  <c r="H256" i="18"/>
  <c r="H257" i="18"/>
  <c r="H259" i="18"/>
  <c r="H260" i="18"/>
  <c r="H261" i="18"/>
  <c r="H262" i="18"/>
  <c r="H125" i="18"/>
  <c r="H107" i="18"/>
  <c r="H83" i="18"/>
  <c r="H71" i="18"/>
  <c r="H59" i="18"/>
  <c r="H47" i="18"/>
  <c r="H35" i="18"/>
  <c r="H23" i="18"/>
  <c r="H17" i="18"/>
  <c r="H16" i="18"/>
  <c r="H15" i="18"/>
  <c r="H14" i="18"/>
  <c r="H13" i="18"/>
  <c r="H18" i="18"/>
  <c r="H19" i="18"/>
  <c r="H20" i="18"/>
  <c r="H21" i="18"/>
  <c r="H22" i="18"/>
  <c r="H24" i="18"/>
  <c r="H25" i="18"/>
  <c r="H26" i="18"/>
  <c r="H27" i="18"/>
  <c r="H28" i="18"/>
  <c r="H29" i="18"/>
  <c r="H30" i="18"/>
  <c r="H31" i="18"/>
  <c r="H32" i="18"/>
  <c r="H33" i="18"/>
  <c r="H34" i="18"/>
  <c r="H36" i="18"/>
  <c r="H37" i="18"/>
  <c r="H38" i="18"/>
  <c r="H39" i="18"/>
  <c r="H40" i="18"/>
  <c r="H41" i="18"/>
  <c r="H42" i="18"/>
  <c r="H43" i="18"/>
  <c r="H44" i="18"/>
  <c r="H45" i="18"/>
  <c r="H46" i="18"/>
  <c r="H48" i="18"/>
  <c r="H49" i="18"/>
  <c r="H50" i="18"/>
  <c r="H51" i="18"/>
  <c r="H52" i="18"/>
  <c r="H53" i="18"/>
  <c r="H54" i="18"/>
  <c r="H55" i="18"/>
  <c r="H56" i="18"/>
  <c r="H57" i="18"/>
  <c r="H58" i="18"/>
  <c r="H60" i="18"/>
  <c r="H61" i="18"/>
  <c r="H62" i="18"/>
  <c r="H63" i="18"/>
  <c r="H64" i="18"/>
  <c r="H65" i="18"/>
  <c r="H66" i="18"/>
  <c r="H67" i="18"/>
  <c r="H68" i="18"/>
  <c r="H69" i="18"/>
  <c r="H70" i="18"/>
  <c r="H72" i="18"/>
  <c r="H73" i="18"/>
  <c r="H74" i="18"/>
  <c r="H75" i="18"/>
  <c r="H76" i="18"/>
  <c r="H77" i="18"/>
  <c r="H78" i="18"/>
  <c r="H79" i="18"/>
  <c r="H80" i="18"/>
  <c r="H81" i="18"/>
  <c r="H82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" i="18"/>
  <c r="G2" i="33" l="1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H2" i="33"/>
  <c r="F2" i="33" s="1"/>
  <c r="H3" i="33"/>
  <c r="F3" i="33" s="1"/>
  <c r="H4" i="33"/>
  <c r="F4" i="33" s="1"/>
  <c r="H5" i="33"/>
  <c r="F5" i="33" s="1"/>
  <c r="H6" i="33"/>
  <c r="F6" i="33" s="1"/>
  <c r="H7" i="33"/>
  <c r="F7" i="33" s="1"/>
  <c r="H8" i="33"/>
  <c r="F8" i="33" s="1"/>
  <c r="H9" i="33"/>
  <c r="F9" i="33" s="1"/>
  <c r="H10" i="33"/>
  <c r="F10" i="33" s="1"/>
  <c r="H11" i="33"/>
  <c r="F11" i="33" s="1"/>
  <c r="H12" i="33"/>
  <c r="F12" i="33" s="1"/>
  <c r="H13" i="33"/>
  <c r="F13" i="33" s="1"/>
  <c r="H14" i="33"/>
  <c r="F14" i="33" s="1"/>
  <c r="H15" i="33"/>
  <c r="F15" i="33" s="1"/>
  <c r="H16" i="33"/>
  <c r="F16" i="33" s="1"/>
  <c r="H17" i="33"/>
  <c r="F17" i="33" s="1"/>
  <c r="H18" i="33"/>
  <c r="F18" i="33" s="1"/>
  <c r="H19" i="33"/>
  <c r="F19" i="33" s="1"/>
  <c r="H20" i="33"/>
  <c r="F20" i="33" s="1"/>
  <c r="H21" i="33"/>
  <c r="F21" i="33" s="1"/>
  <c r="H22" i="33"/>
  <c r="F22" i="33" s="1"/>
  <c r="H23" i="33"/>
  <c r="F23" i="33" s="1"/>
  <c r="H24" i="33"/>
  <c r="F24" i="33" s="1"/>
  <c r="H25" i="33"/>
  <c r="F25" i="33" s="1"/>
  <c r="H26" i="33"/>
  <c r="F26" i="33" s="1"/>
  <c r="H27" i="33"/>
  <c r="F27" i="33" s="1"/>
  <c r="H28" i="33"/>
  <c r="F28" i="33" s="1"/>
  <c r="H29" i="33"/>
  <c r="F29" i="33" s="1"/>
  <c r="H30" i="33"/>
  <c r="F30" i="33" s="1"/>
  <c r="H31" i="33"/>
  <c r="F31" i="33" s="1"/>
  <c r="H32" i="33"/>
  <c r="F32" i="33" s="1"/>
  <c r="H33" i="33"/>
  <c r="F33" i="33" s="1"/>
  <c r="H34" i="33"/>
  <c r="F34" i="33" s="1"/>
  <c r="H35" i="33"/>
  <c r="F35" i="33" s="1"/>
  <c r="H36" i="33"/>
  <c r="F36" i="33" s="1"/>
  <c r="H37" i="33"/>
  <c r="F37" i="33" s="1"/>
  <c r="H38" i="33"/>
  <c r="F38" i="33" s="1"/>
  <c r="H39" i="33"/>
  <c r="F39" i="33" s="1"/>
  <c r="H40" i="33"/>
  <c r="F40" i="33" s="1"/>
  <c r="H41" i="33"/>
  <c r="F41" i="33" s="1"/>
  <c r="H42" i="33"/>
  <c r="F42" i="33" s="1"/>
  <c r="H43" i="33"/>
  <c r="F43" i="33" s="1"/>
  <c r="H44" i="33"/>
  <c r="F44" i="33" s="1"/>
  <c r="H45" i="33"/>
  <c r="F45" i="33" s="1"/>
  <c r="H46" i="33"/>
  <c r="F46" i="33" s="1"/>
  <c r="H47" i="33"/>
  <c r="F47" i="33" s="1"/>
  <c r="H48" i="33"/>
  <c r="F48" i="33" s="1"/>
  <c r="H49" i="33"/>
  <c r="F49" i="33" s="1"/>
  <c r="G2" i="34"/>
  <c r="G3" i="34"/>
  <c r="G4" i="34"/>
  <c r="G5" i="34"/>
  <c r="G6" i="34"/>
  <c r="H6" i="34" s="1"/>
  <c r="F6" i="34" s="1"/>
  <c r="G7" i="34"/>
  <c r="G8" i="34"/>
  <c r="G9" i="34"/>
  <c r="G10" i="34"/>
  <c r="G11" i="34"/>
  <c r="G12" i="34"/>
  <c r="H12" i="34" s="1"/>
  <c r="F12" i="34" s="1"/>
  <c r="G13" i="34"/>
  <c r="H13" i="34" s="1"/>
  <c r="F13" i="34" s="1"/>
  <c r="G14" i="34"/>
  <c r="G15" i="34"/>
  <c r="G16" i="34"/>
  <c r="H16" i="34" s="1"/>
  <c r="F16" i="34" s="1"/>
  <c r="G17" i="34"/>
  <c r="H17" i="34" s="1"/>
  <c r="F17" i="34" s="1"/>
  <c r="G18" i="34"/>
  <c r="H18" i="34" s="1"/>
  <c r="F18" i="34" s="1"/>
  <c r="G19" i="34"/>
  <c r="H19" i="34" s="1"/>
  <c r="F19" i="34" s="1"/>
  <c r="G20" i="34"/>
  <c r="H20" i="34" s="1"/>
  <c r="F20" i="34" s="1"/>
  <c r="G21" i="34"/>
  <c r="G22" i="34"/>
  <c r="G23" i="34"/>
  <c r="G24" i="34"/>
  <c r="H24" i="34" s="1"/>
  <c r="F24" i="34" s="1"/>
  <c r="G25" i="34"/>
  <c r="H25" i="34" s="1"/>
  <c r="F25" i="34" s="1"/>
  <c r="G26" i="34"/>
  <c r="G27" i="34"/>
  <c r="G28" i="34"/>
  <c r="H28" i="34" s="1"/>
  <c r="F28" i="34" s="1"/>
  <c r="G29" i="34"/>
  <c r="H29" i="34" s="1"/>
  <c r="F29" i="34" s="1"/>
  <c r="G30" i="34"/>
  <c r="H30" i="34" s="1"/>
  <c r="F30" i="34" s="1"/>
  <c r="G31" i="34"/>
  <c r="H31" i="34" s="1"/>
  <c r="F31" i="34" s="1"/>
  <c r="G32" i="34"/>
  <c r="H32" i="34" s="1"/>
  <c r="F32" i="34" s="1"/>
  <c r="G33" i="34"/>
  <c r="G34" i="34"/>
  <c r="G35" i="34"/>
  <c r="G36" i="34"/>
  <c r="H36" i="34" s="1"/>
  <c r="F36" i="34" s="1"/>
  <c r="G37" i="34"/>
  <c r="H37" i="34" s="1"/>
  <c r="F37" i="34" s="1"/>
  <c r="G38" i="34"/>
  <c r="G39" i="34"/>
  <c r="G40" i="34"/>
  <c r="G41" i="34"/>
  <c r="G42" i="34"/>
  <c r="H42" i="34" s="1"/>
  <c r="F42" i="34" s="1"/>
  <c r="G43" i="34"/>
  <c r="G44" i="34"/>
  <c r="H44" i="34" s="1"/>
  <c r="F44" i="34" s="1"/>
  <c r="G45" i="34"/>
  <c r="G46" i="34"/>
  <c r="G47" i="34"/>
  <c r="G48" i="34"/>
  <c r="H48" i="34" s="1"/>
  <c r="F48" i="34" s="1"/>
  <c r="G49" i="34"/>
  <c r="H49" i="34" s="1"/>
  <c r="F49" i="34" s="1"/>
  <c r="G50" i="34"/>
  <c r="G51" i="34"/>
  <c r="G52" i="34"/>
  <c r="H52" i="34" s="1"/>
  <c r="F52" i="34" s="1"/>
  <c r="G53" i="34"/>
  <c r="G54" i="34"/>
  <c r="H54" i="34" s="1"/>
  <c r="F54" i="34" s="1"/>
  <c r="G55" i="34"/>
  <c r="H55" i="34" s="1"/>
  <c r="F55" i="34" s="1"/>
  <c r="G56" i="34"/>
  <c r="H56" i="34" s="1"/>
  <c r="F56" i="34" s="1"/>
  <c r="G57" i="34"/>
  <c r="G58" i="34"/>
  <c r="G59" i="34"/>
  <c r="G60" i="34"/>
  <c r="H60" i="34" s="1"/>
  <c r="F60" i="34" s="1"/>
  <c r="G61" i="34"/>
  <c r="H61" i="34" s="1"/>
  <c r="F61" i="34" s="1"/>
  <c r="G62" i="34"/>
  <c r="G63" i="34"/>
  <c r="G64" i="34"/>
  <c r="H64" i="34" s="1"/>
  <c r="F64" i="34" s="1"/>
  <c r="G65" i="34"/>
  <c r="H65" i="34" s="1"/>
  <c r="F65" i="34" s="1"/>
  <c r="G66" i="34"/>
  <c r="H66" i="34" s="1"/>
  <c r="F66" i="34" s="1"/>
  <c r="G67" i="34"/>
  <c r="H67" i="34" s="1"/>
  <c r="F67" i="34" s="1"/>
  <c r="G68" i="34"/>
  <c r="H68" i="34" s="1"/>
  <c r="F68" i="34" s="1"/>
  <c r="G69" i="34"/>
  <c r="G70" i="34"/>
  <c r="G71" i="34"/>
  <c r="G72" i="34"/>
  <c r="H72" i="34" s="1"/>
  <c r="F72" i="34" s="1"/>
  <c r="G73" i="34"/>
  <c r="H73" i="34" s="1"/>
  <c r="F73" i="34" s="1"/>
  <c r="G74" i="34"/>
  <c r="H2" i="34"/>
  <c r="F2" i="34" s="1"/>
  <c r="H3" i="34"/>
  <c r="F3" i="34" s="1"/>
  <c r="H4" i="34"/>
  <c r="F4" i="34" s="1"/>
  <c r="H5" i="34"/>
  <c r="F5" i="34" s="1"/>
  <c r="H7" i="34"/>
  <c r="F7" i="34" s="1"/>
  <c r="H8" i="34"/>
  <c r="F8" i="34" s="1"/>
  <c r="H9" i="34"/>
  <c r="F9" i="34" s="1"/>
  <c r="H10" i="34"/>
  <c r="F10" i="34" s="1"/>
  <c r="H11" i="34"/>
  <c r="F11" i="34" s="1"/>
  <c r="H14" i="34"/>
  <c r="F14" i="34" s="1"/>
  <c r="H15" i="34"/>
  <c r="F15" i="34" s="1"/>
  <c r="H21" i="34"/>
  <c r="F21" i="34" s="1"/>
  <c r="H22" i="34"/>
  <c r="F22" i="34" s="1"/>
  <c r="H23" i="34"/>
  <c r="F23" i="34" s="1"/>
  <c r="H26" i="34"/>
  <c r="F26" i="34" s="1"/>
  <c r="H27" i="34"/>
  <c r="F27" i="34" s="1"/>
  <c r="H33" i="34"/>
  <c r="F33" i="34" s="1"/>
  <c r="H34" i="34"/>
  <c r="F34" i="34" s="1"/>
  <c r="H35" i="34"/>
  <c r="F35" i="34" s="1"/>
  <c r="H38" i="34"/>
  <c r="F38" i="34" s="1"/>
  <c r="H39" i="34"/>
  <c r="F39" i="34" s="1"/>
  <c r="H40" i="34"/>
  <c r="F40" i="34" s="1"/>
  <c r="H41" i="34"/>
  <c r="F41" i="34" s="1"/>
  <c r="H43" i="34"/>
  <c r="F43" i="34" s="1"/>
  <c r="H45" i="34"/>
  <c r="F45" i="34" s="1"/>
  <c r="H46" i="34"/>
  <c r="F46" i="34" s="1"/>
  <c r="H47" i="34"/>
  <c r="F47" i="34" s="1"/>
  <c r="H50" i="34"/>
  <c r="F50" i="34" s="1"/>
  <c r="H51" i="34"/>
  <c r="F51" i="34" s="1"/>
  <c r="H53" i="34"/>
  <c r="F53" i="34" s="1"/>
  <c r="H57" i="34"/>
  <c r="F57" i="34" s="1"/>
  <c r="H58" i="34"/>
  <c r="F58" i="34" s="1"/>
  <c r="H59" i="34"/>
  <c r="F59" i="34" s="1"/>
  <c r="H62" i="34"/>
  <c r="F62" i="34" s="1"/>
  <c r="H63" i="34"/>
  <c r="F63" i="34" s="1"/>
  <c r="H69" i="34"/>
  <c r="F69" i="34" s="1"/>
  <c r="H70" i="34"/>
  <c r="F70" i="34" s="1"/>
  <c r="H71" i="34"/>
  <c r="F71" i="34" s="1"/>
  <c r="H74" i="34"/>
  <c r="F74" i="34" s="1"/>
  <c r="G2" i="32"/>
  <c r="H2" i="32" s="1"/>
  <c r="F2" i="32" s="1"/>
  <c r="G3" i="32"/>
  <c r="H3" i="32" s="1"/>
  <c r="F3" i="32" s="1"/>
  <c r="G4" i="32"/>
  <c r="H4" i="32" s="1"/>
  <c r="F4" i="32" s="1"/>
  <c r="G5" i="32"/>
  <c r="G6" i="32"/>
  <c r="G7" i="32"/>
  <c r="H7" i="32" s="1"/>
  <c r="F7" i="32" s="1"/>
  <c r="G8" i="32"/>
  <c r="H8" i="32" s="1"/>
  <c r="F8" i="32" s="1"/>
  <c r="G9" i="32"/>
  <c r="H9" i="32" s="1"/>
  <c r="F9" i="32" s="1"/>
  <c r="G10" i="32"/>
  <c r="H10" i="32" s="1"/>
  <c r="F10" i="32" s="1"/>
  <c r="G11" i="32"/>
  <c r="G12" i="32"/>
  <c r="G13" i="32"/>
  <c r="H13" i="32" s="1"/>
  <c r="F13" i="32" s="1"/>
  <c r="G14" i="32"/>
  <c r="H14" i="32" s="1"/>
  <c r="F14" i="32" s="1"/>
  <c r="G15" i="32"/>
  <c r="H15" i="32" s="1"/>
  <c r="F15" i="32" s="1"/>
  <c r="G16" i="32"/>
  <c r="H16" i="32" s="1"/>
  <c r="F16" i="32" s="1"/>
  <c r="G17" i="32"/>
  <c r="G18" i="32"/>
  <c r="G19" i="32"/>
  <c r="H19" i="32" s="1"/>
  <c r="F19" i="32" s="1"/>
  <c r="G20" i="32"/>
  <c r="H20" i="32" s="1"/>
  <c r="F20" i="32" s="1"/>
  <c r="G21" i="32"/>
  <c r="H21" i="32" s="1"/>
  <c r="F21" i="32" s="1"/>
  <c r="G22" i="32"/>
  <c r="H22" i="32" s="1"/>
  <c r="F22" i="32" s="1"/>
  <c r="G23" i="32"/>
  <c r="H23" i="32" s="1"/>
  <c r="F23" i="32" s="1"/>
  <c r="G24" i="32"/>
  <c r="H24" i="32" s="1"/>
  <c r="F24" i="32" s="1"/>
  <c r="G25" i="32"/>
  <c r="H25" i="32" s="1"/>
  <c r="F25" i="32" s="1"/>
  <c r="G26" i="32"/>
  <c r="H26" i="32" s="1"/>
  <c r="F26" i="32" s="1"/>
  <c r="G27" i="32"/>
  <c r="H27" i="32" s="1"/>
  <c r="F27" i="32" s="1"/>
  <c r="G28" i="32"/>
  <c r="H28" i="32" s="1"/>
  <c r="F28" i="32" s="1"/>
  <c r="G29" i="32"/>
  <c r="G30" i="32"/>
  <c r="G31" i="32"/>
  <c r="H31" i="32" s="1"/>
  <c r="F31" i="32" s="1"/>
  <c r="G32" i="32"/>
  <c r="H32" i="32" s="1"/>
  <c r="F32" i="32" s="1"/>
  <c r="G33" i="32"/>
  <c r="H33" i="32" s="1"/>
  <c r="F33" i="32" s="1"/>
  <c r="G34" i="32"/>
  <c r="H34" i="32" s="1"/>
  <c r="F34" i="32" s="1"/>
  <c r="G35" i="32"/>
  <c r="H35" i="32" s="1"/>
  <c r="F35" i="32" s="1"/>
  <c r="G36" i="32"/>
  <c r="G37" i="32"/>
  <c r="H37" i="32" s="1"/>
  <c r="F37" i="32" s="1"/>
  <c r="G38" i="32"/>
  <c r="H38" i="32" s="1"/>
  <c r="F38" i="32" s="1"/>
  <c r="G39" i="32"/>
  <c r="H39" i="32" s="1"/>
  <c r="F39" i="32" s="1"/>
  <c r="G40" i="32"/>
  <c r="H40" i="32" s="1"/>
  <c r="F40" i="32" s="1"/>
  <c r="G41" i="32"/>
  <c r="G42" i="32"/>
  <c r="G43" i="32"/>
  <c r="H43" i="32" s="1"/>
  <c r="F43" i="32" s="1"/>
  <c r="G44" i="32"/>
  <c r="H44" i="32" s="1"/>
  <c r="F44" i="32" s="1"/>
  <c r="G45" i="32"/>
  <c r="H45" i="32" s="1"/>
  <c r="F45" i="32" s="1"/>
  <c r="G46" i="32"/>
  <c r="H46" i="32" s="1"/>
  <c r="F46" i="32" s="1"/>
  <c r="G47" i="32"/>
  <c r="G48" i="32"/>
  <c r="G49" i="32"/>
  <c r="H49" i="32" s="1"/>
  <c r="F49" i="32" s="1"/>
  <c r="G50" i="32"/>
  <c r="H50" i="32" s="1"/>
  <c r="F50" i="32" s="1"/>
  <c r="G51" i="32"/>
  <c r="H51" i="32" s="1"/>
  <c r="F51" i="32" s="1"/>
  <c r="G52" i="32"/>
  <c r="H52" i="32" s="1"/>
  <c r="F52" i="32" s="1"/>
  <c r="G53" i="32"/>
  <c r="G54" i="32"/>
  <c r="G55" i="32"/>
  <c r="H55" i="32" s="1"/>
  <c r="F55" i="32" s="1"/>
  <c r="G56" i="32"/>
  <c r="H56" i="32" s="1"/>
  <c r="F56" i="32" s="1"/>
  <c r="G57" i="32"/>
  <c r="H57" i="32" s="1"/>
  <c r="F57" i="32" s="1"/>
  <c r="G58" i="32"/>
  <c r="H58" i="32" s="1"/>
  <c r="F58" i="32" s="1"/>
  <c r="G59" i="32"/>
  <c r="H59" i="32" s="1"/>
  <c r="F59" i="32" s="1"/>
  <c r="H5" i="32"/>
  <c r="F5" i="32" s="1"/>
  <c r="H6" i="32"/>
  <c r="F6" i="32" s="1"/>
  <c r="H11" i="32"/>
  <c r="F11" i="32" s="1"/>
  <c r="H12" i="32"/>
  <c r="F12" i="32" s="1"/>
  <c r="H17" i="32"/>
  <c r="F17" i="32" s="1"/>
  <c r="H18" i="32"/>
  <c r="F18" i="32" s="1"/>
  <c r="H29" i="32"/>
  <c r="F29" i="32" s="1"/>
  <c r="H30" i="32"/>
  <c r="F30" i="32" s="1"/>
  <c r="H36" i="32"/>
  <c r="F36" i="32" s="1"/>
  <c r="H41" i="32"/>
  <c r="F41" i="32" s="1"/>
  <c r="H42" i="32"/>
  <c r="F42" i="32" s="1"/>
  <c r="H47" i="32"/>
  <c r="F47" i="32" s="1"/>
  <c r="H48" i="32"/>
  <c r="F48" i="32" s="1"/>
  <c r="H53" i="32"/>
  <c r="F53" i="32" s="1"/>
  <c r="H54" i="32"/>
  <c r="F54" i="32" s="1"/>
  <c r="M4580" i="36"/>
  <c r="N4580" i="36"/>
  <c r="M5051" i="36"/>
  <c r="N5051" i="36"/>
  <c r="M5069" i="36"/>
  <c r="N5069" i="36"/>
  <c r="M4505" i="36"/>
  <c r="N4505" i="36"/>
  <c r="M4506" i="36"/>
  <c r="N4506" i="36"/>
  <c r="M4507" i="36"/>
  <c r="N4507" i="36"/>
  <c r="M4508" i="36"/>
  <c r="N4508" i="36"/>
  <c r="M4509" i="36"/>
  <c r="N4509" i="36"/>
  <c r="M4510" i="36"/>
  <c r="N4510" i="36"/>
  <c r="M4512" i="36"/>
  <c r="N4512" i="36"/>
  <c r="M4513" i="36"/>
  <c r="N4513" i="36"/>
  <c r="M4514" i="36"/>
  <c r="N4514" i="36"/>
  <c r="M4515" i="36"/>
  <c r="N4515" i="36"/>
  <c r="M4516" i="36"/>
  <c r="N4516" i="36"/>
  <c r="M4517" i="36"/>
  <c r="N4517" i="36"/>
  <c r="M4519" i="36"/>
  <c r="N4519" i="36"/>
  <c r="M4520" i="36"/>
  <c r="N4520" i="36"/>
  <c r="M4521" i="36"/>
  <c r="N4521" i="36"/>
  <c r="M4522" i="36"/>
  <c r="N4522" i="36"/>
  <c r="M4523" i="36"/>
  <c r="N4523" i="36"/>
  <c r="M4524" i="36"/>
  <c r="N4524" i="36"/>
  <c r="M4526" i="36"/>
  <c r="N4526" i="36"/>
  <c r="M4527" i="36"/>
  <c r="N4527" i="36"/>
  <c r="M4528" i="36"/>
  <c r="N4528" i="36"/>
  <c r="M4529" i="36"/>
  <c r="N4529" i="36"/>
  <c r="M4530" i="36"/>
  <c r="N4530" i="36"/>
  <c r="M4531" i="36"/>
  <c r="N4531" i="36"/>
  <c r="M4533" i="36"/>
  <c r="N4533" i="36"/>
  <c r="M4534" i="36"/>
  <c r="N4534" i="36"/>
  <c r="M4535" i="36"/>
  <c r="N4535" i="36"/>
  <c r="M4536" i="36"/>
  <c r="N4536" i="36"/>
  <c r="M4537" i="36"/>
  <c r="N4537" i="36"/>
  <c r="M4538" i="36"/>
  <c r="N4538" i="36"/>
  <c r="M4540" i="36"/>
  <c r="N4540" i="36"/>
  <c r="M4541" i="36"/>
  <c r="N4541" i="36"/>
  <c r="M4542" i="36"/>
  <c r="N4542" i="36"/>
  <c r="M4543" i="36"/>
  <c r="N4543" i="36"/>
  <c r="M4544" i="36"/>
  <c r="N4544" i="36"/>
  <c r="M4545" i="36"/>
  <c r="N4545" i="36"/>
  <c r="M4547" i="36"/>
  <c r="N4547" i="36"/>
  <c r="M4548" i="36"/>
  <c r="N4548" i="36"/>
  <c r="M4549" i="36"/>
  <c r="N4549" i="36"/>
  <c r="M4550" i="36"/>
  <c r="N4550" i="36"/>
  <c r="M4551" i="36"/>
  <c r="N4551" i="36"/>
  <c r="M4552" i="36"/>
  <c r="N4552" i="36"/>
  <c r="M4554" i="36"/>
  <c r="N4554" i="36"/>
  <c r="M4555" i="36"/>
  <c r="N4555" i="36"/>
  <c r="M4556" i="36"/>
  <c r="N4556" i="36"/>
  <c r="M4557" i="36"/>
  <c r="N4557" i="36"/>
  <c r="M4558" i="36"/>
  <c r="N4558" i="36"/>
  <c r="M4559" i="36"/>
  <c r="N4559" i="36"/>
  <c r="M4561" i="36"/>
  <c r="N4561" i="36"/>
  <c r="M4562" i="36"/>
  <c r="N4562" i="36"/>
  <c r="M4563" i="36"/>
  <c r="N4563" i="36"/>
  <c r="M4564" i="36"/>
  <c r="N4564" i="36"/>
  <c r="M4565" i="36"/>
  <c r="N4565" i="36"/>
  <c r="M4566" i="36"/>
  <c r="N4566" i="36"/>
  <c r="M4568" i="36"/>
  <c r="N4568" i="36"/>
  <c r="M4569" i="36"/>
  <c r="N4569" i="36"/>
  <c r="M4570" i="36"/>
  <c r="N4570" i="36"/>
  <c r="M4571" i="36"/>
  <c r="N4571" i="36"/>
  <c r="M4572" i="36"/>
  <c r="N4572" i="36"/>
  <c r="M4573" i="36"/>
  <c r="N4573" i="36"/>
  <c r="M4575" i="36"/>
  <c r="N4575" i="36"/>
  <c r="M4576" i="36"/>
  <c r="N4576" i="36"/>
  <c r="M4577" i="36"/>
  <c r="N4577" i="36"/>
  <c r="M4578" i="36"/>
  <c r="N4578" i="36"/>
  <c r="M4579" i="36"/>
  <c r="N4579" i="36"/>
  <c r="M4582" i="36"/>
  <c r="N4582" i="36"/>
  <c r="M4583" i="36"/>
  <c r="N4583" i="36"/>
  <c r="M4584" i="36"/>
  <c r="N4584" i="36"/>
  <c r="M4585" i="36"/>
  <c r="N4585" i="36"/>
  <c r="M4586" i="36"/>
  <c r="N4586" i="36"/>
  <c r="M4587" i="36"/>
  <c r="N4587" i="36"/>
  <c r="M4589" i="36"/>
  <c r="N4589" i="36"/>
  <c r="M4590" i="36"/>
  <c r="N4590" i="36"/>
  <c r="M4591" i="36"/>
  <c r="N4591" i="36"/>
  <c r="M4592" i="36"/>
  <c r="N4592" i="36"/>
  <c r="M4593" i="36"/>
  <c r="N4593" i="36"/>
  <c r="M4594" i="36"/>
  <c r="N4594" i="36"/>
  <c r="M4596" i="36"/>
  <c r="N4596" i="36"/>
  <c r="M4597" i="36"/>
  <c r="N4597" i="36"/>
  <c r="M4598" i="36"/>
  <c r="N4598" i="36"/>
  <c r="M4599" i="36"/>
  <c r="N4599" i="36"/>
  <c r="M4600" i="36"/>
  <c r="N4600" i="36"/>
  <c r="M4601" i="36"/>
  <c r="N4601" i="36"/>
  <c r="M4603" i="36"/>
  <c r="N4603" i="36"/>
  <c r="M4604" i="36"/>
  <c r="N4604" i="36"/>
  <c r="M4605" i="36"/>
  <c r="N4605" i="36"/>
  <c r="M4606" i="36"/>
  <c r="N4606" i="36"/>
  <c r="M4607" i="36"/>
  <c r="N4607" i="36"/>
  <c r="M4608" i="36"/>
  <c r="N4608" i="36"/>
  <c r="M4609" i="36"/>
  <c r="N4609" i="36"/>
  <c r="M4611" i="36"/>
  <c r="N4611" i="36"/>
  <c r="M4612" i="36"/>
  <c r="N4612" i="36"/>
  <c r="M4613" i="36"/>
  <c r="N4613" i="36"/>
  <c r="M4614" i="36"/>
  <c r="N4614" i="36"/>
  <c r="M4615" i="36"/>
  <c r="N4615" i="36"/>
  <c r="M4616" i="36"/>
  <c r="N4616" i="36"/>
  <c r="M4618" i="36"/>
  <c r="N4618" i="36"/>
  <c r="M4619" i="36"/>
  <c r="N4619" i="36"/>
  <c r="M4620" i="36"/>
  <c r="N4620" i="36"/>
  <c r="M4621" i="36"/>
  <c r="N4621" i="36"/>
  <c r="M4622" i="36"/>
  <c r="N4622" i="36"/>
  <c r="M4623" i="36"/>
  <c r="N4623" i="36"/>
  <c r="M4624" i="36"/>
  <c r="N4624" i="36"/>
  <c r="M4626" i="36"/>
  <c r="N4626" i="36"/>
  <c r="M4627" i="36"/>
  <c r="N4627" i="36"/>
  <c r="M4628" i="36"/>
  <c r="N4628" i="36"/>
  <c r="M4629" i="36"/>
  <c r="N4629" i="36"/>
  <c r="M4630" i="36"/>
  <c r="N4630" i="36"/>
  <c r="M4631" i="36"/>
  <c r="N4631" i="36"/>
  <c r="M4632" i="36"/>
  <c r="N4632" i="36"/>
  <c r="M4634" i="36"/>
  <c r="N4634" i="36"/>
  <c r="M4635" i="36"/>
  <c r="N4635" i="36"/>
  <c r="M4636" i="36"/>
  <c r="N4636" i="36"/>
  <c r="M4637" i="36"/>
  <c r="N4637" i="36"/>
  <c r="M4638" i="36"/>
  <c r="N4638" i="36"/>
  <c r="M4639" i="36"/>
  <c r="N4639" i="36"/>
  <c r="M4640" i="36"/>
  <c r="N4640" i="36"/>
  <c r="M4642" i="36"/>
  <c r="N4642" i="36"/>
  <c r="M4643" i="36"/>
  <c r="N4643" i="36"/>
  <c r="M4644" i="36"/>
  <c r="N4644" i="36"/>
  <c r="M4645" i="36"/>
  <c r="N4645" i="36"/>
  <c r="M4646" i="36"/>
  <c r="N4646" i="36"/>
  <c r="M4647" i="36"/>
  <c r="N4647" i="36"/>
  <c r="M4649" i="36"/>
  <c r="N4649" i="36"/>
  <c r="M4650" i="36"/>
  <c r="N4650" i="36"/>
  <c r="M4651" i="36"/>
  <c r="N4651" i="36"/>
  <c r="M4652" i="36"/>
  <c r="N4652" i="36"/>
  <c r="M4653" i="36"/>
  <c r="N4653" i="36"/>
  <c r="M4654" i="36"/>
  <c r="N4654" i="36"/>
  <c r="M4656" i="36"/>
  <c r="N4656" i="36"/>
  <c r="M4657" i="36"/>
  <c r="N4657" i="36"/>
  <c r="M4658" i="36"/>
  <c r="N4658" i="36"/>
  <c r="M4659" i="36"/>
  <c r="N4659" i="36"/>
  <c r="M4660" i="36"/>
  <c r="N4660" i="36"/>
  <c r="M4661" i="36"/>
  <c r="N4661" i="36"/>
  <c r="M4662" i="36"/>
  <c r="N4662" i="36"/>
  <c r="M4664" i="36"/>
  <c r="N4664" i="36"/>
  <c r="M4665" i="36"/>
  <c r="N4665" i="36"/>
  <c r="M4666" i="36"/>
  <c r="N4666" i="36"/>
  <c r="M4667" i="36"/>
  <c r="N4667" i="36"/>
  <c r="M4668" i="36"/>
  <c r="N4668" i="36"/>
  <c r="M4669" i="36"/>
  <c r="N4669" i="36"/>
  <c r="M4670" i="36"/>
  <c r="N4670" i="36"/>
  <c r="M4672" i="36"/>
  <c r="N4672" i="36"/>
  <c r="M4673" i="36"/>
  <c r="N4673" i="36"/>
  <c r="M4674" i="36"/>
  <c r="N4674" i="36"/>
  <c r="M4675" i="36"/>
  <c r="N4675" i="36"/>
  <c r="M4676" i="36"/>
  <c r="N4676" i="36"/>
  <c r="M4677" i="36"/>
  <c r="N4677" i="36"/>
  <c r="M4678" i="36"/>
  <c r="N4678" i="36"/>
  <c r="M4680" i="36"/>
  <c r="N4680" i="36"/>
  <c r="M4681" i="36"/>
  <c r="N4681" i="36"/>
  <c r="M4682" i="36"/>
  <c r="N4682" i="36"/>
  <c r="M4683" i="36"/>
  <c r="N4683" i="36"/>
  <c r="M4684" i="36"/>
  <c r="N4684" i="36"/>
  <c r="M4685" i="36"/>
  <c r="N4685" i="36"/>
  <c r="M4687" i="36"/>
  <c r="N4687" i="36"/>
  <c r="M4688" i="36"/>
  <c r="N4688" i="36"/>
  <c r="M4689" i="36"/>
  <c r="N4689" i="36"/>
  <c r="M4690" i="36"/>
  <c r="N4690" i="36"/>
  <c r="M4691" i="36"/>
  <c r="N4691" i="36"/>
  <c r="M4692" i="36"/>
  <c r="N4692" i="36"/>
  <c r="M4694" i="36"/>
  <c r="N4694" i="36"/>
  <c r="M4695" i="36"/>
  <c r="N4695" i="36"/>
  <c r="M4696" i="36"/>
  <c r="N4696" i="36"/>
  <c r="M4697" i="36"/>
  <c r="N4697" i="36"/>
  <c r="M4698" i="36"/>
  <c r="N4698" i="36"/>
  <c r="M4699" i="36"/>
  <c r="N4699" i="36"/>
  <c r="M4701" i="36"/>
  <c r="N4701" i="36"/>
  <c r="M4702" i="36"/>
  <c r="N4702" i="36"/>
  <c r="M4703" i="36"/>
  <c r="N4703" i="36"/>
  <c r="M4704" i="36"/>
  <c r="N4704" i="36"/>
  <c r="M4705" i="36"/>
  <c r="N4705" i="36"/>
  <c r="M4706" i="36"/>
  <c r="N4706" i="36"/>
  <c r="M4707" i="36"/>
  <c r="N4707" i="36"/>
  <c r="M4709" i="36"/>
  <c r="N4709" i="36"/>
  <c r="M4710" i="36"/>
  <c r="N4710" i="36"/>
  <c r="M4711" i="36"/>
  <c r="N4711" i="36"/>
  <c r="M4712" i="36"/>
  <c r="N4712" i="36"/>
  <c r="M4713" i="36"/>
  <c r="N4713" i="36"/>
  <c r="M4714" i="36"/>
  <c r="N4714" i="36"/>
  <c r="M4715" i="36"/>
  <c r="N4715" i="36"/>
  <c r="M4716" i="36"/>
  <c r="N4716" i="36"/>
  <c r="M4718" i="36"/>
  <c r="N4718" i="36"/>
  <c r="M4719" i="36"/>
  <c r="N4719" i="36"/>
  <c r="M4720" i="36"/>
  <c r="N4720" i="36"/>
  <c r="M4721" i="36"/>
  <c r="N4721" i="36"/>
  <c r="M4722" i="36"/>
  <c r="N4722" i="36"/>
  <c r="M4723" i="36"/>
  <c r="N4723" i="36"/>
  <c r="M4724" i="36"/>
  <c r="N4724" i="36"/>
  <c r="M4725" i="36"/>
  <c r="N4725" i="36"/>
  <c r="M4727" i="36"/>
  <c r="N4727" i="36"/>
  <c r="M4728" i="36"/>
  <c r="N4728" i="36"/>
  <c r="M4729" i="36"/>
  <c r="N4729" i="36"/>
  <c r="M4730" i="36"/>
  <c r="N4730" i="36"/>
  <c r="M4731" i="36"/>
  <c r="N4731" i="36"/>
  <c r="M4732" i="36"/>
  <c r="N4732" i="36"/>
  <c r="M4733" i="36"/>
  <c r="N4733" i="36"/>
  <c r="M4734" i="36"/>
  <c r="N4734" i="36"/>
  <c r="M4736" i="36"/>
  <c r="N4736" i="36"/>
  <c r="M4737" i="36"/>
  <c r="N4737" i="36"/>
  <c r="M4738" i="36"/>
  <c r="N4738" i="36"/>
  <c r="M4739" i="36"/>
  <c r="N4739" i="36"/>
  <c r="M4740" i="36"/>
  <c r="N4740" i="36"/>
  <c r="M4741" i="36"/>
  <c r="N4741" i="36"/>
  <c r="M4742" i="36"/>
  <c r="N4742" i="36"/>
  <c r="M4743" i="36"/>
  <c r="N4743" i="36"/>
  <c r="M4745" i="36"/>
  <c r="N4745" i="36"/>
  <c r="M4746" i="36"/>
  <c r="N4746" i="36"/>
  <c r="M4747" i="36"/>
  <c r="N4747" i="36"/>
  <c r="M4748" i="36"/>
  <c r="N4748" i="36"/>
  <c r="M4749" i="36"/>
  <c r="N4749" i="36"/>
  <c r="M4750" i="36"/>
  <c r="N4750" i="36"/>
  <c r="M4751" i="36"/>
  <c r="N4751" i="36"/>
  <c r="M4752" i="36"/>
  <c r="N4752" i="36"/>
  <c r="M4754" i="36"/>
  <c r="N4754" i="36"/>
  <c r="M4755" i="36"/>
  <c r="N4755" i="36"/>
  <c r="M4756" i="36"/>
  <c r="N4756" i="36"/>
  <c r="M4757" i="36"/>
  <c r="N4757" i="36"/>
  <c r="M4758" i="36"/>
  <c r="N4758" i="36"/>
  <c r="M4759" i="36"/>
  <c r="N4759" i="36"/>
  <c r="M4760" i="36"/>
  <c r="N4760" i="36"/>
  <c r="M4761" i="36"/>
  <c r="N4761" i="36"/>
  <c r="M4763" i="36"/>
  <c r="N4763" i="36"/>
  <c r="M4764" i="36"/>
  <c r="N4764" i="36"/>
  <c r="M4765" i="36"/>
  <c r="N4765" i="36"/>
  <c r="M4766" i="36"/>
  <c r="N4766" i="36"/>
  <c r="M4767" i="36"/>
  <c r="N4767" i="36"/>
  <c r="M4768" i="36"/>
  <c r="N4768" i="36"/>
  <c r="M4769" i="36"/>
  <c r="N4769" i="36"/>
  <c r="M4770" i="36"/>
  <c r="N4770" i="36"/>
  <c r="M4772" i="36"/>
  <c r="N4772" i="36"/>
  <c r="M4773" i="36"/>
  <c r="N4773" i="36"/>
  <c r="M4774" i="36"/>
  <c r="N4774" i="36"/>
  <c r="M4775" i="36"/>
  <c r="N4775" i="36"/>
  <c r="M4776" i="36"/>
  <c r="N4776" i="36"/>
  <c r="M4777" i="36"/>
  <c r="N4777" i="36"/>
  <c r="M4778" i="36"/>
  <c r="N4778" i="36"/>
  <c r="M4779" i="36"/>
  <c r="N4779" i="36"/>
  <c r="M4781" i="36"/>
  <c r="N4781" i="36"/>
  <c r="M4782" i="36"/>
  <c r="N4782" i="36"/>
  <c r="M4783" i="36"/>
  <c r="N4783" i="36"/>
  <c r="M4784" i="36"/>
  <c r="N4784" i="36"/>
  <c r="M4785" i="36"/>
  <c r="N4785" i="36"/>
  <c r="M4786" i="36"/>
  <c r="N4786" i="36"/>
  <c r="M4787" i="36"/>
  <c r="N4787" i="36"/>
  <c r="M4788" i="36"/>
  <c r="N4788" i="36"/>
  <c r="M4790" i="36"/>
  <c r="N4790" i="36"/>
  <c r="M4791" i="36"/>
  <c r="N4791" i="36"/>
  <c r="M4792" i="36"/>
  <c r="N4792" i="36"/>
  <c r="M4793" i="36"/>
  <c r="N4793" i="36"/>
  <c r="M4794" i="36"/>
  <c r="N4794" i="36"/>
  <c r="M4795" i="36"/>
  <c r="N4795" i="36"/>
  <c r="M4796" i="36"/>
  <c r="N4796" i="36"/>
  <c r="M4797" i="36"/>
  <c r="N4797" i="36"/>
  <c r="M4799" i="36"/>
  <c r="N4799" i="36"/>
  <c r="M4800" i="36"/>
  <c r="N4800" i="36"/>
  <c r="M4801" i="36"/>
  <c r="N4801" i="36"/>
  <c r="M4802" i="36"/>
  <c r="N4802" i="36"/>
  <c r="M4803" i="36"/>
  <c r="N4803" i="36"/>
  <c r="M4804" i="36"/>
  <c r="N4804" i="36"/>
  <c r="M4805" i="36"/>
  <c r="N4805" i="36"/>
  <c r="M4806" i="36"/>
  <c r="N4806" i="36"/>
  <c r="M4808" i="36"/>
  <c r="N4808" i="36"/>
  <c r="M4809" i="36"/>
  <c r="N4809" i="36"/>
  <c r="M4810" i="36"/>
  <c r="N4810" i="36"/>
  <c r="M4811" i="36"/>
  <c r="N4811" i="36"/>
  <c r="M4812" i="36"/>
  <c r="N4812" i="36"/>
  <c r="M4813" i="36"/>
  <c r="N4813" i="36"/>
  <c r="M4814" i="36"/>
  <c r="N4814" i="36"/>
  <c r="M4815" i="36"/>
  <c r="N4815" i="36"/>
  <c r="M4817" i="36"/>
  <c r="N4817" i="36"/>
  <c r="M4818" i="36"/>
  <c r="N4818" i="36"/>
  <c r="M4819" i="36"/>
  <c r="N4819" i="36"/>
  <c r="M4820" i="36"/>
  <c r="N4820" i="36"/>
  <c r="M4821" i="36"/>
  <c r="N4821" i="36"/>
  <c r="M4822" i="36"/>
  <c r="N4822" i="36"/>
  <c r="M4823" i="36"/>
  <c r="N4823" i="36"/>
  <c r="M4824" i="36"/>
  <c r="N4824" i="36"/>
  <c r="M4826" i="36"/>
  <c r="N4826" i="36"/>
  <c r="M4827" i="36"/>
  <c r="N4827" i="36"/>
  <c r="M4828" i="36"/>
  <c r="N4828" i="36"/>
  <c r="M4829" i="36"/>
  <c r="N4829" i="36"/>
  <c r="M4830" i="36"/>
  <c r="N4830" i="36"/>
  <c r="M4831" i="36"/>
  <c r="N4831" i="36"/>
  <c r="M4832" i="36"/>
  <c r="N4832" i="36"/>
  <c r="M4833" i="36"/>
  <c r="N4833" i="36"/>
  <c r="M4835" i="36"/>
  <c r="N4835" i="36"/>
  <c r="M4836" i="36"/>
  <c r="N4836" i="36"/>
  <c r="M4837" i="36"/>
  <c r="N4837" i="36"/>
  <c r="M4838" i="36"/>
  <c r="N4838" i="36"/>
  <c r="M4839" i="36"/>
  <c r="N4839" i="36"/>
  <c r="M4840" i="36"/>
  <c r="N4840" i="36"/>
  <c r="M4841" i="36"/>
  <c r="N4841" i="36"/>
  <c r="M4842" i="36"/>
  <c r="N4842" i="36"/>
  <c r="M4844" i="36"/>
  <c r="N4844" i="36"/>
  <c r="M4845" i="36"/>
  <c r="N4845" i="36"/>
  <c r="M4846" i="36"/>
  <c r="N4846" i="36"/>
  <c r="M4847" i="36"/>
  <c r="N4847" i="36"/>
  <c r="M4848" i="36"/>
  <c r="N4848" i="36"/>
  <c r="M4849" i="36"/>
  <c r="N4849" i="36"/>
  <c r="M4850" i="36"/>
  <c r="N4850" i="36"/>
  <c r="M4851" i="36"/>
  <c r="N4851" i="36"/>
  <c r="M4853" i="36"/>
  <c r="N4853" i="36"/>
  <c r="M4854" i="36"/>
  <c r="N4854" i="36"/>
  <c r="M4855" i="36"/>
  <c r="N4855" i="36"/>
  <c r="M4856" i="36"/>
  <c r="N4856" i="36"/>
  <c r="M4857" i="36"/>
  <c r="N4857" i="36"/>
  <c r="M4858" i="36"/>
  <c r="N4858" i="36"/>
  <c r="M4859" i="36"/>
  <c r="N4859" i="36"/>
  <c r="M4860" i="36"/>
  <c r="N4860" i="36"/>
  <c r="M4862" i="36"/>
  <c r="N4862" i="36"/>
  <c r="M4863" i="36"/>
  <c r="N4863" i="36"/>
  <c r="M4864" i="36"/>
  <c r="N4864" i="36"/>
  <c r="M4865" i="36"/>
  <c r="N4865" i="36"/>
  <c r="M4866" i="36"/>
  <c r="N4866" i="36"/>
  <c r="M4867" i="36"/>
  <c r="N4867" i="36"/>
  <c r="M4868" i="36"/>
  <c r="N4868" i="36"/>
  <c r="M4869" i="36"/>
  <c r="N4869" i="36"/>
  <c r="M4871" i="36"/>
  <c r="N4871" i="36"/>
  <c r="M4872" i="36"/>
  <c r="N4872" i="36"/>
  <c r="M4873" i="36"/>
  <c r="N4873" i="36"/>
  <c r="M4874" i="36"/>
  <c r="N4874" i="36"/>
  <c r="M4875" i="36"/>
  <c r="N4875" i="36"/>
  <c r="M4876" i="36"/>
  <c r="N4876" i="36"/>
  <c r="M4877" i="36"/>
  <c r="N4877" i="36"/>
  <c r="M4878" i="36"/>
  <c r="N4878" i="36"/>
  <c r="M4880" i="36"/>
  <c r="N4880" i="36"/>
  <c r="M4881" i="36"/>
  <c r="N4881" i="36"/>
  <c r="M4882" i="36"/>
  <c r="N4882" i="36"/>
  <c r="M4883" i="36"/>
  <c r="N4883" i="36"/>
  <c r="M4884" i="36"/>
  <c r="N4884" i="36"/>
  <c r="M4885" i="36"/>
  <c r="N4885" i="36"/>
  <c r="M4886" i="36"/>
  <c r="N4886" i="36"/>
  <c r="M4887" i="36"/>
  <c r="N4887" i="36"/>
  <c r="M4889" i="36"/>
  <c r="N4889" i="36"/>
  <c r="M4890" i="36"/>
  <c r="N4890" i="36"/>
  <c r="M4891" i="36"/>
  <c r="N4891" i="36"/>
  <c r="M4892" i="36"/>
  <c r="N4892" i="36"/>
  <c r="M4893" i="36"/>
  <c r="N4893" i="36"/>
  <c r="M4894" i="36"/>
  <c r="N4894" i="36"/>
  <c r="M4895" i="36"/>
  <c r="N4895" i="36"/>
  <c r="M4896" i="36"/>
  <c r="N4896" i="36"/>
  <c r="M4898" i="36"/>
  <c r="N4898" i="36"/>
  <c r="M4899" i="36"/>
  <c r="N4899" i="36"/>
  <c r="M4900" i="36"/>
  <c r="N4900" i="36"/>
  <c r="M4901" i="36"/>
  <c r="N4901" i="36"/>
  <c r="M4902" i="36"/>
  <c r="N4902" i="36"/>
  <c r="M4903" i="36"/>
  <c r="N4903" i="36"/>
  <c r="M4904" i="36"/>
  <c r="N4904" i="36"/>
  <c r="M4905" i="36"/>
  <c r="N4905" i="36"/>
  <c r="M4907" i="36"/>
  <c r="N4907" i="36"/>
  <c r="M4908" i="36"/>
  <c r="N4908" i="36"/>
  <c r="M4909" i="36"/>
  <c r="N4909" i="36"/>
  <c r="M4910" i="36"/>
  <c r="N4910" i="36"/>
  <c r="M4911" i="36"/>
  <c r="N4911" i="36"/>
  <c r="M4912" i="36"/>
  <c r="N4912" i="36"/>
  <c r="M4913" i="36"/>
  <c r="N4913" i="36"/>
  <c r="M4914" i="36"/>
  <c r="N4914" i="36"/>
  <c r="M4916" i="36"/>
  <c r="N4916" i="36"/>
  <c r="M4917" i="36"/>
  <c r="N4917" i="36"/>
  <c r="M4918" i="36"/>
  <c r="N4918" i="36"/>
  <c r="M4919" i="36"/>
  <c r="N4919" i="36"/>
  <c r="M4920" i="36"/>
  <c r="N4920" i="36"/>
  <c r="M4921" i="36"/>
  <c r="N4921" i="36"/>
  <c r="M4922" i="36"/>
  <c r="N4922" i="36"/>
  <c r="M4923" i="36"/>
  <c r="N4923" i="36"/>
  <c r="M4925" i="36"/>
  <c r="N4925" i="36"/>
  <c r="M4926" i="36"/>
  <c r="N4926" i="36"/>
  <c r="M4927" i="36"/>
  <c r="N4927" i="36"/>
  <c r="M4928" i="36"/>
  <c r="N4928" i="36"/>
  <c r="M4929" i="36"/>
  <c r="N4929" i="36"/>
  <c r="M4930" i="36"/>
  <c r="N4930" i="36"/>
  <c r="M4931" i="36"/>
  <c r="N4931" i="36"/>
  <c r="M4932" i="36"/>
  <c r="N4932" i="36"/>
  <c r="M4934" i="36"/>
  <c r="N4934" i="36"/>
  <c r="M4935" i="36"/>
  <c r="N4935" i="36"/>
  <c r="M4936" i="36"/>
  <c r="N4936" i="36"/>
  <c r="M4937" i="36"/>
  <c r="N4937" i="36"/>
  <c r="M4938" i="36"/>
  <c r="N4938" i="36"/>
  <c r="M4939" i="36"/>
  <c r="N4939" i="36"/>
  <c r="M4940" i="36"/>
  <c r="N4940" i="36"/>
  <c r="M4941" i="36"/>
  <c r="N4941" i="36"/>
  <c r="M4943" i="36"/>
  <c r="N4943" i="36"/>
  <c r="M4944" i="36"/>
  <c r="N4944" i="36"/>
  <c r="M4945" i="36"/>
  <c r="N4945" i="36"/>
  <c r="M4946" i="36"/>
  <c r="N4946" i="36"/>
  <c r="M4947" i="36"/>
  <c r="N4947" i="36"/>
  <c r="M4948" i="36"/>
  <c r="N4948" i="36"/>
  <c r="M4949" i="36"/>
  <c r="N4949" i="36"/>
  <c r="M4950" i="36"/>
  <c r="N4950" i="36"/>
  <c r="M4952" i="36"/>
  <c r="N4952" i="36"/>
  <c r="M4953" i="36"/>
  <c r="N4953" i="36"/>
  <c r="M4954" i="36"/>
  <c r="N4954" i="36"/>
  <c r="M4955" i="36"/>
  <c r="N4955" i="36"/>
  <c r="M4956" i="36"/>
  <c r="N4956" i="36"/>
  <c r="M4957" i="36"/>
  <c r="N4957" i="36"/>
  <c r="M4958" i="36"/>
  <c r="N4958" i="36"/>
  <c r="M4959" i="36"/>
  <c r="N4959" i="36"/>
  <c r="M4961" i="36"/>
  <c r="N4961" i="36"/>
  <c r="M4962" i="36"/>
  <c r="N4962" i="36"/>
  <c r="M4963" i="36"/>
  <c r="N4963" i="36"/>
  <c r="M4964" i="36"/>
  <c r="N4964" i="36"/>
  <c r="M4965" i="36"/>
  <c r="N4965" i="36"/>
  <c r="M4966" i="36"/>
  <c r="N4966" i="36"/>
  <c r="M4967" i="36"/>
  <c r="N4967" i="36"/>
  <c r="M4968" i="36"/>
  <c r="N4968" i="36"/>
  <c r="M4970" i="36"/>
  <c r="N4970" i="36"/>
  <c r="M4971" i="36"/>
  <c r="N4971" i="36"/>
  <c r="M4972" i="36"/>
  <c r="N4972" i="36"/>
  <c r="M4973" i="36"/>
  <c r="N4973" i="36"/>
  <c r="M4974" i="36"/>
  <c r="N4974" i="36"/>
  <c r="M4975" i="36"/>
  <c r="N4975" i="36"/>
  <c r="M4976" i="36"/>
  <c r="N4976" i="36"/>
  <c r="M4977" i="36"/>
  <c r="N4977" i="36"/>
  <c r="M4979" i="36"/>
  <c r="N4979" i="36"/>
  <c r="M4980" i="36"/>
  <c r="N4980" i="36"/>
  <c r="M4981" i="36"/>
  <c r="N4981" i="36"/>
  <c r="M4982" i="36"/>
  <c r="N4982" i="36"/>
  <c r="M4983" i="36"/>
  <c r="N4983" i="36"/>
  <c r="M4984" i="36"/>
  <c r="N4984" i="36"/>
  <c r="M4985" i="36"/>
  <c r="N4985" i="36"/>
  <c r="M4986" i="36"/>
  <c r="N4986" i="36"/>
  <c r="M4988" i="36"/>
  <c r="N4988" i="36"/>
  <c r="M4989" i="36"/>
  <c r="N4989" i="36"/>
  <c r="M4990" i="36"/>
  <c r="N4990" i="36"/>
  <c r="M4991" i="36"/>
  <c r="N4991" i="36"/>
  <c r="M4992" i="36"/>
  <c r="N4992" i="36"/>
  <c r="M4993" i="36"/>
  <c r="N4993" i="36"/>
  <c r="M4994" i="36"/>
  <c r="N4994" i="36"/>
  <c r="M4995" i="36"/>
  <c r="N4995" i="36"/>
  <c r="M4997" i="36"/>
  <c r="N4997" i="36"/>
  <c r="M4998" i="36"/>
  <c r="N4998" i="36"/>
  <c r="M4999" i="36"/>
  <c r="N4999" i="36"/>
  <c r="M5000" i="36"/>
  <c r="N5000" i="36"/>
  <c r="M5001" i="36"/>
  <c r="N5001" i="36"/>
  <c r="M5002" i="36"/>
  <c r="N5002" i="36"/>
  <c r="M5003" i="36"/>
  <c r="N5003" i="36"/>
  <c r="M5004" i="36"/>
  <c r="N5004" i="36"/>
  <c r="M5006" i="36"/>
  <c r="N5006" i="36"/>
  <c r="M5007" i="36"/>
  <c r="N5007" i="36"/>
  <c r="M5008" i="36"/>
  <c r="N5008" i="36"/>
  <c r="M5009" i="36"/>
  <c r="N5009" i="36"/>
  <c r="M5010" i="36"/>
  <c r="N5010" i="36"/>
  <c r="M5011" i="36"/>
  <c r="N5011" i="36"/>
  <c r="M5012" i="36"/>
  <c r="N5012" i="36"/>
  <c r="M5013" i="36"/>
  <c r="N5013" i="36"/>
  <c r="M5015" i="36"/>
  <c r="N5015" i="36"/>
  <c r="M5016" i="36"/>
  <c r="N5016" i="36"/>
  <c r="M5017" i="36"/>
  <c r="N5017" i="36"/>
  <c r="M5018" i="36"/>
  <c r="N5018" i="36"/>
  <c r="M5019" i="36"/>
  <c r="N5019" i="36"/>
  <c r="M5020" i="36"/>
  <c r="N5020" i="36"/>
  <c r="M5021" i="36"/>
  <c r="N5021" i="36"/>
  <c r="M5022" i="36"/>
  <c r="N5022" i="36"/>
  <c r="M5024" i="36"/>
  <c r="N5024" i="36"/>
  <c r="M5025" i="36"/>
  <c r="N5025" i="36"/>
  <c r="M5026" i="36"/>
  <c r="N5026" i="36"/>
  <c r="M5027" i="36"/>
  <c r="N5027" i="36"/>
  <c r="M5028" i="36"/>
  <c r="N5028" i="36"/>
  <c r="M5029" i="36"/>
  <c r="N5029" i="36"/>
  <c r="M5030" i="36"/>
  <c r="N5030" i="36"/>
  <c r="M5031" i="36"/>
  <c r="N5031" i="36"/>
  <c r="M5033" i="36"/>
  <c r="N5033" i="36"/>
  <c r="M5034" i="36"/>
  <c r="N5034" i="36"/>
  <c r="M5035" i="36"/>
  <c r="N5035" i="36"/>
  <c r="M5036" i="36"/>
  <c r="N5036" i="36"/>
  <c r="M5037" i="36"/>
  <c r="N5037" i="36"/>
  <c r="M5038" i="36"/>
  <c r="N5038" i="36"/>
  <c r="M5039" i="36"/>
  <c r="N5039" i="36"/>
  <c r="M5040" i="36"/>
  <c r="N5040" i="36"/>
  <c r="M5042" i="36"/>
  <c r="N5042" i="36"/>
  <c r="M5043" i="36"/>
  <c r="N5043" i="36"/>
  <c r="M5044" i="36"/>
  <c r="N5044" i="36"/>
  <c r="M5045" i="36"/>
  <c r="N5045" i="36"/>
  <c r="M5046" i="36"/>
  <c r="N5046" i="36"/>
  <c r="M5047" i="36"/>
  <c r="N5047" i="36"/>
  <c r="M5048" i="36"/>
  <c r="N5048" i="36"/>
  <c r="M5049" i="36"/>
  <c r="N5049" i="36"/>
  <c r="M5052" i="36"/>
  <c r="N5052" i="36"/>
  <c r="M5053" i="36"/>
  <c r="N5053" i="36"/>
  <c r="M5054" i="36"/>
  <c r="N5054" i="36"/>
  <c r="M5055" i="36"/>
  <c r="N5055" i="36"/>
  <c r="M5056" i="36"/>
  <c r="N5056" i="36"/>
  <c r="M5057" i="36"/>
  <c r="N5057" i="36"/>
  <c r="M5058" i="36"/>
  <c r="N5058" i="36"/>
  <c r="M5060" i="36"/>
  <c r="N5060" i="36"/>
  <c r="M5061" i="36"/>
  <c r="N5061" i="36"/>
  <c r="M5062" i="36"/>
  <c r="N5062" i="36"/>
  <c r="M5063" i="36"/>
  <c r="N5063" i="36"/>
  <c r="M5064" i="36"/>
  <c r="N5064" i="36"/>
  <c r="M5065" i="36"/>
  <c r="N5065" i="36"/>
  <c r="M5066" i="36"/>
  <c r="N5066" i="36"/>
  <c r="M5067" i="36"/>
  <c r="N5067" i="36"/>
  <c r="M5070" i="36"/>
  <c r="N5070" i="36"/>
  <c r="M5071" i="36"/>
  <c r="N5071" i="36"/>
  <c r="M5072" i="36"/>
  <c r="N5072" i="36"/>
  <c r="M5073" i="36"/>
  <c r="N5073" i="36"/>
  <c r="M5074" i="36"/>
  <c r="N5074" i="36"/>
  <c r="M5075" i="36"/>
  <c r="N5075" i="36"/>
  <c r="M5076" i="36"/>
  <c r="N5076" i="36"/>
  <c r="M5078" i="36"/>
  <c r="N5078" i="36"/>
  <c r="M5079" i="36"/>
  <c r="N5079" i="36"/>
  <c r="M5080" i="36"/>
  <c r="N5080" i="36"/>
  <c r="M5081" i="36"/>
  <c r="N5081" i="36"/>
  <c r="M5082" i="36"/>
  <c r="N5082" i="36"/>
  <c r="M5083" i="36"/>
  <c r="N5083" i="36"/>
  <c r="M5084" i="36"/>
  <c r="N5084" i="36"/>
  <c r="M5085" i="36"/>
  <c r="N5085" i="36"/>
  <c r="N4499" i="36"/>
  <c r="N4500" i="36"/>
  <c r="N4501" i="36"/>
  <c r="N4502" i="36"/>
  <c r="N4503" i="36"/>
  <c r="N4498" i="36"/>
  <c r="M4499" i="36"/>
  <c r="M4500" i="36"/>
  <c r="M4501" i="36"/>
  <c r="M4502" i="36"/>
  <c r="M4503" i="36"/>
  <c r="M4498" i="36"/>
  <c r="AZ2" i="20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2" i="21"/>
  <c r="U36" i="36"/>
  <c r="T36" i="36"/>
  <c r="T21" i="36"/>
  <c r="T22" i="36"/>
  <c r="T23" i="36"/>
  <c r="T24" i="36"/>
  <c r="T25" i="36"/>
  <c r="T26" i="36"/>
  <c r="T27" i="36"/>
  <c r="T28" i="36"/>
  <c r="T29" i="36"/>
  <c r="T30" i="36"/>
  <c r="T31" i="36"/>
  <c r="T32" i="36"/>
  <c r="T33" i="36"/>
  <c r="T34" i="36"/>
  <c r="T20" i="36"/>
  <c r="U34" i="36"/>
  <c r="U33" i="36"/>
  <c r="U32" i="36"/>
  <c r="U31" i="36"/>
  <c r="U30" i="36"/>
  <c r="U29" i="36"/>
  <c r="U28" i="36"/>
  <c r="U27" i="36"/>
  <c r="U26" i="36"/>
  <c r="U25" i="36"/>
  <c r="U24" i="36"/>
  <c r="U23" i="36"/>
  <c r="U22" i="36"/>
  <c r="U21" i="36"/>
  <c r="U20" i="36"/>
  <c r="BB2" i="20"/>
  <c r="C77" i="28"/>
  <c r="C46" i="28"/>
  <c r="C51" i="28"/>
  <c r="BA2" i="20"/>
  <c r="N2" i="20"/>
  <c r="R2" i="20"/>
  <c r="B2" i="20"/>
  <c r="D2" i="20"/>
  <c r="H91" i="15"/>
  <c r="H93" i="15" s="1"/>
  <c r="J95" i="14"/>
  <c r="J97" i="14"/>
  <c r="H98" i="11"/>
  <c r="H100" i="11" s="1"/>
  <c r="J99" i="10"/>
  <c r="J10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20A5F7-8B40-49AD-8BE3-6D97FE980A7D}" keepAlive="1" name="Запрос — на Центральном складе" description="Соединение с запросом &quot;на Центральном складе&quot; в книге." type="5" refreshedVersion="8" background="1" saveData="1" credentials="none">
    <dbPr connection="Provider=Microsoft.Mashup.OleDb.1;Data Source=$Workbook$;Location=&quot;на Центральном складе&quot;;Extended Properties=&quot;&quot;" command="SELECT * FROM [на Центральном складе]"/>
  </connection>
  <connection id="2" xr16:uid="{F5308411-1442-4026-9FCE-9B107C9AFB28}" keepAlive="1" name="Запрос — на Центральном складе (2)" description="Соединение с запросом &quot;на Центральном складе (2)&quot; в книге." type="5" refreshedVersion="8" background="1" saveData="1" credentials="none">
    <dbPr connection="Provider=Microsoft.Mashup.OleDb.1;Data Source=$Workbook$;Location=&quot;на Центральном складе (2)&quot;;Extended Properties=&quot;&quot;" command="SELECT * FROM [на Центральном складе (2)]"/>
  </connection>
  <connection id="3" xr16:uid="{9E2C8474-A79F-4BCD-A667-3751807F4AAB}" keepAlive="1" name="Запрос — на Центральном складе (3)" description="Соединение с запросом &quot;на Центральном складе (3)&quot; в книге." type="5" refreshedVersion="8" background="1" saveData="1" credentials="none">
    <dbPr connection="Provider=Microsoft.Mashup.OleDb.1;Data Source=$Workbook$;Location=&quot;на Центральном складе (3)&quot;;Extended Properties=&quot;&quot;" command="SELECT * FROM [на Центральном складе (3)]"/>
  </connection>
  <connection id="4" xr16:uid="{2E3CA9BE-E796-4E3B-8758-0FE5014894F0}" keepAlive="1" name="Запрос — на Центральном складе (4)" description="Соединение с запросом &quot;на Центральном складе (4)&quot; в книге." type="5" refreshedVersion="8" background="1" saveData="1" credentials="none">
    <dbPr connection="Provider=Microsoft.Mashup.OleDb.1;Data Source=$Workbook$;Location=&quot;на Центральном складе (4)&quot;;Extended Properties=&quot;&quot;" command="SELECT * FROM [на Центральном складе (4)]"/>
  </connection>
  <connection id="5" xr16:uid="{4FD0168E-7436-4A6B-8DED-628BB1A4565E}" keepAlive="1" name="Запрос — ЦБ РФ - Банк России - курсы всех валют на 3 ноября 2021 года" description="Соединение с запросом &quot;ЦБ РФ - Банк России - курсы всех валют на 3 ноября 2021 года&quot; в книге." type="5" refreshedVersion="6" background="1" refreshOnLoad="1" saveData="1">
    <dbPr connection="Provider=Microsoft.Mashup.OleDb.1;Data Source=$Workbook$;Location=ЦБ РФ - Банк России - курсы всех валют на 3 ноября 2021 года;Extended Properties=&quot;&quot;" command="SELECT * FROM [ЦБ РФ - Банк России - курсы всех валют на 3 ноября 2021 года]"/>
  </connection>
</connections>
</file>

<file path=xl/sharedStrings.xml><?xml version="1.0" encoding="utf-8"?>
<sst xmlns="http://schemas.openxmlformats.org/spreadsheetml/2006/main" count="6333" uniqueCount="3810">
  <si>
    <t>Количество насосов</t>
  </si>
  <si>
    <t>Тип коллектора</t>
  </si>
  <si>
    <t>ДУ коллектора</t>
  </si>
  <si>
    <t>Цельный коллектор</t>
  </si>
  <si>
    <t>Разрывной коллектор</t>
  </si>
  <si>
    <t xml:space="preserve">Количество насосов         </t>
  </si>
  <si>
    <t>Тип насосов</t>
  </si>
  <si>
    <t>CDL2,3,4 TD32</t>
  </si>
  <si>
    <t>CDL12,16,20 TD50</t>
  </si>
  <si>
    <t>CDL65, 85         TD100</t>
  </si>
  <si>
    <t>CDL125, 150        TD125</t>
  </si>
  <si>
    <t>CDL200         TD150</t>
  </si>
  <si>
    <t>С жокеем</t>
  </si>
  <si>
    <t>Диаметр коллекторов</t>
  </si>
  <si>
    <t>65/40</t>
  </si>
  <si>
    <t>65/50</t>
  </si>
  <si>
    <t>80/65</t>
  </si>
  <si>
    <t>100/80</t>
  </si>
  <si>
    <t>125/100</t>
  </si>
  <si>
    <t>CDL8                 TD40</t>
  </si>
  <si>
    <t>Дренчерная</t>
  </si>
  <si>
    <t>Мощность двигателя насоса, кВт</t>
  </si>
  <si>
    <t>2+жокей</t>
  </si>
  <si>
    <t>3+жокей</t>
  </si>
  <si>
    <t>Сплинкерная</t>
  </si>
  <si>
    <t>Нержавеющая сталь</t>
  </si>
  <si>
    <t>Углеродистая сталь</t>
  </si>
  <si>
    <t>0,75-4,0</t>
  </si>
  <si>
    <t>5,5-7,5</t>
  </si>
  <si>
    <t>11,0-15,0</t>
  </si>
  <si>
    <t>18,0-22,0</t>
  </si>
  <si>
    <t>№</t>
  </si>
  <si>
    <t>Стоимость сборки</t>
  </si>
  <si>
    <t>2CDL2,3,4</t>
  </si>
  <si>
    <t>3CDL2,3,4</t>
  </si>
  <si>
    <t>2CDL8</t>
  </si>
  <si>
    <t>3CDL8</t>
  </si>
  <si>
    <t>2CDL65</t>
  </si>
  <si>
    <t>2NES65-40/65-50</t>
  </si>
  <si>
    <t>3NES65-40/65-50</t>
  </si>
  <si>
    <t>2NES65-40/65-50 c жокеем</t>
  </si>
  <si>
    <t>3NES65-40/65-50 c жокеем</t>
  </si>
  <si>
    <t>2NES80-65</t>
  </si>
  <si>
    <t>3NES80-65</t>
  </si>
  <si>
    <t>2NES80-65c жокеем</t>
  </si>
  <si>
    <t>3NES80-65c жокеем</t>
  </si>
  <si>
    <t>2NES100-80/125-100</t>
  </si>
  <si>
    <t>3NES100-80/125-100</t>
  </si>
  <si>
    <t>2NES100-80/125-100 с жокеем</t>
  </si>
  <si>
    <t>3NES100-80/125-100 с жокеем</t>
  </si>
  <si>
    <t>2NES150-125</t>
  </si>
  <si>
    <t>3NES150-125</t>
  </si>
  <si>
    <t>2NES150-125 с жокеем</t>
  </si>
  <si>
    <t>3NES150-125 с жокеем</t>
  </si>
  <si>
    <t>2TD50</t>
  </si>
  <si>
    <t>3TD50</t>
  </si>
  <si>
    <t>2TD65</t>
  </si>
  <si>
    <t>3TD65</t>
  </si>
  <si>
    <t>2TD80</t>
  </si>
  <si>
    <t>3TD80</t>
  </si>
  <si>
    <t>2TD100</t>
  </si>
  <si>
    <t>2CHLF/CHLFT2,4</t>
  </si>
  <si>
    <t>3CHLF/CHLFT2,4</t>
  </si>
  <si>
    <t>2CHLF/CHLFT8</t>
  </si>
  <si>
    <t>3CHLF/CHLFT8</t>
  </si>
  <si>
    <t>2CHLF/CHLFT12,16</t>
  </si>
  <si>
    <t>3CHLF/CHLFT12,16</t>
  </si>
  <si>
    <t>Себестоимость коллекторов:</t>
  </si>
  <si>
    <t>Тип системы пожаротушения</t>
  </si>
  <si>
    <t>Мощность насосов, кВт</t>
  </si>
  <si>
    <t>Сплинклерная</t>
  </si>
  <si>
    <r>
      <t xml:space="preserve">2) Себестоимость рам насосных станций на базе насосов NES, </t>
    </r>
    <r>
      <rPr>
        <b/>
        <u/>
        <sz val="18"/>
        <color theme="1"/>
        <rFont val="Calibri"/>
        <family val="2"/>
        <charset val="204"/>
        <scheme val="minor"/>
      </rPr>
      <t>т.р.</t>
    </r>
  </si>
  <si>
    <r>
      <t xml:space="preserve">2) Стоимость рам для насосных станций на базе CDL и TD, </t>
    </r>
    <r>
      <rPr>
        <b/>
        <u/>
        <sz val="18"/>
        <color theme="1"/>
        <rFont val="Calibri"/>
        <family val="2"/>
        <charset val="204"/>
        <scheme val="minor"/>
      </rPr>
      <t>т.р.</t>
    </r>
  </si>
  <si>
    <t>Дренчерная (и УПД)</t>
  </si>
  <si>
    <t>ДЛЯ БОЛЬШИХ СТАНЦИЙ ЭТОТ ПОКАЗАТЕЛЬ УВЕЛИЧИВАЕТСЯ!</t>
  </si>
  <si>
    <t>Себестоимость ШУПН</t>
  </si>
  <si>
    <t>Цена с учётом наценки (45%):</t>
  </si>
  <si>
    <t>Итоговая себестоимость:</t>
  </si>
  <si>
    <t>Себестоимость рам:</t>
  </si>
  <si>
    <t xml:space="preserve">Себестоимость арматуры и обвязки: </t>
  </si>
  <si>
    <t>4) Стоимость сборки насосных станций</t>
  </si>
  <si>
    <t xml:space="preserve">Разрывной коллектор </t>
  </si>
  <si>
    <t xml:space="preserve">Себестоимость ШУ </t>
  </si>
  <si>
    <t>5) Себестоимость ШУ и электромонтажа для НС на PD N</t>
  </si>
  <si>
    <t>С прямым пуском!</t>
  </si>
  <si>
    <t>21
хилти</t>
  </si>
  <si>
    <t>17
хилти</t>
  </si>
  <si>
    <t>20
хилти</t>
  </si>
  <si>
    <t>24
хилти</t>
  </si>
  <si>
    <t>25
хилти</t>
  </si>
  <si>
    <t>32
хилти</t>
  </si>
  <si>
    <t>29
хилти</t>
  </si>
  <si>
    <t>33
хилти</t>
  </si>
  <si>
    <t>36
сталь</t>
  </si>
  <si>
    <t>37
сталь</t>
  </si>
  <si>
    <t>40
сталь</t>
  </si>
  <si>
    <t>46
сталь</t>
  </si>
  <si>
    <t>Тип насосной</t>
  </si>
  <si>
    <t>Стоимость сборки, руб.</t>
  </si>
  <si>
    <t>4CDL2,3,4</t>
  </si>
  <si>
    <t>5CDL2,3,4</t>
  </si>
  <si>
    <t>4CDL8</t>
  </si>
  <si>
    <t>5CDL8</t>
  </si>
  <si>
    <t>2CDL10</t>
  </si>
  <si>
    <t>3CDL10</t>
  </si>
  <si>
    <t>4CDL10</t>
  </si>
  <si>
    <t>5CDL10</t>
  </si>
  <si>
    <t>2CDL12...20</t>
  </si>
  <si>
    <t>3CDL12...20</t>
  </si>
  <si>
    <t>4CDL12...20</t>
  </si>
  <si>
    <t>5CDL12...20</t>
  </si>
  <si>
    <t>2CDL32, 42</t>
  </si>
  <si>
    <t>3CDL32, 42</t>
  </si>
  <si>
    <t>3CDL65</t>
  </si>
  <si>
    <t>2TD32...40</t>
  </si>
  <si>
    <t>3TD100</t>
  </si>
  <si>
    <t>2TD125</t>
  </si>
  <si>
    <t>3TD125</t>
  </si>
  <si>
    <t>2TD32...40 с жокеем</t>
  </si>
  <si>
    <t>2TD50 с жокеем</t>
  </si>
  <si>
    <t>3TD50 с жокеем</t>
  </si>
  <si>
    <t>2TD65 с жокеем</t>
  </si>
  <si>
    <t>3TD65 с жокеем</t>
  </si>
  <si>
    <t>2TD80 с жокеем</t>
  </si>
  <si>
    <t>3TD80 с жокеем</t>
  </si>
  <si>
    <t>2TD100 с жокеем</t>
  </si>
  <si>
    <t>3TD100 с жокеем</t>
  </si>
  <si>
    <t>2TD125 с жокеем</t>
  </si>
  <si>
    <t>3TD125 с жокеем</t>
  </si>
  <si>
    <t>4CHLF/CHLFT2,4</t>
  </si>
  <si>
    <t>5CHLF/CHLFT2,4</t>
  </si>
  <si>
    <t>4CHLF/CHLFT8</t>
  </si>
  <si>
    <t>5CHLF/CHLFT8</t>
  </si>
  <si>
    <t>4CHLF/CHLFT12,16</t>
  </si>
  <si>
    <t>5CHLF/CHLFT12,16</t>
  </si>
  <si>
    <r>
      <t xml:space="preserve">5) Монтаж ШУ для УПД, </t>
    </r>
    <r>
      <rPr>
        <u/>
        <sz val="16"/>
        <color theme="1"/>
        <rFont val="Calibri"/>
        <family val="2"/>
        <charset val="204"/>
        <scheme val="minor"/>
      </rPr>
      <t>т.р</t>
    </r>
    <r>
      <rPr>
        <sz val="16"/>
        <color theme="1"/>
        <rFont val="Calibri"/>
        <family val="2"/>
        <charset val="204"/>
        <scheme val="minor"/>
      </rPr>
      <t>:</t>
    </r>
  </si>
  <si>
    <r>
      <t xml:space="preserve">6) ШУПН (ПСК), </t>
    </r>
    <r>
      <rPr>
        <u/>
        <sz val="18"/>
        <color theme="1"/>
        <rFont val="Calibri"/>
        <family val="2"/>
        <charset val="204"/>
        <scheme val="minor"/>
      </rPr>
      <t>т.р</t>
    </r>
  </si>
  <si>
    <t>Количество насосов основных</t>
  </si>
  <si>
    <t>Без жокея</t>
  </si>
  <si>
    <t>С жокеем (ду коллектора)</t>
  </si>
  <si>
    <t>Без жокея с баком/без бака</t>
  </si>
  <si>
    <t>46            бак 50л.</t>
  </si>
  <si>
    <t>61            бак 50л.</t>
  </si>
  <si>
    <t>80            бак 50л.</t>
  </si>
  <si>
    <t>86            бак 80л.</t>
  </si>
  <si>
    <t>57 
ду50</t>
  </si>
  <si>
    <t>76 
ду65</t>
  </si>
  <si>
    <t>73 
ду80</t>
  </si>
  <si>
    <t>77 
ду100</t>
  </si>
  <si>
    <t>92 
ду80</t>
  </si>
  <si>
    <t>93 
ду100</t>
  </si>
  <si>
    <t>100 
ду100</t>
  </si>
  <si>
    <t>101 
ду125</t>
  </si>
  <si>
    <t>114 
ду125</t>
  </si>
  <si>
    <t>115 
ду150</t>
  </si>
  <si>
    <t>130 
ду150</t>
  </si>
  <si>
    <t>131 
ду 200</t>
  </si>
  <si>
    <t>160 
ду200</t>
  </si>
  <si>
    <t>106/100 ду125</t>
  </si>
  <si>
    <t>107/101 ду150</t>
  </si>
  <si>
    <t>121/115 ду150</t>
  </si>
  <si>
    <t>151/145 
ду200</t>
  </si>
  <si>
    <t>122/116 
ду 200</t>
  </si>
  <si>
    <t>88/84 
ду125</t>
  </si>
  <si>
    <t>87/83 
ду100</t>
  </si>
  <si>
    <t>84/78 
ду100</t>
  </si>
  <si>
    <t>83/77 
ду80</t>
  </si>
  <si>
    <t>74/69 
ду100</t>
  </si>
  <si>
    <t>70/65 
ду80</t>
  </si>
  <si>
    <t>71/67 
ду65</t>
  </si>
  <si>
    <t>51/47 
ду50</t>
  </si>
  <si>
    <t>46 
бак 24л.</t>
  </si>
  <si>
    <t>54 
бак 24л.</t>
  </si>
  <si>
    <t>50 
бак 50л.</t>
  </si>
  <si>
    <t xml:space="preserve">52 
бак 50л.         </t>
  </si>
  <si>
    <t>65 
бак 50л.</t>
  </si>
  <si>
    <t>CDL8 
TD40</t>
  </si>
  <si>
    <t>2CDL12,16, TD50</t>
  </si>
  <si>
    <t>CDL32 
TD65</t>
  </si>
  <si>
    <t>CDL42 
TD80</t>
  </si>
  <si>
    <t>CDL65,85 TD100</t>
  </si>
  <si>
    <t>CDL125,150 TD125</t>
  </si>
  <si>
    <t>DL200 TD150</t>
  </si>
  <si>
    <t>30 
бак 24л.</t>
  </si>
  <si>
    <t>34 
бак 24л.</t>
  </si>
  <si>
    <t>38 
бак 50л.</t>
  </si>
  <si>
    <t>40          
бак 50л.</t>
  </si>
  <si>
    <t>45          
бак 50л.</t>
  </si>
  <si>
    <t>46 
бак 50л.</t>
  </si>
  <si>
    <t>51          
бак 50л.</t>
  </si>
  <si>
    <t>56         
бак 50л.</t>
  </si>
  <si>
    <t>66         
бак 50л.</t>
  </si>
  <si>
    <t>71         
бак 50л.</t>
  </si>
  <si>
    <t>76         
бак 80л.</t>
  </si>
  <si>
    <t>81         
бак 80л.</t>
  </si>
  <si>
    <t>86         
бак 80л.</t>
  </si>
  <si>
    <t>36/32 
ду50</t>
  </si>
  <si>
    <t>39/36 
ду65</t>
  </si>
  <si>
    <t>44/39 
ду80</t>
  </si>
  <si>
    <t>46/41 
ду100</t>
  </si>
  <si>
    <t>51/45 
ду80</t>
  </si>
  <si>
    <t>51/45 ду100</t>
  </si>
  <si>
    <t>56/50 ду100</t>
  </si>
  <si>
    <t>61/55 ду125</t>
  </si>
  <si>
    <t>71/65 ду125</t>
  </si>
  <si>
    <t>76/70 ду150</t>
  </si>
  <si>
    <t>81/75 ду150</t>
  </si>
  <si>
    <t>86/80 ду200</t>
  </si>
  <si>
    <t>91/85 ду200</t>
  </si>
  <si>
    <t>42 
ду50</t>
  </si>
  <si>
    <t>45 
ду65</t>
  </si>
  <si>
    <t>53 
ду80</t>
  </si>
  <si>
    <t>56 
ду100</t>
  </si>
  <si>
    <t>60 
ду80</t>
  </si>
  <si>
    <t>60 
ду100</t>
  </si>
  <si>
    <t>65 
ду100</t>
  </si>
  <si>
    <t>70 
ду125</t>
  </si>
  <si>
    <t>80 
ду125</t>
  </si>
  <si>
    <t>85 
ду150</t>
  </si>
  <si>
    <t>90
ду150</t>
  </si>
  <si>
    <t>95 
ду 200</t>
  </si>
  <si>
    <t>100 
ду200</t>
  </si>
  <si>
    <t>55/52 
ду65</t>
  </si>
  <si>
    <t>57/52 
ду80</t>
  </si>
  <si>
    <t>60/55 
ду100</t>
  </si>
  <si>
    <t>67/61 
ду80</t>
  </si>
  <si>
    <t>68/62 
ду100</t>
  </si>
  <si>
    <t>73/67 
ду100</t>
  </si>
  <si>
    <t>74/68 
ду125</t>
  </si>
  <si>
    <t>89/83 
ду125</t>
  </si>
  <si>
    <t>90/84 
ду150</t>
  </si>
  <si>
    <t>101/95 
ду150</t>
  </si>
  <si>
    <t>102/96 
ду 200</t>
  </si>
  <si>
    <t>121/115 
ду200</t>
  </si>
  <si>
    <t>61 
ду65</t>
  </si>
  <si>
    <t>63 
ду100</t>
  </si>
  <si>
    <t>76 
ду80</t>
  </si>
  <si>
    <t>83 
ду100</t>
  </si>
  <si>
    <t>84 
ду125</t>
  </si>
  <si>
    <t>97 
ду125</t>
  </si>
  <si>
    <t>98 
ду150</t>
  </si>
  <si>
    <t>110 
ду150</t>
  </si>
  <si>
    <t>111 
ду 200</t>
  </si>
  <si>
    <t>130 
ду200</t>
  </si>
  <si>
    <t>67 
бак 50л.</t>
  </si>
  <si>
    <t>71 
бак 50л.</t>
  </si>
  <si>
    <t>72 
бак 50л.</t>
  </si>
  <si>
    <t>84 
бак 50л.</t>
  </si>
  <si>
    <t>85 
бак 50л.</t>
  </si>
  <si>
    <t>96
бак 80л.</t>
  </si>
  <si>
    <t>97
бак 80л.</t>
  </si>
  <si>
    <t>116 
бак 80л.</t>
  </si>
  <si>
    <t>51/45 
ду100</t>
  </si>
  <si>
    <t>56/50 
ду100</t>
  </si>
  <si>
    <t>61/55 
ду125</t>
  </si>
  <si>
    <t>71/65 
ду125</t>
  </si>
  <si>
    <t>76/70 
ду150</t>
  </si>
  <si>
    <t>81/75 
ду150</t>
  </si>
  <si>
    <t>86/80 
ду200</t>
  </si>
  <si>
    <t>91/85 
ду200</t>
  </si>
  <si>
    <r>
      <t xml:space="preserve">1) Себестоимость двух коллекторов для насосных станций, </t>
    </r>
    <r>
      <rPr>
        <b/>
        <u/>
        <sz val="18"/>
        <color theme="1"/>
        <rFont val="Calibri"/>
        <family val="2"/>
        <charset val="204"/>
        <scheme val="minor"/>
      </rPr>
      <t xml:space="preserve">тысяч рублей </t>
    </r>
    <r>
      <rPr>
        <b/>
        <u/>
        <sz val="18"/>
        <color rgb="FFFF0000"/>
        <rFont val="Calibri"/>
        <family val="2"/>
        <charset val="204"/>
        <scheme val="minor"/>
      </rPr>
      <t>(в т.ч насос-жокей)</t>
    </r>
  </si>
  <si>
    <t>Мощность двигателя насоса КВТ</t>
  </si>
  <si>
    <t>16
хилти</t>
  </si>
  <si>
    <t>19
хилти</t>
  </si>
  <si>
    <t>23
хилти</t>
  </si>
  <si>
    <t>CDL32, 42         TD65, 80</t>
  </si>
  <si>
    <t>45
сталь</t>
  </si>
  <si>
    <t>35
сталь</t>
  </si>
  <si>
    <t>49
сталь</t>
  </si>
  <si>
    <t>48
сталь</t>
  </si>
  <si>
    <t>58
сталь</t>
  </si>
  <si>
    <t>38
сталь</t>
  </si>
  <si>
    <t>56
сталь</t>
  </si>
  <si>
    <t>63
сталь</t>
  </si>
  <si>
    <t>70
сталь</t>
  </si>
  <si>
    <t>47
сталь</t>
  </si>
  <si>
    <t>59
сталь</t>
  </si>
  <si>
    <t>66
сталь</t>
  </si>
  <si>
    <t>75
сталь</t>
  </si>
  <si>
    <t>Размер присоединительных  фланцев насосов NES</t>
  </si>
  <si>
    <t>Без бака</t>
  </si>
  <si>
    <t>С баком</t>
  </si>
  <si>
    <t>50/32</t>
  </si>
  <si>
    <t>46         бак 50л.</t>
  </si>
  <si>
    <t>52         бак 50л.</t>
  </si>
  <si>
    <t>61         бак 50л.</t>
  </si>
  <si>
    <t>200/150</t>
  </si>
  <si>
    <t>38  
бак 50л.</t>
  </si>
  <si>
    <t>45         
 бак 50л.</t>
  </si>
  <si>
    <t>46  
бак 50л.</t>
  </si>
  <si>
    <t>С жокеем(ду коллектора)</t>
  </si>
  <si>
    <t>Без жокеяс баком/без бака</t>
  </si>
  <si>
    <t>46/41 ду100</t>
  </si>
  <si>
    <t>56 ду100</t>
  </si>
  <si>
    <t>60 ду100</t>
  </si>
  <si>
    <t>65 ду100</t>
  </si>
  <si>
    <t>70 ду125</t>
  </si>
  <si>
    <t>80 ду125</t>
  </si>
  <si>
    <t>85 ду150</t>
  </si>
  <si>
    <t>90 ду150</t>
  </si>
  <si>
    <t>95 
ду200</t>
  </si>
  <si>
    <t>100 ду200</t>
  </si>
  <si>
    <t>44 
бак 50л.</t>
  </si>
  <si>
    <t>55 
бак 50л.</t>
  </si>
  <si>
    <t>56 
бак 50л.</t>
  </si>
  <si>
    <t>56
бак 50л.</t>
  </si>
  <si>
    <t>75 
бак 50л.</t>
  </si>
  <si>
    <t>80 
бак 50л.</t>
  </si>
  <si>
    <t>86 
бак 80л.</t>
  </si>
  <si>
    <t>87 
бак 80л.</t>
  </si>
  <si>
    <t>101 
бак 80л.</t>
  </si>
  <si>
    <t>57/52 ду80</t>
  </si>
  <si>
    <t>60/55 ду100</t>
  </si>
  <si>
    <t>67/61 ду80</t>
  </si>
  <si>
    <t>68/62 ду100</t>
  </si>
  <si>
    <t>73/67 ду100</t>
  </si>
  <si>
    <t>74/68 ду125</t>
  </si>
  <si>
    <t>89/83 ду125</t>
  </si>
  <si>
    <t>101/95 ду150</t>
  </si>
  <si>
    <t>121/115 ду200</t>
  </si>
  <si>
    <t>63 ду100</t>
  </si>
  <si>
    <t>77 ду100</t>
  </si>
  <si>
    <t>83 ду100</t>
  </si>
  <si>
    <t>84 ду125</t>
  </si>
  <si>
    <t>97 ду125</t>
  </si>
  <si>
    <t>98 ду150</t>
  </si>
  <si>
    <t>110 ду150</t>
  </si>
  <si>
    <t>130 ду200</t>
  </si>
  <si>
    <t>67
 бак 50л.</t>
  </si>
  <si>
    <t>96 
бак 80л.</t>
  </si>
  <si>
    <t>97 
бак 80л.</t>
  </si>
  <si>
    <t>70/65 ду80</t>
  </si>
  <si>
    <t>74/69 ду100</t>
  </si>
  <si>
    <t>83/77 ду80</t>
  </si>
  <si>
    <t>84/78 ду100</t>
  </si>
  <si>
    <t>87/83 ду100</t>
  </si>
  <si>
    <t>88/84 ду125</t>
  </si>
  <si>
    <t>122/116 ду 200</t>
  </si>
  <si>
    <t>151/145 ду200</t>
  </si>
  <si>
    <t>93 ду100</t>
  </si>
  <si>
    <t>100 ду100</t>
  </si>
  <si>
    <t>101 ду125</t>
  </si>
  <si>
    <t>114 ду125</t>
  </si>
  <si>
    <t>115 ду150</t>
  </si>
  <si>
    <t>130 ду150</t>
  </si>
  <si>
    <t>131 
ду200</t>
  </si>
  <si>
    <t>160 ду200</t>
  </si>
  <si>
    <t>90/84 ду150</t>
  </si>
  <si>
    <r>
      <t xml:space="preserve">3) Себестоимость арматуры и обвязки  для насосных станций с насосами CDL и TD, </t>
    </r>
    <r>
      <rPr>
        <b/>
        <u/>
        <sz val="18"/>
        <color theme="1"/>
        <rFont val="Calibri"/>
        <family val="2"/>
        <charset val="204"/>
        <scheme val="minor"/>
      </rPr>
      <t>т. р.</t>
    </r>
  </si>
  <si>
    <r>
      <t>3) Себестоимость арматуры и обвязки  на базе насосов NES,</t>
    </r>
    <r>
      <rPr>
        <u/>
        <sz val="18"/>
        <color theme="1"/>
        <rFont val="Calibri"/>
        <family val="2"/>
        <charset val="204"/>
        <scheme val="minor"/>
      </rPr>
      <t xml:space="preserve"> </t>
    </r>
    <r>
      <rPr>
        <b/>
        <u/>
        <sz val="18"/>
        <color theme="1"/>
        <rFont val="Calibri"/>
        <family val="2"/>
        <charset val="204"/>
        <scheme val="minor"/>
      </rPr>
      <t xml:space="preserve">тыс. р. </t>
    </r>
  </si>
  <si>
    <t>38 
бак 24л.</t>
  </si>
  <si>
    <t>44 
бак 24л.</t>
  </si>
  <si>
    <r>
      <t xml:space="preserve">29
</t>
    </r>
    <r>
      <rPr>
        <sz val="12"/>
        <rFont val="Calibri"/>
        <family val="2"/>
        <charset val="204"/>
        <scheme val="minor"/>
      </rPr>
      <t>хилти</t>
    </r>
  </si>
  <si>
    <t>Без жокея без бака</t>
  </si>
  <si>
    <t>Без жокея с баком</t>
  </si>
  <si>
    <t>2NES65/40</t>
  </si>
  <si>
    <t>2NES65/50</t>
  </si>
  <si>
    <t>3NES65/40</t>
  </si>
  <si>
    <t>3NES65/50</t>
  </si>
  <si>
    <t>2NES80/65</t>
  </si>
  <si>
    <t>3NES80/65</t>
  </si>
  <si>
    <t>2NES100/80</t>
  </si>
  <si>
    <t>2NES125/100</t>
  </si>
  <si>
    <t>3NES100/80</t>
  </si>
  <si>
    <t>3NES125/100</t>
  </si>
  <si>
    <t>2NES100/80 с жокеем</t>
  </si>
  <si>
    <t>2NES125/100 с жокеем</t>
  </si>
  <si>
    <t>3NES100/80 с жокеем</t>
  </si>
  <si>
    <t>3NES125/100 с жокеем</t>
  </si>
  <si>
    <t>2TD32</t>
  </si>
  <si>
    <t>2TD40</t>
  </si>
  <si>
    <t>2TD32 с жокеем</t>
  </si>
  <si>
    <t>2TD40 с жокеем</t>
  </si>
  <si>
    <t>CDL3</t>
  </si>
  <si>
    <t>CDL2</t>
  </si>
  <si>
    <t>CDL4</t>
  </si>
  <si>
    <t>TD32</t>
  </si>
  <si>
    <t>TD40</t>
  </si>
  <si>
    <t>CDL12</t>
  </si>
  <si>
    <t>CDL15</t>
  </si>
  <si>
    <t>CDL20</t>
  </si>
  <si>
    <t>TD50</t>
  </si>
  <si>
    <t>CDL32</t>
  </si>
  <si>
    <t>TD65</t>
  </si>
  <si>
    <t>TD80</t>
  </si>
  <si>
    <t>CDL65</t>
  </si>
  <si>
    <t>TD100</t>
  </si>
  <si>
    <t>TD125</t>
  </si>
  <si>
    <t>TD150</t>
  </si>
  <si>
    <t>CDL8</t>
  </si>
  <si>
    <t>CDL42</t>
  </si>
  <si>
    <t>Диаметр коллектора</t>
  </si>
  <si>
    <t>CDL85</t>
  </si>
  <si>
    <t>CDL150</t>
  </si>
  <si>
    <t>2NES65/40 с жокеем</t>
  </si>
  <si>
    <t>3NES65/40 с жокеем</t>
  </si>
  <si>
    <t>2NES65/50 с жокеем</t>
  </si>
  <si>
    <t>3NES65/50 с жокеем</t>
  </si>
  <si>
    <t>2NES80/65 с жокеем</t>
  </si>
  <si>
    <t>3NES80/65 с жокеем</t>
  </si>
  <si>
    <t>2CDL2</t>
  </si>
  <si>
    <t>2CDL3</t>
  </si>
  <si>
    <t>2CDL4</t>
  </si>
  <si>
    <t>3CDL2</t>
  </si>
  <si>
    <t>3CDL3</t>
  </si>
  <si>
    <t>3CDL4</t>
  </si>
  <si>
    <t>4CDL2</t>
  </si>
  <si>
    <t>4CDL3</t>
  </si>
  <si>
    <t>4CDL4</t>
  </si>
  <si>
    <t>5CDL2</t>
  </si>
  <si>
    <t>5CDL3</t>
  </si>
  <si>
    <t>5CDL4</t>
  </si>
  <si>
    <t>2CDL12</t>
  </si>
  <si>
    <t>2CDL15</t>
  </si>
  <si>
    <t>2CDL20</t>
  </si>
  <si>
    <t>3CDL12</t>
  </si>
  <si>
    <t>3CDL15</t>
  </si>
  <si>
    <t>3CDL20</t>
  </si>
  <si>
    <t>4CDL12</t>
  </si>
  <si>
    <t>4CDL15</t>
  </si>
  <si>
    <t>4CDL20</t>
  </si>
  <si>
    <t>5CDL12</t>
  </si>
  <si>
    <t>5CDL15</t>
  </si>
  <si>
    <t>5CDL20</t>
  </si>
  <si>
    <t>2CDL32</t>
  </si>
  <si>
    <t>2CDL42</t>
  </si>
  <si>
    <t>3CDL32</t>
  </si>
  <si>
    <t>3CDL42</t>
  </si>
  <si>
    <t>2CHLF/CHLFT2</t>
  </si>
  <si>
    <t>2CHLF/CHLFT4</t>
  </si>
  <si>
    <t>3CHLF/CHLFT2</t>
  </si>
  <si>
    <t>3CHLF/CHLFT4</t>
  </si>
  <si>
    <t>4CHLF/CHLFT2</t>
  </si>
  <si>
    <t>4CHLF/CHLFT4</t>
  </si>
  <si>
    <t>5CHLF/CHLFT2</t>
  </si>
  <si>
    <t>5CHLF/CHLFT4</t>
  </si>
  <si>
    <t>5,5</t>
  </si>
  <si>
    <t>7,5</t>
  </si>
  <si>
    <t>18,5</t>
  </si>
  <si>
    <t>Цельный коллектор    (Обычно)</t>
  </si>
  <si>
    <t>CDLF, CDL вертикальные многоступенчатые насосы</t>
  </si>
  <si>
    <r>
      <rPr>
        <b/>
        <sz val="11"/>
        <color indexed="15"/>
        <rFont val="Tahoma"/>
        <family val="2"/>
        <charset val="204"/>
      </rPr>
      <t>CDL</t>
    </r>
    <r>
      <rPr>
        <sz val="11"/>
        <color indexed="15"/>
        <rFont val="Tahoma"/>
        <family val="2"/>
        <charset val="204"/>
      </rPr>
      <t>: Sku_id указан для стандартного исполнения: цвет черный 9005; Мотор - Включено; Соединение - Фланцевое; Энергия - 3*380V; Частота - 50hz; Температура жидкости - стандартная (70С)</t>
    </r>
  </si>
  <si>
    <r>
      <rPr>
        <b/>
        <sz val="11"/>
        <color indexed="15"/>
        <rFont val="Tahoma"/>
        <family val="2"/>
        <charset val="204"/>
      </rPr>
      <t>CDLF</t>
    </r>
    <r>
      <rPr>
        <sz val="11"/>
        <color indexed="15"/>
        <rFont val="Tahoma"/>
        <family val="2"/>
        <charset val="204"/>
      </rPr>
      <t>: Sku_id указан для стандартного исполнения: цвет черный 9005; Мотор - Включено; Соединение - Резьбовое (До CDLF20, начиная с CDLF32 - Фланцевое); Энергия - 3*380V; Частота - 50hz; Температура жидкости - стандартная (70С)</t>
    </r>
  </si>
  <si>
    <t>CDLF,CDL 1</t>
  </si>
  <si>
    <t>обновлено 01.06.2021</t>
  </si>
  <si>
    <t>Модель</t>
  </si>
  <si>
    <t>Мощность (кВт)</t>
  </si>
  <si>
    <t>входная, выходная камеры -нерж. SS304</t>
  </si>
  <si>
    <t>входная, выходная камеры - чугун CI</t>
  </si>
  <si>
    <t>Цена розница (USD) с НДС</t>
  </si>
  <si>
    <t>Sku_id</t>
  </si>
  <si>
    <t>2900 об/мин</t>
  </si>
  <si>
    <t>CDLF,CDL 2</t>
  </si>
  <si>
    <t>CDLF,CDL 3</t>
  </si>
  <si>
    <t>CDLF,CDL 4</t>
  </si>
  <si>
    <t>CDLF,CDL 8</t>
  </si>
  <si>
    <t>CDLF,CDL 10</t>
  </si>
  <si>
    <t>CDLF,CDL 12</t>
  </si>
  <si>
    <t>CDLF,CDL 15</t>
  </si>
  <si>
    <t>CDLF,CDL 20</t>
  </si>
  <si>
    <t>CDLF,CDL 32</t>
  </si>
  <si>
    <t>CDLF, CDL32-130</t>
  </si>
  <si>
    <t>CDLF, CDL32-140</t>
  </si>
  <si>
    <t>CDLF, CDL32-150-2</t>
  </si>
  <si>
    <t>CDLF, CDL32-150</t>
  </si>
  <si>
    <t>CDLF, CDL32-160-2</t>
  </si>
  <si>
    <t>CDLF, CDL32-160</t>
  </si>
  <si>
    <t>CDLF,CDL 42</t>
  </si>
  <si>
    <t>CDLF,CDL 65</t>
  </si>
  <si>
    <t>CDLF,CDL 85</t>
  </si>
  <si>
    <t>CDLF,CDL 120</t>
  </si>
  <si>
    <t>по запросу</t>
  </si>
  <si>
    <t>CDLF,CDL 150</t>
  </si>
  <si>
    <t>CDLF,CDL 200</t>
  </si>
  <si>
    <t xml:space="preserve">TD одноступенчатые циркуляционные насосы  типа "ин-лайн" </t>
  </si>
  <si>
    <t xml:space="preserve"> </t>
  </si>
  <si>
    <t xml:space="preserve"> Одноступенчатые циркуляционные насосы  TD 32-65</t>
  </si>
  <si>
    <t>Sku_id указан для стандартного исполнения: Материал колеса - HT200 (Для TD32-SS304); Мотор - Включен; Энергия - 3*380V; Давление - стандартное (12 бар); структура вала -  стандартная</t>
  </si>
  <si>
    <t>с 1 декабря 2020 года насосы комплектуются двигателями класса энергоэффективности IE3 в стандартном исполнении по цене двигателя IE2!!!</t>
  </si>
  <si>
    <t>Старая модель</t>
  </si>
  <si>
    <t>рабоч.колесо нерж.ст.SS304</t>
  </si>
  <si>
    <t>рабоч.колесо -чугун НТ200</t>
  </si>
  <si>
    <t>TD32-6(I)/2</t>
  </si>
  <si>
    <t>TD32-10(I)/2</t>
  </si>
  <si>
    <t>TD50-6(I)/2</t>
  </si>
  <si>
    <t>TD50-11(I)/2</t>
  </si>
  <si>
    <t>TD32-14/2</t>
  </si>
  <si>
    <t>TD32-14G/2</t>
  </si>
  <si>
    <t>TD32-18/2</t>
  </si>
  <si>
    <t>TD32-18G/2</t>
  </si>
  <si>
    <t>TD32-21/2</t>
  </si>
  <si>
    <t>TD32-21G/2</t>
  </si>
  <si>
    <t>TD32-25/2</t>
  </si>
  <si>
    <t>TD32-26G/2</t>
  </si>
  <si>
    <t>TD32-32/2</t>
  </si>
  <si>
    <t>TD32-33G/2</t>
  </si>
  <si>
    <t>TD32-38/2</t>
  </si>
  <si>
    <t>TD32-40G/2</t>
  </si>
  <si>
    <t>TD32-50/2</t>
  </si>
  <si>
    <t>TD32-50G/2</t>
  </si>
  <si>
    <t>TD40-14G/2</t>
  </si>
  <si>
    <t>TD40-16/2</t>
  </si>
  <si>
    <t>TD40-16G/2</t>
  </si>
  <si>
    <t>TD40-20/2</t>
  </si>
  <si>
    <t>TD40-21G/2</t>
  </si>
  <si>
    <t>TD40-18/2</t>
  </si>
  <si>
    <t>TD40-20G/2</t>
  </si>
  <si>
    <t>TD40-25/2</t>
  </si>
  <si>
    <t>TD40-26G/2</t>
  </si>
  <si>
    <t>TD40-30/2</t>
  </si>
  <si>
    <t>TD40-30G/2</t>
  </si>
  <si>
    <t>TD40-36/2</t>
  </si>
  <si>
    <t>TD40-36G/2</t>
  </si>
  <si>
    <t>TD40-48/2</t>
  </si>
  <si>
    <t>TD40-48G/2</t>
  </si>
  <si>
    <t>TD50-12/2</t>
  </si>
  <si>
    <t>TD50-12G/2</t>
  </si>
  <si>
    <t>TD50-15/2</t>
  </si>
  <si>
    <t>TD50-15G/2</t>
  </si>
  <si>
    <t>TD50-18/2</t>
  </si>
  <si>
    <t>TD50-18G/2</t>
  </si>
  <si>
    <t>TD50-24/2</t>
  </si>
  <si>
    <t>TD50-24G/2</t>
  </si>
  <si>
    <t>TD50-28/2</t>
  </si>
  <si>
    <t>TD50-28G/2</t>
  </si>
  <si>
    <t>TD50-32/2</t>
  </si>
  <si>
    <t>TD50-32G/2</t>
  </si>
  <si>
    <t>TD50-38/2</t>
  </si>
  <si>
    <t>TD50-39G/2</t>
  </si>
  <si>
    <t>TD50-48/2</t>
  </si>
  <si>
    <t>TD50-49G/2</t>
  </si>
  <si>
    <t>TD50-58/2</t>
  </si>
  <si>
    <t>TD50-59G/2</t>
  </si>
  <si>
    <t>TD50-80/2</t>
  </si>
  <si>
    <t>TD50-80G/2</t>
  </si>
  <si>
    <t>TD50-35/2</t>
  </si>
  <si>
    <t>TD50-35G/2</t>
  </si>
  <si>
    <t>TD50-40/2</t>
  </si>
  <si>
    <t>TD50-40G/2</t>
  </si>
  <si>
    <t>TD50-50/2</t>
  </si>
  <si>
    <t>TD50-50G/2</t>
  </si>
  <si>
    <t>TD50-60/2</t>
  </si>
  <si>
    <t>TD50-60G/2</t>
  </si>
  <si>
    <t>TD50-70/2</t>
  </si>
  <si>
    <t>TD50-70G/2</t>
  </si>
  <si>
    <t>TD50-81/2</t>
  </si>
  <si>
    <t>TD50-81G/2</t>
  </si>
  <si>
    <t>TD65-15/2</t>
  </si>
  <si>
    <t>TD65-15G/2</t>
  </si>
  <si>
    <t>TD65-19/2</t>
  </si>
  <si>
    <t>TD65-20G/2</t>
  </si>
  <si>
    <t>TD65-22/2</t>
  </si>
  <si>
    <t>TD65-22G/2</t>
  </si>
  <si>
    <t>TD65-30/2</t>
  </si>
  <si>
    <t>TD65-30G/2</t>
  </si>
  <si>
    <t>TD65-36/2</t>
  </si>
  <si>
    <t>TD65-37G/2</t>
  </si>
  <si>
    <t>TD65-34/2</t>
  </si>
  <si>
    <t>TD65-34G/2</t>
  </si>
  <si>
    <t>TD65-40/2</t>
  </si>
  <si>
    <t>TD65-41G/2</t>
  </si>
  <si>
    <t>TD65-48/2</t>
  </si>
  <si>
    <t>TD65-48G/2</t>
  </si>
  <si>
    <t>TD65-50/2</t>
  </si>
  <si>
    <t>TD65-51G/2</t>
  </si>
  <si>
    <t>TD65-61/2</t>
  </si>
  <si>
    <t>TD65-61G/2</t>
  </si>
  <si>
    <t>TD65-67/2</t>
  </si>
  <si>
    <t>TD65-68G/2</t>
  </si>
  <si>
    <t>TD65-83/2</t>
  </si>
  <si>
    <t>TD65-85G/2</t>
  </si>
  <si>
    <t xml:space="preserve"> Одноступенчатые циркуляционные насосы  TD 80-150</t>
  </si>
  <si>
    <t>TD80-13/2</t>
  </si>
  <si>
    <t>TD80-13G/2</t>
  </si>
  <si>
    <t>TD80-18/2</t>
  </si>
  <si>
    <t>TD80-18G/2</t>
  </si>
  <si>
    <t>TD80-22/2</t>
  </si>
  <si>
    <t>TD80-23G/2</t>
  </si>
  <si>
    <t>TD80-28/2</t>
  </si>
  <si>
    <t>TD80-29G/2</t>
  </si>
  <si>
    <t>TD80-30/2</t>
  </si>
  <si>
    <t>TD80-32G/2</t>
  </si>
  <si>
    <t>TD80-38/2</t>
  </si>
  <si>
    <t>TD80-38G/2</t>
  </si>
  <si>
    <t xml:space="preserve">TD80-40/2 </t>
  </si>
  <si>
    <t xml:space="preserve">TD80-48/2 </t>
  </si>
  <si>
    <t>TD80-47/2</t>
  </si>
  <si>
    <t>TD80-47G/2</t>
  </si>
  <si>
    <t>TD80-54/2</t>
  </si>
  <si>
    <t>TD80-54G/2</t>
  </si>
  <si>
    <t>TD80-67/2</t>
  </si>
  <si>
    <t>TD80-67G/2</t>
  </si>
  <si>
    <t>TD100-9/2</t>
  </si>
  <si>
    <t>TD100-15/2</t>
  </si>
  <si>
    <t>TD100-17/2</t>
  </si>
  <si>
    <t>TD100-17G/2</t>
  </si>
  <si>
    <t>TD100-22/2</t>
  </si>
  <si>
    <t>TD100-22G/2</t>
  </si>
  <si>
    <t xml:space="preserve">TD100-27/2 </t>
  </si>
  <si>
    <t xml:space="preserve">TD100-33/2 </t>
  </si>
  <si>
    <t>TD100-40/2</t>
  </si>
  <si>
    <t>TD100-40G/2</t>
  </si>
  <si>
    <t>TD100-48/2</t>
  </si>
  <si>
    <t>TD100-48G/2</t>
  </si>
  <si>
    <t>TD100-52/2</t>
  </si>
  <si>
    <t>TD100-52G/2</t>
  </si>
  <si>
    <t>TD125-11/4</t>
  </si>
  <si>
    <t xml:space="preserve">10001100046447 </t>
  </si>
  <si>
    <t>TD125-11G/4</t>
  </si>
  <si>
    <t>TD125-14/4</t>
  </si>
  <si>
    <t xml:space="preserve">10001100046455 </t>
  </si>
  <si>
    <t>TD125-14G/4</t>
  </si>
  <si>
    <t xml:space="preserve">TD125-18/4 </t>
  </si>
  <si>
    <t xml:space="preserve">10001100046463 </t>
  </si>
  <si>
    <t>TD125-22/4</t>
  </si>
  <si>
    <t xml:space="preserve">10001100046471 </t>
  </si>
  <si>
    <t>TD125-28/4</t>
  </si>
  <si>
    <t xml:space="preserve">10001100046479 </t>
  </si>
  <si>
    <t>TD125-32/4</t>
  </si>
  <si>
    <t xml:space="preserve">10001100046487 </t>
  </si>
  <si>
    <t>TD125-40/4</t>
  </si>
  <si>
    <t xml:space="preserve">10001100046495 </t>
  </si>
  <si>
    <t>TD125-40G/4</t>
  </si>
  <si>
    <t>TD125-48/4</t>
  </si>
  <si>
    <t xml:space="preserve">10001100046503 </t>
  </si>
  <si>
    <t>TD125-48G/4</t>
  </si>
  <si>
    <t xml:space="preserve">TD150-12.5/4 </t>
  </si>
  <si>
    <t xml:space="preserve">10001100046511 </t>
  </si>
  <si>
    <t xml:space="preserve">TD150-17/4 </t>
  </si>
  <si>
    <t xml:space="preserve">10001100046519 </t>
  </si>
  <si>
    <t xml:space="preserve">TD150-21/4 </t>
  </si>
  <si>
    <t xml:space="preserve">10001100046527 </t>
  </si>
  <si>
    <t>TD150-25/4</t>
  </si>
  <si>
    <t xml:space="preserve">10001100046535 </t>
  </si>
  <si>
    <t>TD150-33/4</t>
  </si>
  <si>
    <t xml:space="preserve">10001100046543 </t>
  </si>
  <si>
    <t>TD150-40/4</t>
  </si>
  <si>
    <t xml:space="preserve">10001100046551 </t>
  </si>
  <si>
    <t>TD150-50/4</t>
  </si>
  <si>
    <t xml:space="preserve">10001100046559 </t>
  </si>
  <si>
    <t>Одноступенчатые циркуляционные насосы  TD 200-350</t>
  </si>
  <si>
    <t>Sku_id указан для стандартного исполнения: Материал колеса - HT200; Мотор - Включен; Энергия - 3*380V; Давление - стандартное (12 бар); структура вала -  соединение муфтой</t>
  </si>
  <si>
    <t>рабоч.колесо -нерж.ст.SS304</t>
  </si>
  <si>
    <t xml:space="preserve">TD200-16/4 </t>
  </si>
  <si>
    <t xml:space="preserve">TD200-19/4 </t>
  </si>
  <si>
    <t xml:space="preserve">TD200-24/4 </t>
  </si>
  <si>
    <t xml:space="preserve">TD200-31/4 </t>
  </si>
  <si>
    <t xml:space="preserve">TD200-36/4 </t>
  </si>
  <si>
    <t xml:space="preserve">TD200-47/4 </t>
  </si>
  <si>
    <t xml:space="preserve">TD200-53/4 </t>
  </si>
  <si>
    <t>TD200-12.5/4</t>
  </si>
  <si>
    <t>TD200-20/4</t>
  </si>
  <si>
    <t>TD200-23/4</t>
  </si>
  <si>
    <t>TD200-27/4</t>
  </si>
  <si>
    <t>TD200-32/4</t>
  </si>
  <si>
    <t>TD200-43/4</t>
  </si>
  <si>
    <t>TD200-50/4</t>
  </si>
  <si>
    <t>TD200-53/4</t>
  </si>
  <si>
    <t xml:space="preserve">TD250-16/4 </t>
  </si>
  <si>
    <t xml:space="preserve">TD250-19/4 </t>
  </si>
  <si>
    <t xml:space="preserve">TD250-22/4 </t>
  </si>
  <si>
    <t xml:space="preserve">TD250-29/4 </t>
  </si>
  <si>
    <t xml:space="preserve">TD250-36/4 </t>
  </si>
  <si>
    <t xml:space="preserve">TD250-47/4 </t>
  </si>
  <si>
    <t>TD250-56/4</t>
  </si>
  <si>
    <t>TD250-12.5/4</t>
  </si>
  <si>
    <t>TD250-14/4</t>
  </si>
  <si>
    <t>TD250-17/4</t>
  </si>
  <si>
    <t>TD250-20/4</t>
  </si>
  <si>
    <t>TD250-26/4</t>
  </si>
  <si>
    <t>TD250-32/4</t>
  </si>
  <si>
    <t>TD250-40/4</t>
  </si>
  <si>
    <t>TD250-50/4</t>
  </si>
  <si>
    <t>TD300-15/4</t>
  </si>
  <si>
    <t>по запросу</t>
    <phoneticPr fontId="25" type="noConversion"/>
  </si>
  <si>
    <t>---</t>
  </si>
  <si>
    <t>TD300-20/4</t>
  </si>
  <si>
    <t>TD300-25/4</t>
  </si>
  <si>
    <t>TD300-30/4</t>
  </si>
  <si>
    <t>TD300-35/4</t>
  </si>
  <si>
    <t>TD300-44/4</t>
  </si>
  <si>
    <t>TD300-55/4</t>
  </si>
  <si>
    <t>TD300-15(I)/4</t>
  </si>
  <si>
    <t>TD300-18(I)/4</t>
  </si>
  <si>
    <t>TD300-21(I)/4</t>
  </si>
  <si>
    <t>TD300-30(I)/4</t>
  </si>
  <si>
    <t>TD300-36(I)/4</t>
  </si>
  <si>
    <t>TD350-18(I)/4</t>
  </si>
  <si>
    <t>TD350-20(I)/4</t>
  </si>
  <si>
    <t>TD350-23(I)/4</t>
  </si>
  <si>
    <r>
      <t xml:space="preserve">NES АГРЕГАТЫ ЭЛЕКТРОНАСОCНЫЕ КОНСОЛЬНО-МОНОБЛОЧНЫЕ по стандарту EN733   </t>
    </r>
    <r>
      <rPr>
        <b/>
        <sz val="10"/>
        <color indexed="10"/>
        <rFont val="Tahoma"/>
        <family val="2"/>
        <charset val="204"/>
      </rPr>
      <t>обновление 01.09.2021</t>
    </r>
  </si>
  <si>
    <r>
      <t xml:space="preserve">Насосные агрегаты комплектуются двигателями с классом защиты IP55 в стандартном исполнении </t>
    </r>
    <r>
      <rPr>
        <b/>
        <sz val="12"/>
        <color indexed="10"/>
        <rFont val="Tahoma"/>
        <family val="2"/>
        <charset val="204"/>
      </rPr>
      <t>(по цене агрегата с двигателем IP54)</t>
    </r>
    <r>
      <rPr>
        <b/>
        <sz val="16"/>
        <color indexed="10"/>
        <rFont val="Tahoma"/>
        <family val="2"/>
        <charset val="204"/>
      </rPr>
      <t>!!!</t>
    </r>
  </si>
  <si>
    <t>Модель агрегата</t>
  </si>
  <si>
    <t>Мощность, кВт</t>
  </si>
  <si>
    <t>Цена розница USD с НДС</t>
  </si>
  <si>
    <t>2-х полюсные, 50Гц, 2900 об/мин</t>
  </si>
  <si>
    <t>80-65-130</t>
  </si>
  <si>
    <t>80-65-160</t>
  </si>
  <si>
    <t>80-65-260</t>
  </si>
  <si>
    <t>100-80-160</t>
  </si>
  <si>
    <t>100-80-200</t>
  </si>
  <si>
    <t>100-80-260</t>
  </si>
  <si>
    <t>125-100-160</t>
  </si>
  <si>
    <t>65-50-200</t>
  </si>
  <si>
    <t>125-100-200</t>
  </si>
  <si>
    <t>125-100-260</t>
  </si>
  <si>
    <t>65-50-320H</t>
  </si>
  <si>
    <t>125-100-320</t>
  </si>
  <si>
    <t>150-125-260</t>
  </si>
  <si>
    <t>50-32-130</t>
  </si>
  <si>
    <t>50-32-160</t>
  </si>
  <si>
    <t>50-32-200</t>
  </si>
  <si>
    <t>50-32-260</t>
  </si>
  <si>
    <t>65-40-130</t>
  </si>
  <si>
    <t>65-40-160</t>
  </si>
  <si>
    <t>125-100-400</t>
  </si>
  <si>
    <t>65-40-200</t>
  </si>
  <si>
    <t>65-40-260</t>
  </si>
  <si>
    <t>150-125-200</t>
  </si>
  <si>
    <t>65-40-320</t>
  </si>
  <si>
    <t>65-50-130</t>
  </si>
  <si>
    <t>150-125-320</t>
  </si>
  <si>
    <t>65-50-160</t>
  </si>
  <si>
    <t>150-125-400</t>
  </si>
  <si>
    <t>65-50-260</t>
  </si>
  <si>
    <t>200-150-200</t>
  </si>
  <si>
    <t>65-50-320</t>
  </si>
  <si>
    <t>200-150-260</t>
  </si>
  <si>
    <t>200-150-320</t>
  </si>
  <si>
    <t>80-65-200</t>
  </si>
  <si>
    <t>200-150-400</t>
  </si>
  <si>
    <t>250-200-260</t>
  </si>
  <si>
    <t>80-65-320</t>
  </si>
  <si>
    <t>250-200-320</t>
  </si>
  <si>
    <t>250-200-400</t>
  </si>
  <si>
    <t>300-250-320</t>
  </si>
  <si>
    <t>100-80-320</t>
  </si>
  <si>
    <t>300-250-400</t>
  </si>
  <si>
    <t>100-80-400</t>
  </si>
  <si>
    <t>0.37(0.55)</t>
  </si>
  <si>
    <r>
      <t xml:space="preserve">Плата расширения </t>
    </r>
    <r>
      <rPr>
        <b/>
        <sz val="14"/>
        <rFont val="Tahoma"/>
        <family val="2"/>
        <charset val="204"/>
      </rPr>
      <t>RS2</t>
    </r>
    <r>
      <rPr>
        <sz val="14"/>
        <rFont val="Tahoma"/>
        <family val="2"/>
        <charset val="204"/>
      </rPr>
      <t xml:space="preserve"> для создания второго выхода MODBUS   для PD</t>
    </r>
  </si>
  <si>
    <r>
      <t xml:space="preserve">Датчик давления </t>
    </r>
    <r>
      <rPr>
        <b/>
        <sz val="14"/>
        <rFont val="Tahoma"/>
        <family val="2"/>
        <charset val="204"/>
      </rPr>
      <t>SP100</t>
    </r>
    <r>
      <rPr>
        <sz val="14"/>
        <rFont val="Tahoma"/>
        <family val="2"/>
        <charset val="204"/>
      </rPr>
      <t>,  0…16 Атм, двухпроводный, 4…20 мА, +24 В, резьба G1/4", 
длина кабеля 1,5 м, погрешность 0,5%.</t>
    </r>
  </si>
  <si>
    <r>
      <t xml:space="preserve">Датчик давления </t>
    </r>
    <r>
      <rPr>
        <b/>
        <sz val="14"/>
        <rFont val="Tahoma"/>
        <family val="2"/>
        <charset val="204"/>
      </rPr>
      <t>SP100</t>
    </r>
    <r>
      <rPr>
        <sz val="14"/>
        <rFont val="Tahoma"/>
        <family val="2"/>
        <charset val="204"/>
      </rPr>
      <t>,  0…10 Атм, двухпроводный, 4…20 мА, +24 В, резьба G1/4", 
длина кабеля 1,5 м, погрешность 0,5%.</t>
    </r>
  </si>
  <si>
    <r>
      <t xml:space="preserve">Датчик давления </t>
    </r>
    <r>
      <rPr>
        <b/>
        <sz val="14"/>
        <rFont val="Tahoma"/>
        <family val="2"/>
        <charset val="204"/>
      </rPr>
      <t>SP100</t>
    </r>
    <r>
      <rPr>
        <sz val="14"/>
        <rFont val="Tahoma"/>
        <family val="2"/>
        <charset val="204"/>
      </rPr>
      <t>,  0…6 Атм, двухпроводный, 4…20 мА, +24 В, резьба G1/4", 
длина кабеля 1,5 м, погрешность 0,5%.</t>
    </r>
  </si>
  <si>
    <r>
      <t xml:space="preserve">Датчик диффиренциальнного давления </t>
    </r>
    <r>
      <rPr>
        <b/>
        <sz val="14"/>
        <rFont val="Tahoma"/>
        <family val="2"/>
        <charset val="204"/>
      </rPr>
      <t xml:space="preserve">SPD, </t>
    </r>
    <r>
      <rPr>
        <sz val="14"/>
        <rFont val="Tahoma"/>
        <family val="2"/>
      </rPr>
      <t>перепад давления макс 6  Атм,</t>
    </r>
    <r>
      <rPr>
        <b/>
        <sz val="14"/>
        <rFont val="Tahoma"/>
        <family val="2"/>
        <charset val="204"/>
      </rPr>
      <t xml:space="preserve"> </t>
    </r>
    <r>
      <rPr>
        <sz val="14"/>
        <rFont val="Tahoma"/>
        <family val="2"/>
        <charset val="204"/>
      </rPr>
      <t>, 4…20 мА, +24 В,  резьба 2хG1/4", без кабеля  погрешность 0,5%.</t>
    </r>
  </si>
  <si>
    <r>
      <t xml:space="preserve">Датчик диффиренциальнного давления </t>
    </r>
    <r>
      <rPr>
        <b/>
        <sz val="14"/>
        <rFont val="Tahoma"/>
        <family val="2"/>
        <charset val="204"/>
      </rPr>
      <t xml:space="preserve">SPD, </t>
    </r>
    <r>
      <rPr>
        <sz val="14"/>
        <rFont val="Tahoma"/>
        <family val="2"/>
      </rPr>
      <t>перепад давления макс 3  Атм,</t>
    </r>
    <r>
      <rPr>
        <b/>
        <sz val="14"/>
        <rFont val="Tahoma"/>
        <family val="2"/>
        <charset val="204"/>
      </rPr>
      <t xml:space="preserve"> </t>
    </r>
    <r>
      <rPr>
        <sz val="14"/>
        <rFont val="Tahoma"/>
        <family val="2"/>
        <charset val="204"/>
      </rPr>
      <t>, 4…20 мА, +24 В,  резьба 2хG1/4", без кабеля  погрешность 0,5%.</t>
    </r>
  </si>
  <si>
    <t>Модуль связи PD G (для подключения к облачному серверу контроллеров PD R)</t>
  </si>
  <si>
    <t>Система контроля состояния PD C (для передачи информации с датчиков в облачный сервер)</t>
  </si>
  <si>
    <t>Контроллер PD P</t>
  </si>
  <si>
    <t>Сенсорная панель управления PD H диагональ 10 дюймов</t>
  </si>
  <si>
    <t>Сенсорная панель управления PD H диагональ 7 дюймов</t>
  </si>
  <si>
    <t>Цена розница, USD с НДС</t>
  </si>
  <si>
    <t>Принадлежности для контроллеров</t>
  </si>
  <si>
    <t>20/10</t>
  </si>
  <si>
    <t>14/7</t>
  </si>
  <si>
    <t>9/4,5</t>
  </si>
  <si>
    <t>Ток вход/выход, А</t>
  </si>
  <si>
    <t>Мощность двигателя , кВт</t>
  </si>
  <si>
    <t>PD SS (220)</t>
  </si>
  <si>
    <t>-----</t>
  </si>
  <si>
    <t>PD E IP20</t>
  </si>
  <si>
    <t>PD ES IP65</t>
  </si>
  <si>
    <t>PD ES IP20</t>
  </si>
  <si>
    <t>Ток, А</t>
  </si>
  <si>
    <t>IP 65</t>
  </si>
  <si>
    <t>IP 20</t>
  </si>
  <si>
    <t>IP 20/IP 65</t>
  </si>
  <si>
    <t>Степень защиты</t>
  </si>
  <si>
    <t>3х380В</t>
  </si>
  <si>
    <t>Питание двигателей</t>
  </si>
  <si>
    <t>1х220В</t>
  </si>
  <si>
    <t>Питание ЧП</t>
  </si>
  <si>
    <t>0.75 - 2.2 кВт</t>
  </si>
  <si>
    <t>1.5 - 560 кВт</t>
  </si>
  <si>
    <t>Диапазон мощностей</t>
  </si>
  <si>
    <t>Нет (только через контроллер)</t>
  </si>
  <si>
    <t>Да (до 6 насосов)</t>
  </si>
  <si>
    <t>Возможность одновременной работы нескольких насосов в режиме PBS</t>
  </si>
  <si>
    <t>PD H</t>
  </si>
  <si>
    <t>PD SS</t>
  </si>
  <si>
    <t>PD E</t>
  </si>
  <si>
    <t>PD ES</t>
  </si>
  <si>
    <r>
      <t xml:space="preserve">Системы автоматизации Aikon </t>
    </r>
    <r>
      <rPr>
        <b/>
        <sz val="20"/>
        <color indexed="10"/>
        <rFont val="Tahoma"/>
        <family val="2"/>
        <charset val="204"/>
      </rPr>
      <t>НОВОЕ ПОКОЛЕНИЕ 2021</t>
    </r>
  </si>
  <si>
    <t>обновлено 01.11.2021</t>
  </si>
  <si>
    <t>CDL12-2</t>
  </si>
  <si>
    <t>CDL12-3</t>
  </si>
  <si>
    <t>CDL12-4</t>
  </si>
  <si>
    <t>CDL12-5</t>
  </si>
  <si>
    <t>CDL12-6</t>
  </si>
  <si>
    <t>CDL12-7</t>
  </si>
  <si>
    <t>CDL12-8</t>
  </si>
  <si>
    <t>CDL12-9</t>
  </si>
  <si>
    <t>CDL12-10</t>
  </si>
  <si>
    <t>CDL12-11</t>
  </si>
  <si>
    <t>CDL12-12</t>
  </si>
  <si>
    <t>CDL12-13</t>
  </si>
  <si>
    <t>CDL12-14</t>
  </si>
  <si>
    <t>CDL12-15</t>
  </si>
  <si>
    <t>CDL12-16</t>
  </si>
  <si>
    <t>CDL12-17</t>
  </si>
  <si>
    <t>CDL12-18</t>
  </si>
  <si>
    <t>CDL20-1</t>
  </si>
  <si>
    <t>CDL20-2</t>
  </si>
  <si>
    <t>CDL20-3</t>
  </si>
  <si>
    <t>CDL20-4</t>
  </si>
  <si>
    <t>CDL20-5</t>
  </si>
  <si>
    <t>CDL20-6</t>
  </si>
  <si>
    <t>CDL20-7</t>
  </si>
  <si>
    <t>CDL20-8</t>
  </si>
  <si>
    <t>CDL20-9</t>
  </si>
  <si>
    <t>CDL20-10</t>
  </si>
  <si>
    <t>CDL20-11</t>
  </si>
  <si>
    <t>CDL20-12</t>
  </si>
  <si>
    <t>CDL20-13</t>
  </si>
  <si>
    <t>CDL20-14</t>
  </si>
  <si>
    <t>CDL20-15</t>
  </si>
  <si>
    <t>CDL20-16</t>
  </si>
  <si>
    <t>CDL20-17</t>
  </si>
  <si>
    <t>CDL32-130</t>
  </si>
  <si>
    <t>CDL32-140</t>
  </si>
  <si>
    <t>CDL32-150-2</t>
  </si>
  <si>
    <t>CDL32-150</t>
  </si>
  <si>
    <t>CDL32-160-2</t>
  </si>
  <si>
    <t>CDL32-160</t>
  </si>
  <si>
    <t>CDL42-10-1</t>
  </si>
  <si>
    <t>CDL42-10</t>
  </si>
  <si>
    <t>CDL42-20-2</t>
  </si>
  <si>
    <t>CDL42-20  </t>
  </si>
  <si>
    <t>CDL42-30-2</t>
  </si>
  <si>
    <t>CDL42 -30</t>
  </si>
  <si>
    <t>CDL 42-40-2</t>
  </si>
  <si>
    <t>CDL42-40</t>
  </si>
  <si>
    <t>CDL 42-50-2</t>
  </si>
  <si>
    <t>CDL42-50</t>
  </si>
  <si>
    <t>CDL42-60-2</t>
  </si>
  <si>
    <t>CDL42-60   </t>
  </si>
  <si>
    <t>CDL42-70-2</t>
  </si>
  <si>
    <t>CDL42-70</t>
  </si>
  <si>
    <t>CDL42-80-2</t>
  </si>
  <si>
    <t>CDL42-80  </t>
  </si>
  <si>
    <t>CDL42-90-2</t>
  </si>
  <si>
    <t>CDL42-90  </t>
  </si>
  <si>
    <t>CDL42-100-2</t>
  </si>
  <si>
    <t>CDL42-100 </t>
  </si>
  <si>
    <t>CDL42-110-2</t>
  </si>
  <si>
    <t>CDL42-110 </t>
  </si>
  <si>
    <t>CDL42-120-2</t>
  </si>
  <si>
    <t>CDL42-120 </t>
  </si>
  <si>
    <t>CDL42-130-2</t>
  </si>
  <si>
    <t>CDL65-10-1</t>
  </si>
  <si>
    <t>CDL65-10</t>
  </si>
  <si>
    <t>CDL65-20-2</t>
  </si>
  <si>
    <t>CDL65-20-1</t>
  </si>
  <si>
    <t>CDL65-20</t>
  </si>
  <si>
    <t>CDL65-30-2</t>
  </si>
  <si>
    <t>CDL65-30-1</t>
  </si>
  <si>
    <t>CDL65-30</t>
  </si>
  <si>
    <t>CDL65-40-2</t>
  </si>
  <si>
    <t>CDL65-40-1</t>
  </si>
  <si>
    <t>CDL65-40</t>
  </si>
  <si>
    <t>CDL65-50-2</t>
  </si>
  <si>
    <t>CDL65-50-1</t>
  </si>
  <si>
    <t>CDL65-50</t>
  </si>
  <si>
    <t>CDL65-60-2</t>
  </si>
  <si>
    <t>CDL65-60-1</t>
  </si>
  <si>
    <t>CDL65-60</t>
  </si>
  <si>
    <t>CDL65-70-2</t>
  </si>
  <si>
    <t>CDL65-70-1</t>
  </si>
  <si>
    <t>CDL65-70</t>
  </si>
  <si>
    <t>CDL65-80-2</t>
  </si>
  <si>
    <t>CDL65-80-1</t>
  </si>
  <si>
    <t>CDL85-10-1</t>
  </si>
  <si>
    <t>CDL85-10</t>
  </si>
  <si>
    <t>CDL85-20-2</t>
  </si>
  <si>
    <t>CDL85-20</t>
  </si>
  <si>
    <t>CDL85-30-2</t>
  </si>
  <si>
    <t>CDL85-30</t>
  </si>
  <si>
    <t>CDL85-40-2</t>
  </si>
  <si>
    <t>CDL85-40</t>
  </si>
  <si>
    <t>CDL85-50-2</t>
  </si>
  <si>
    <t>CDL85-50</t>
  </si>
  <si>
    <t>CDL85-60-2</t>
  </si>
  <si>
    <t>CDL85-60</t>
  </si>
  <si>
    <t>CDL120-10</t>
  </si>
  <si>
    <t>CDL120-20-2</t>
  </si>
  <si>
    <t>CDL120-20-1</t>
  </si>
  <si>
    <t>CDL120-20</t>
  </si>
  <si>
    <t>CDL120-30-2</t>
  </si>
  <si>
    <t>CDL120-30-1</t>
  </si>
  <si>
    <t>CDL120-30</t>
  </si>
  <si>
    <t>CDL120-40-2</t>
  </si>
  <si>
    <t>CDL120-40-1</t>
  </si>
  <si>
    <t>CDL120-40</t>
  </si>
  <si>
    <t>CDL120-50-2</t>
  </si>
  <si>
    <t>CDL120-50-1</t>
  </si>
  <si>
    <t>CDL120-50</t>
  </si>
  <si>
    <t>CDL120-60-2</t>
  </si>
  <si>
    <t>CDL120-60-1</t>
  </si>
  <si>
    <t>CDL120-70-2</t>
  </si>
  <si>
    <t>CDL120-70-1</t>
  </si>
  <si>
    <t>CDL120-70</t>
  </si>
  <si>
    <t>CDL150-10-1</t>
  </si>
  <si>
    <t>CDL150-10</t>
  </si>
  <si>
    <t>CDL150-20-2</t>
  </si>
  <si>
    <t>CDL150-20-1</t>
  </si>
  <si>
    <t>CDL150-20</t>
  </si>
  <si>
    <t>CDL150-30-2</t>
  </si>
  <si>
    <t>CDL150-30-1</t>
  </si>
  <si>
    <t>CDL150-30</t>
  </si>
  <si>
    <t>CDL150-40-2</t>
  </si>
  <si>
    <t>CDL150-40-1</t>
  </si>
  <si>
    <t>CDL150-40</t>
  </si>
  <si>
    <t>CDL150-50-2</t>
  </si>
  <si>
    <t>CDL150-50-1</t>
  </si>
  <si>
    <t>CDL150-50</t>
  </si>
  <si>
    <t>CDL150-60-2</t>
  </si>
  <si>
    <t>CDL150-60-1</t>
  </si>
  <si>
    <t>CDL150-60</t>
  </si>
  <si>
    <t>CDL200-10-B</t>
  </si>
  <si>
    <t>CDL200-10-A</t>
  </si>
  <si>
    <t>CDL200-10</t>
  </si>
  <si>
    <t>CDL200-20-2B</t>
  </si>
  <si>
    <t>CDL200-20-2A</t>
  </si>
  <si>
    <t>CDL200-20-A</t>
  </si>
  <si>
    <t>CDL200-20</t>
  </si>
  <si>
    <t>CDL200-30-2B</t>
  </si>
  <si>
    <t>CDL200-30-A-B</t>
  </si>
  <si>
    <t>CDL200-30-2A</t>
  </si>
  <si>
    <t>CDL200-30-B</t>
  </si>
  <si>
    <t>CDL200-30-A</t>
  </si>
  <si>
    <t>CDL200-30</t>
  </si>
  <si>
    <t>CDL200-40-2B</t>
  </si>
  <si>
    <t>CDL200-40-2A</t>
  </si>
  <si>
    <t>CDL200-40-A</t>
  </si>
  <si>
    <t>CDL200-40</t>
  </si>
  <si>
    <t>CDLF1-2</t>
  </si>
  <si>
    <t>CDLF1-3</t>
  </si>
  <si>
    <t>CDLF1-4</t>
  </si>
  <si>
    <t>CDLF1-5</t>
  </si>
  <si>
    <t>CDLF1-6</t>
  </si>
  <si>
    <t>CDLF1-7</t>
  </si>
  <si>
    <t>CDLF1-8</t>
  </si>
  <si>
    <t>CDLF1-9</t>
  </si>
  <si>
    <t>CDLF1-10</t>
  </si>
  <si>
    <t>CDLF1-11</t>
  </si>
  <si>
    <t>CDLF1-12</t>
  </si>
  <si>
    <t>CDLF1-13</t>
  </si>
  <si>
    <t>CDLF1-14</t>
  </si>
  <si>
    <t>CDLF1-15</t>
  </si>
  <si>
    <t>CDLF1-16</t>
  </si>
  <si>
    <t>CDLF1-17</t>
  </si>
  <si>
    <t>CDLF1-18</t>
  </si>
  <si>
    <t>CDLF1-19</t>
  </si>
  <si>
    <t>CDLF1-20</t>
  </si>
  <si>
    <t>CDLF1-21</t>
  </si>
  <si>
    <t>CDLF1-22</t>
  </si>
  <si>
    <t>CDLF1-23</t>
  </si>
  <si>
    <t>CDLF1-24</t>
  </si>
  <si>
    <t>CDLF1-25</t>
  </si>
  <si>
    <t>CDLF1-26</t>
  </si>
  <si>
    <t>CDLF1-27</t>
  </si>
  <si>
    <t>CDLF1-28</t>
  </si>
  <si>
    <t>CDLF1-29</t>
  </si>
  <si>
    <t>CDLF1-30</t>
  </si>
  <si>
    <t>CDLF1-31</t>
  </si>
  <si>
    <t>CDLF1-32</t>
  </si>
  <si>
    <t>CDLF1-33</t>
  </si>
  <si>
    <t>CDLF1-34</t>
  </si>
  <si>
    <t>CDLF1-35</t>
  </si>
  <si>
    <t>CDLF1-36</t>
  </si>
  <si>
    <t>CDLF2-2</t>
  </si>
  <si>
    <t>CDLF2-3</t>
  </si>
  <si>
    <t>CDLF2-4</t>
  </si>
  <si>
    <t>CDLF2-5</t>
  </si>
  <si>
    <t>CDLF2-6</t>
  </si>
  <si>
    <t>CDLF2-7</t>
  </si>
  <si>
    <t>CDLF2-8</t>
  </si>
  <si>
    <t>CDLF2-9</t>
  </si>
  <si>
    <t>CDLF2-10</t>
  </si>
  <si>
    <t>CDLF2-11</t>
  </si>
  <si>
    <t>CDLF2-12</t>
  </si>
  <si>
    <t>CDLF2-13</t>
  </si>
  <si>
    <t>CDLF2-14</t>
  </si>
  <si>
    <t>CDLF2-15</t>
  </si>
  <si>
    <t>CDLF2-16</t>
  </si>
  <si>
    <t>CDLF2-17</t>
  </si>
  <si>
    <t>CDLF2-18</t>
  </si>
  <si>
    <t>CDLF2-19</t>
  </si>
  <si>
    <t>CDLF2-20</t>
  </si>
  <si>
    <t>CDLF2-21</t>
  </si>
  <si>
    <t>CDLF2-22</t>
  </si>
  <si>
    <t>CDLF2-23</t>
  </si>
  <si>
    <t>CDLF2-24</t>
  </si>
  <si>
    <t>CDLF2-25</t>
  </si>
  <si>
    <t>CDLF2-26</t>
  </si>
  <si>
    <t>CDLF3-2</t>
  </si>
  <si>
    <t>CDLF3-3</t>
  </si>
  <si>
    <t>CDLF3-4</t>
  </si>
  <si>
    <t>CDLF3-5</t>
  </si>
  <si>
    <t>CDLF3-6</t>
  </si>
  <si>
    <t>CDLF3-7</t>
  </si>
  <si>
    <t>CDLF3-8</t>
  </si>
  <si>
    <t>CDLF3-9</t>
  </si>
  <si>
    <t>CDLF3-10</t>
  </si>
  <si>
    <t>CDLF3-11</t>
  </si>
  <si>
    <t>CDLF3-12</t>
  </si>
  <si>
    <t>CDLF3-13</t>
  </si>
  <si>
    <t>CDLF3-14</t>
  </si>
  <si>
    <t>CDLF3-15</t>
  </si>
  <si>
    <t>CDLF3-16</t>
  </si>
  <si>
    <t>CDLF3-17</t>
  </si>
  <si>
    <t>CDLF3-18</t>
  </si>
  <si>
    <t>CDLF3-19</t>
  </si>
  <si>
    <t>CDLF3-20</t>
  </si>
  <si>
    <t>CDLF3-21</t>
  </si>
  <si>
    <t>CDLF3-22</t>
  </si>
  <si>
    <t>CDLF3-23</t>
  </si>
  <si>
    <t>CDLF3-24</t>
  </si>
  <si>
    <t>CDLF3-25</t>
  </si>
  <si>
    <t>CDLF3-26</t>
  </si>
  <si>
    <t>CDLF3-27</t>
  </si>
  <si>
    <t>CDLF3-28</t>
  </si>
  <si>
    <t>CDLF3-29</t>
  </si>
  <si>
    <t>CDLF3-30</t>
  </si>
  <si>
    <t>CDLF3-31</t>
  </si>
  <si>
    <t>CDLF3-32</t>
  </si>
  <si>
    <t>CDLF3-33</t>
  </si>
  <si>
    <t>CDLF3-34</t>
  </si>
  <si>
    <t>CDLF3-35</t>
  </si>
  <si>
    <t>CDLF3-36</t>
  </si>
  <si>
    <t>CDLF4-2</t>
  </si>
  <si>
    <t>CDLF4-3</t>
  </si>
  <si>
    <t>CDLF4-4</t>
  </si>
  <si>
    <t>CDLF4-5</t>
  </si>
  <si>
    <t>CDLF4-6</t>
  </si>
  <si>
    <t>CDLF4-7</t>
  </si>
  <si>
    <t>CDLF4-8</t>
  </si>
  <si>
    <t>CDLF4-9</t>
  </si>
  <si>
    <t>CDLF4-10</t>
  </si>
  <si>
    <t>CDLF4-11</t>
  </si>
  <si>
    <t>CDLF4-12</t>
  </si>
  <si>
    <t>CDLF4-13</t>
  </si>
  <si>
    <t>CDLF4-14</t>
  </si>
  <si>
    <t>CDLF4-15</t>
  </si>
  <si>
    <t>CDLF4-16</t>
  </si>
  <si>
    <t>CDLF4-17</t>
  </si>
  <si>
    <t>CDLF4-18</t>
  </si>
  <si>
    <t>CDLF4-19</t>
  </si>
  <si>
    <t>CDLF4-20</t>
  </si>
  <si>
    <t>CDLF4-21</t>
  </si>
  <si>
    <t>CDLF4-22</t>
  </si>
  <si>
    <t>CDLF8-2/1</t>
  </si>
  <si>
    <t>CDLF8-2</t>
  </si>
  <si>
    <t>CDLF8-3</t>
  </si>
  <si>
    <t>CDLF8-4</t>
  </si>
  <si>
    <t>CDLF8-5</t>
  </si>
  <si>
    <t>CDLF8-6</t>
  </si>
  <si>
    <t>CDLF8-7</t>
  </si>
  <si>
    <t>CDLF8-8</t>
  </si>
  <si>
    <t>CDLF8-9</t>
  </si>
  <si>
    <t>CDLF8-10</t>
  </si>
  <si>
    <t>CDLF8-11</t>
  </si>
  <si>
    <t>CDLF8-12</t>
  </si>
  <si>
    <t>CDLF8-13</t>
  </si>
  <si>
    <t>CDLF8-14</t>
  </si>
  <si>
    <t>CDLF8-15</t>
  </si>
  <si>
    <t>CDLF8-16</t>
  </si>
  <si>
    <t>CDLF8-17</t>
  </si>
  <si>
    <t>CDLF8-18</t>
  </si>
  <si>
    <t>CDLF8-19</t>
  </si>
  <si>
    <t>CDLF8-20</t>
  </si>
  <si>
    <t>CDLF10-1</t>
  </si>
  <si>
    <t>CDLF10-2</t>
  </si>
  <si>
    <t>CDLF10-3</t>
  </si>
  <si>
    <t>CDLF10-4</t>
  </si>
  <si>
    <t>CDLF10-5</t>
  </si>
  <si>
    <t>CDLF10-6</t>
  </si>
  <si>
    <t>CDLF10-7</t>
  </si>
  <si>
    <t>CDLF10-8</t>
  </si>
  <si>
    <t>CDLF10-9</t>
  </si>
  <si>
    <t>CDLF10-10</t>
  </si>
  <si>
    <t>CDLF10-11</t>
  </si>
  <si>
    <t>CDLF10-12</t>
  </si>
  <si>
    <t>CDLF10-13</t>
  </si>
  <si>
    <t>CDLF10-14</t>
  </si>
  <si>
    <t>CDLF10-15</t>
  </si>
  <si>
    <t>CDLF10-16</t>
  </si>
  <si>
    <t>CDLF10-17</t>
  </si>
  <si>
    <t>CDLF10-18</t>
  </si>
  <si>
    <t>CDLF10-19</t>
  </si>
  <si>
    <t>CDLF10-20</t>
  </si>
  <si>
    <t>CDLF10-21</t>
  </si>
  <si>
    <t>CDLF10-22</t>
  </si>
  <si>
    <t>CDLF12-2</t>
  </si>
  <si>
    <t>CDLF12-3</t>
  </si>
  <si>
    <t>CDLF12-4</t>
  </si>
  <si>
    <t>CDLF12-5</t>
  </si>
  <si>
    <t>CDLF12-6</t>
  </si>
  <si>
    <t>CDLF12-7</t>
  </si>
  <si>
    <t>CDLF12-8</t>
  </si>
  <si>
    <t>CDLF12-9</t>
  </si>
  <si>
    <t>CDLF12-10</t>
  </si>
  <si>
    <t>CDLF12-11</t>
  </si>
  <si>
    <t>CDLF12-12</t>
  </si>
  <si>
    <t>CDLF12-13</t>
  </si>
  <si>
    <t>CDLF12-14</t>
  </si>
  <si>
    <t>CDLF12-15</t>
  </si>
  <si>
    <t>CDLF12-16</t>
  </si>
  <si>
    <t>CDLF12-17</t>
  </si>
  <si>
    <t>CDLF12-18</t>
  </si>
  <si>
    <t>CDLF15-1</t>
  </si>
  <si>
    <t>CDLF15-2</t>
  </si>
  <si>
    <t>CDLF15-3</t>
  </si>
  <si>
    <t>CDLF15-4</t>
  </si>
  <si>
    <t>CDLF15-5</t>
  </si>
  <si>
    <t>CDLF15-6</t>
  </si>
  <si>
    <t>CDLF15-7</t>
  </si>
  <si>
    <t>CDLF15-8</t>
  </si>
  <si>
    <t>CDLF15-9</t>
  </si>
  <si>
    <t>CDLF15-10</t>
  </si>
  <si>
    <t>CDLF15-11</t>
  </si>
  <si>
    <t>CDLF15-12</t>
  </si>
  <si>
    <t>CDLF15-13</t>
  </si>
  <si>
    <t>CDLF15-14</t>
  </si>
  <si>
    <t>CDLF15-15</t>
  </si>
  <si>
    <t>CDLF15-16</t>
  </si>
  <si>
    <t>CDLF15-17</t>
  </si>
  <si>
    <t>CDLF20-1</t>
  </si>
  <si>
    <t>CDLF20-2</t>
  </si>
  <si>
    <t>CDLF20-3</t>
  </si>
  <si>
    <t>CDLF20-4</t>
  </si>
  <si>
    <t>CDLF20-5</t>
  </si>
  <si>
    <t>CDLF20-6</t>
  </si>
  <si>
    <t>CDLF20-7</t>
  </si>
  <si>
    <t>CDLF20-8</t>
  </si>
  <si>
    <t>CDLF20-9</t>
  </si>
  <si>
    <t>CDLF20-10</t>
  </si>
  <si>
    <t>CDLF20-11</t>
  </si>
  <si>
    <t>CDLF20-12</t>
  </si>
  <si>
    <t>CDLF20-13</t>
  </si>
  <si>
    <t>CDLF20-14</t>
  </si>
  <si>
    <t>CDLF20-15</t>
  </si>
  <si>
    <t>CDLF20-16</t>
  </si>
  <si>
    <t>CDLF20-17</t>
  </si>
  <si>
    <t>CDLF32-10</t>
  </si>
  <si>
    <t>CDLF32-20-2</t>
  </si>
  <si>
    <t>CDLF32-20</t>
  </si>
  <si>
    <t>CDLF32-30</t>
  </si>
  <si>
    <t>CDLF32-40</t>
  </si>
  <si>
    <t>CDLF32-50</t>
  </si>
  <si>
    <t>CDLF32-60</t>
  </si>
  <si>
    <t>CDLF32-70</t>
  </si>
  <si>
    <t>CDLF32-80</t>
  </si>
  <si>
    <t>CDLF32-90</t>
  </si>
  <si>
    <t>CDLF32-100</t>
  </si>
  <si>
    <t>CDLF32-110</t>
  </si>
  <si>
    <t>CDLF32-120</t>
  </si>
  <si>
    <t>CDLF32-10-1</t>
  </si>
  <si>
    <t>CDLF42-10-1</t>
  </si>
  <si>
    <t>CDLF42-10</t>
  </si>
  <si>
    <t>CDLF42-20-2</t>
  </si>
  <si>
    <t>CDLF42-20  </t>
  </si>
  <si>
    <t>CDLF42-30-2</t>
  </si>
  <si>
    <t>CDLF42 -30</t>
  </si>
  <si>
    <t>CDLF 42-40-2</t>
  </si>
  <si>
    <t>CDLF42-40</t>
  </si>
  <si>
    <t>CDLF 42-50-2</t>
  </si>
  <si>
    <t>CDLF42-50</t>
  </si>
  <si>
    <t>CDLF42-60-2</t>
  </si>
  <si>
    <t>CDLF42-60   </t>
  </si>
  <si>
    <t>CDLF42-70-2</t>
  </si>
  <si>
    <t>CDLF42-70</t>
  </si>
  <si>
    <t>CDLF42-80-2</t>
  </si>
  <si>
    <t>CDLF42-80  </t>
  </si>
  <si>
    <t>CDLF42-90-2</t>
  </si>
  <si>
    <t>CDLF42-90  </t>
  </si>
  <si>
    <t>CDLF42-100-2</t>
  </si>
  <si>
    <t>CDLF42-100 </t>
  </si>
  <si>
    <t>CDLF42-110-2</t>
  </si>
  <si>
    <t>CDLF42-110 </t>
  </si>
  <si>
    <t>CDLF42-120-2</t>
  </si>
  <si>
    <t>CDLF42-120 </t>
  </si>
  <si>
    <t>CDLF42-130-2</t>
  </si>
  <si>
    <t>CDLF65-10-1</t>
  </si>
  <si>
    <t>CDLF65-10</t>
  </si>
  <si>
    <t>CDLF65-20-2</t>
  </si>
  <si>
    <t>CDLF65-20-1</t>
  </si>
  <si>
    <t>CDLF65-20</t>
  </si>
  <si>
    <t>CDLF65-30-2</t>
  </si>
  <si>
    <t>CDLF65-30-1</t>
  </si>
  <si>
    <t>CDLF65-30</t>
  </si>
  <si>
    <t>CDLF65-40-2</t>
  </si>
  <si>
    <t>CDLF65-40-1</t>
  </si>
  <si>
    <t>CDLF65-40</t>
  </si>
  <si>
    <t>CDLF65-50-2</t>
  </si>
  <si>
    <t>CDLF65-50-1</t>
  </si>
  <si>
    <t>CDLF65-50</t>
  </si>
  <si>
    <t>CDLF65-60-2</t>
  </si>
  <si>
    <t>CDLF65-60-1</t>
  </si>
  <si>
    <t>CDLF65-60</t>
  </si>
  <si>
    <t>CDLF65-70-2</t>
  </si>
  <si>
    <t>CDLF65-70-1</t>
  </si>
  <si>
    <t>CDLF65-70</t>
  </si>
  <si>
    <t>CDLF65-80-2</t>
  </si>
  <si>
    <t>CDLF65-80-1</t>
  </si>
  <si>
    <t>CDLF85-10-1</t>
  </si>
  <si>
    <t>CDLF85-10</t>
  </si>
  <si>
    <t>CDLF85-20-2</t>
  </si>
  <si>
    <t>CDLF85-20</t>
  </si>
  <si>
    <t>CDLF85-30-2</t>
  </si>
  <si>
    <t>CDLF85-30</t>
  </si>
  <si>
    <t>CDLF85-40-2</t>
  </si>
  <si>
    <t>CDLF85-40</t>
  </si>
  <si>
    <t>CDLF85-50-2</t>
  </si>
  <si>
    <t>CDLF85-50</t>
  </si>
  <si>
    <t>CDLF85-60-2</t>
  </si>
  <si>
    <t>CDLF85-60</t>
  </si>
  <si>
    <t>CDLF120-10</t>
  </si>
  <si>
    <t>CDLF120-20-2</t>
  </si>
  <si>
    <t>CDLF120-20-1</t>
  </si>
  <si>
    <t>CDLF120-20</t>
  </si>
  <si>
    <t>CDLF120-30-2</t>
  </si>
  <si>
    <t>CDLF120-30-1</t>
  </si>
  <si>
    <t>CDLF120-30</t>
  </si>
  <si>
    <t>CDLF120-40-2</t>
  </si>
  <si>
    <t>CDLF120-40-1</t>
  </si>
  <si>
    <t>CDLF120-40</t>
  </si>
  <si>
    <t>CDLF120-50-2</t>
  </si>
  <si>
    <t>CDLF120-50-1</t>
  </si>
  <si>
    <t>CDLF120-50</t>
  </si>
  <si>
    <t>CDLF120-60-2</t>
  </si>
  <si>
    <t>CDLF120-60-1</t>
  </si>
  <si>
    <t>CDLF120-70-2</t>
  </si>
  <si>
    <t>CDLF120-70-1</t>
  </si>
  <si>
    <t>CDLF120-70</t>
  </si>
  <si>
    <t>CDLF150-10-1</t>
  </si>
  <si>
    <t>CDLF150-10</t>
  </si>
  <si>
    <t>CDLF150-20-2</t>
  </si>
  <si>
    <t>CDLF150-20-1</t>
  </si>
  <si>
    <t>CDLF150-20</t>
  </si>
  <si>
    <t>CDLF150-30-2</t>
  </si>
  <si>
    <t>CDLF150-30-1</t>
  </si>
  <si>
    <t>CDLF150-30</t>
  </si>
  <si>
    <t>CDLF150-40-2</t>
  </si>
  <si>
    <t>CDLF150-40-1</t>
  </si>
  <si>
    <t>CDLF150-40</t>
  </si>
  <si>
    <t>CDLF150-50-2</t>
  </si>
  <si>
    <t>CDLF150-50-1</t>
  </si>
  <si>
    <t>CDLF150-50</t>
  </si>
  <si>
    <t>CDLF150-60-2</t>
  </si>
  <si>
    <t>CDLF150-60-1</t>
  </si>
  <si>
    <t>CDLF150-60</t>
  </si>
  <si>
    <t>CDLF200-10-B</t>
  </si>
  <si>
    <t>CDLF200-10-A</t>
  </si>
  <si>
    <t>CDLF200-10</t>
  </si>
  <si>
    <t>CDLF200-20-2B</t>
  </si>
  <si>
    <t>CDLF200-20-2A</t>
  </si>
  <si>
    <t>CDLF200-20-A</t>
  </si>
  <si>
    <t>CDLF200-20</t>
  </si>
  <si>
    <t>CDLF200-30-2B</t>
  </si>
  <si>
    <t>CDLF200-30-A-B</t>
  </si>
  <si>
    <t>CDLF200-30-2A</t>
  </si>
  <si>
    <t>CDLF200-30-B</t>
  </si>
  <si>
    <t>CDLF200-30-A</t>
  </si>
  <si>
    <t>CDLF200-30</t>
  </si>
  <si>
    <t>CDLF200-40-2B</t>
  </si>
  <si>
    <t>CDLF200-40-2A</t>
  </si>
  <si>
    <t>CDLF200-40-A</t>
  </si>
  <si>
    <t>CDLF200-40</t>
  </si>
  <si>
    <t>[Date]</t>
  </si>
  <si>
    <t>[Name]</t>
  </si>
  <si>
    <t>[N]</t>
  </si>
  <si>
    <t>[NБак]</t>
  </si>
  <si>
    <t>[Nzap]</t>
  </si>
  <si>
    <t>[PumpType]</t>
  </si>
  <si>
    <t>[Q]</t>
  </si>
  <si>
    <t>[H]</t>
  </si>
  <si>
    <t>[KPD]</t>
  </si>
  <si>
    <t>[Dcol]</t>
  </si>
  <si>
    <t>[PN]</t>
  </si>
  <si>
    <t>[Price]</t>
  </si>
  <si>
    <t>[Model]</t>
  </si>
  <si>
    <t>[NR]</t>
  </si>
  <si>
    <t>[ContrType]</t>
  </si>
  <si>
    <t>[Мощность]</t>
  </si>
  <si>
    <t>[MatCol]</t>
  </si>
  <si>
    <t>Статус</t>
  </si>
  <si>
    <t>Название файла</t>
  </si>
  <si>
    <t>Шаблоны для обработки</t>
  </si>
  <si>
    <t>ok</t>
  </si>
  <si>
    <t>CDL1-2</t>
  </si>
  <si>
    <t>CDL1-3</t>
  </si>
  <si>
    <t>CDL1-4</t>
  </si>
  <si>
    <t>CDL1-5</t>
  </si>
  <si>
    <t>CDL1-6</t>
  </si>
  <si>
    <t>CDL1-7</t>
  </si>
  <si>
    <t>CDL1-8</t>
  </si>
  <si>
    <t>CDL1-9</t>
  </si>
  <si>
    <t>CDL1-10</t>
  </si>
  <si>
    <t>CDL1-11</t>
  </si>
  <si>
    <t>CDL1-12</t>
  </si>
  <si>
    <t>CDL1-13</t>
  </si>
  <si>
    <t>CDL1-14</t>
  </si>
  <si>
    <t>CDL1-15</t>
  </si>
  <si>
    <t>CDL1-16</t>
  </si>
  <si>
    <t>CDL1-17</t>
  </si>
  <si>
    <t>CDL1-18</t>
  </si>
  <si>
    <t>CDL1-19</t>
  </si>
  <si>
    <t>CDL1-20</t>
  </si>
  <si>
    <t>CDL1-21</t>
  </si>
  <si>
    <t>CDL1-22</t>
  </si>
  <si>
    <t>CDL1-23</t>
  </si>
  <si>
    <t>CDL1-24</t>
  </si>
  <si>
    <t>CDL1-25</t>
  </si>
  <si>
    <t>CDL1-26</t>
  </si>
  <si>
    <t>CDL1-27</t>
  </si>
  <si>
    <t>CDL1-28</t>
  </si>
  <si>
    <t>CDL1-29</t>
  </si>
  <si>
    <t>CDL1-30</t>
  </si>
  <si>
    <t>CDL1-31</t>
  </si>
  <si>
    <t>CDL1-32</t>
  </si>
  <si>
    <t>CDL1-33</t>
  </si>
  <si>
    <t>CDL1-34</t>
  </si>
  <si>
    <t>CDL1-35</t>
  </si>
  <si>
    <t>CDL1-36</t>
  </si>
  <si>
    <t>CDL2-2</t>
  </si>
  <si>
    <t>CDL2-3</t>
  </si>
  <si>
    <t>CDL2-4</t>
  </si>
  <si>
    <t>CDL2-5</t>
  </si>
  <si>
    <t>CDL2-6</t>
  </si>
  <si>
    <t>CDL2-7</t>
  </si>
  <si>
    <t>CDL2-8</t>
  </si>
  <si>
    <t>CDL2-9</t>
  </si>
  <si>
    <t>CDL2-10</t>
  </si>
  <si>
    <t>CDL2-11</t>
  </si>
  <si>
    <t>CDL2-12</t>
  </si>
  <si>
    <t>CDL2-13</t>
  </si>
  <si>
    <t>CDL2-14</t>
  </si>
  <si>
    <t>CDL2-15</t>
  </si>
  <si>
    <t>CDL2-16</t>
  </si>
  <si>
    <t>CDL2-17</t>
  </si>
  <si>
    <t>CDL2-18</t>
  </si>
  <si>
    <t>CDL2-19</t>
  </si>
  <si>
    <t>CDL2-20</t>
  </si>
  <si>
    <t>CDL2-21</t>
  </si>
  <si>
    <t>CDL2-22</t>
  </si>
  <si>
    <t>CDL2-23</t>
  </si>
  <si>
    <t>CDL2-24</t>
  </si>
  <si>
    <t>CDL2-25</t>
  </si>
  <si>
    <t>CDL2-26</t>
  </si>
  <si>
    <t>CDL3-2</t>
  </si>
  <si>
    <t>CDL3-3</t>
  </si>
  <si>
    <t>CDL3-4</t>
  </si>
  <si>
    <t>CDL3-5</t>
  </si>
  <si>
    <t>CDL3-6</t>
  </si>
  <si>
    <t>CDL3-7</t>
  </si>
  <si>
    <t>CDL3-8</t>
  </si>
  <si>
    <t>CDL3-9</t>
  </si>
  <si>
    <t>CDL3-10</t>
  </si>
  <si>
    <t>CDL3-11</t>
  </si>
  <si>
    <t>CDL3-12</t>
  </si>
  <si>
    <t>CDL3-13</t>
  </si>
  <si>
    <t>CDL3-14</t>
  </si>
  <si>
    <t>CDL3-15</t>
  </si>
  <si>
    <t>CDL3-16</t>
  </si>
  <si>
    <t>CDL3-17</t>
  </si>
  <si>
    <t>CDL3-18</t>
  </si>
  <si>
    <t>CDL3-19</t>
  </si>
  <si>
    <t>CDL3-20</t>
  </si>
  <si>
    <t>CDL3-21</t>
  </si>
  <si>
    <t>CDL3-22</t>
  </si>
  <si>
    <t>CDL3-23</t>
  </si>
  <si>
    <t>CDL3-24</t>
  </si>
  <si>
    <t>CDL3-25</t>
  </si>
  <si>
    <t>CDL3-26</t>
  </si>
  <si>
    <t>CDL3-27</t>
  </si>
  <si>
    <t>CDL3-28</t>
  </si>
  <si>
    <t>CDL3-29</t>
  </si>
  <si>
    <t>CDL3-30</t>
  </si>
  <si>
    <t>CDL3-31</t>
  </si>
  <si>
    <t>CDL3-32</t>
  </si>
  <si>
    <t>CDL3-33</t>
  </si>
  <si>
    <t>CDL3-34</t>
  </si>
  <si>
    <t>CDL3-35</t>
  </si>
  <si>
    <t>CDL3-36</t>
  </si>
  <si>
    <t>CDL4-2</t>
  </si>
  <si>
    <t>CDL4-3</t>
  </si>
  <si>
    <t>CDL4-4</t>
  </si>
  <si>
    <t>CDL4-5</t>
  </si>
  <si>
    <t>CDL4-6</t>
  </si>
  <si>
    <t>CDL4-7</t>
  </si>
  <si>
    <t>CDL4-8</t>
  </si>
  <si>
    <t>CDL4-9</t>
  </si>
  <si>
    <t>CDL4-10</t>
  </si>
  <si>
    <t>CDL4-11</t>
  </si>
  <si>
    <t>CDL4-12</t>
  </si>
  <si>
    <t>CDL4-13</t>
  </si>
  <si>
    <t>CDL4-14</t>
  </si>
  <si>
    <t>CDL4-15</t>
  </si>
  <si>
    <t>CDL4-16</t>
  </si>
  <si>
    <t>CDL4-17</t>
  </si>
  <si>
    <t>CDL4-18</t>
  </si>
  <si>
    <t>CDL4-19</t>
  </si>
  <si>
    <t>CDL4-20</t>
  </si>
  <si>
    <t>CDL4-21</t>
  </si>
  <si>
    <t>CDL4-22</t>
  </si>
  <si>
    <t>CDL8-2/1</t>
  </si>
  <si>
    <t>CDL8-2</t>
  </si>
  <si>
    <t>CDL8-3</t>
  </si>
  <si>
    <t>CDL8-4</t>
  </si>
  <si>
    <t>CDL8-5</t>
  </si>
  <si>
    <t>CDL8-6</t>
  </si>
  <si>
    <t>CDL8-7</t>
  </si>
  <si>
    <t>CDL8-8</t>
  </si>
  <si>
    <t>CDL8-9</t>
  </si>
  <si>
    <t>CDL8-10</t>
  </si>
  <si>
    <t>CDL8-11</t>
  </si>
  <si>
    <t>CDL8-12</t>
  </si>
  <si>
    <t>CDL8-13</t>
  </si>
  <si>
    <t>CDL8-14</t>
  </si>
  <si>
    <t>CDL8-15</t>
  </si>
  <si>
    <t>CDL8-16</t>
  </si>
  <si>
    <t>CDL8-17</t>
  </si>
  <si>
    <t>CDL8-18</t>
  </si>
  <si>
    <t>CDL8-19</t>
  </si>
  <si>
    <t>CDL8-20</t>
  </si>
  <si>
    <t>CDL10-1</t>
  </si>
  <si>
    <t>CDL10-2</t>
  </si>
  <si>
    <t>CDL10-3</t>
  </si>
  <si>
    <t>CDL10-4</t>
  </si>
  <si>
    <t>CDL10-5</t>
  </si>
  <si>
    <t>CDL10-6</t>
  </si>
  <si>
    <t>CDL10-7</t>
  </si>
  <si>
    <t>CDL10-8</t>
  </si>
  <si>
    <t>CDL10-9</t>
  </si>
  <si>
    <t>CDL10-10</t>
  </si>
  <si>
    <t>CDL10-11</t>
  </si>
  <si>
    <t>CDL10-12</t>
  </si>
  <si>
    <t>CDL10-13</t>
  </si>
  <si>
    <t>CDL10-14</t>
  </si>
  <si>
    <t>CDL10-15</t>
  </si>
  <si>
    <t>CDL10-16</t>
  </si>
  <si>
    <t>CDL10-17</t>
  </si>
  <si>
    <t>CDL10-18</t>
  </si>
  <si>
    <t>CDL10-19</t>
  </si>
  <si>
    <t>CDL10-20</t>
  </si>
  <si>
    <t>CDL10-21</t>
  </si>
  <si>
    <t>CDL10-22</t>
  </si>
  <si>
    <t>CDL15-1</t>
  </si>
  <si>
    <t>CDL15-2</t>
  </si>
  <si>
    <t>CDL15-3</t>
  </si>
  <si>
    <t>CDL15-4</t>
  </si>
  <si>
    <t>CDL15-5</t>
  </si>
  <si>
    <t>CDL15-6</t>
  </si>
  <si>
    <t>CDL15-7</t>
  </si>
  <si>
    <t>CDL15-8</t>
  </si>
  <si>
    <t>CDL15-9</t>
  </si>
  <si>
    <t>CDL15-10</t>
  </si>
  <si>
    <t>CDL15-11</t>
  </si>
  <si>
    <t>CDL15-12</t>
  </si>
  <si>
    <t>CDL15-13</t>
  </si>
  <si>
    <t>CDL15-14</t>
  </si>
  <si>
    <t>CDL15-15</t>
  </si>
  <si>
    <t>CDL15-16</t>
  </si>
  <si>
    <t>CDL15-17</t>
  </si>
  <si>
    <t>CDL32-10-1</t>
  </si>
  <si>
    <t>CDL32-10</t>
  </si>
  <si>
    <t>CDL32-20-2</t>
  </si>
  <si>
    <t>CDL32-20</t>
  </si>
  <si>
    <t>CDL32-30</t>
  </si>
  <si>
    <t>CDL32-40</t>
  </si>
  <si>
    <t>CDL32-50</t>
  </si>
  <si>
    <t>CDL32-60</t>
  </si>
  <si>
    <t>CDL32-70</t>
  </si>
  <si>
    <t>CDL32-80</t>
  </si>
  <si>
    <t>CDL32-90</t>
  </si>
  <si>
    <t>CDL32-100</t>
  </si>
  <si>
    <t>CDL32-110</t>
  </si>
  <si>
    <t>CDL32-120</t>
  </si>
  <si>
    <t>TD80-40/2</t>
  </si>
  <si>
    <t>TD80-41G/2</t>
  </si>
  <si>
    <t>TD80-48/2</t>
  </si>
  <si>
    <t>TD80-48G/2</t>
  </si>
  <si>
    <t>TD100-27/2</t>
  </si>
  <si>
    <t>TD100-33/2</t>
  </si>
  <si>
    <t>TD125-19G/4</t>
  </si>
  <si>
    <t>TD125-18/4</t>
  </si>
  <si>
    <t>TD125-22G/4</t>
  </si>
  <si>
    <t>TD125-28G/4</t>
  </si>
  <si>
    <t>TD125-32G/4</t>
  </si>
  <si>
    <t>TD150-12.5/4</t>
  </si>
  <si>
    <t>TD150-12.5G/4</t>
  </si>
  <si>
    <t>TD150-17/4</t>
  </si>
  <si>
    <t>TD150-17G/4</t>
  </si>
  <si>
    <t>TD150-21/4</t>
  </si>
  <si>
    <t>TD150-22G/4</t>
  </si>
  <si>
    <t>TD200-15/4</t>
  </si>
  <si>
    <t>TD200-16/4</t>
  </si>
  <si>
    <t>TD200-18/4</t>
  </si>
  <si>
    <t>TD200-19/4</t>
  </si>
  <si>
    <t>TD200-24/4</t>
  </si>
  <si>
    <t>TD200-30/4</t>
  </si>
  <si>
    <t>TD200-31/4</t>
  </si>
  <si>
    <t>TD200-35/4</t>
  </si>
  <si>
    <t>TD200-36/4</t>
  </si>
  <si>
    <t>TD200-44/4</t>
  </si>
  <si>
    <t>TD200-47/4</t>
  </si>
  <si>
    <t>TD250-16/4</t>
  </si>
  <si>
    <t>TD250-19/4</t>
  </si>
  <si>
    <t>TD250-22/4</t>
  </si>
  <si>
    <t>TD250-29/4</t>
  </si>
  <si>
    <t>TD250-36/4</t>
  </si>
  <si>
    <t>TD250-47/4</t>
  </si>
  <si>
    <t>[КПД]</t>
  </si>
  <si>
    <t>[n]</t>
  </si>
  <si>
    <t>[Полюс]</t>
  </si>
  <si>
    <t>Код</t>
  </si>
  <si>
    <t>Валюта</t>
  </si>
  <si>
    <t>Кол-во</t>
  </si>
  <si>
    <t>Курс</t>
  </si>
  <si>
    <t>Изменение</t>
  </si>
  <si>
    <t>USD</t>
  </si>
  <si>
    <t>Доллар США</t>
  </si>
  <si>
    <t>AUD</t>
  </si>
  <si>
    <t>Австралийский доллар</t>
  </si>
  <si>
    <t>AZN</t>
  </si>
  <si>
    <t>Азербайджанский манат</t>
  </si>
  <si>
    <t>AMD</t>
  </si>
  <si>
    <t>Армянский драм</t>
  </si>
  <si>
    <t>BYN</t>
  </si>
  <si>
    <t>Белорусский рубль</t>
  </si>
  <si>
    <t>BGN</t>
  </si>
  <si>
    <t>Болгарский лев</t>
  </si>
  <si>
    <t>BRL</t>
  </si>
  <si>
    <t>Бразильский реал</t>
  </si>
  <si>
    <t>HUF</t>
  </si>
  <si>
    <t>Венгерский форинт</t>
  </si>
  <si>
    <t>KRW</t>
  </si>
  <si>
    <t>Вона Республики Корея</t>
  </si>
  <si>
    <t>HKD</t>
  </si>
  <si>
    <t>Гонконгский доллар</t>
  </si>
  <si>
    <t>DKK</t>
  </si>
  <si>
    <t>Датская крона</t>
  </si>
  <si>
    <t>EUR</t>
  </si>
  <si>
    <t>ЕВРО</t>
  </si>
  <si>
    <t>INR</t>
  </si>
  <si>
    <t>Индийская рупия</t>
  </si>
  <si>
    <t>KZT</t>
  </si>
  <si>
    <t>Казахстанский тенге</t>
  </si>
  <si>
    <t>CAD</t>
  </si>
  <si>
    <t>Канадский доллар</t>
  </si>
  <si>
    <t>KGS</t>
  </si>
  <si>
    <t>Киргизский сом</t>
  </si>
  <si>
    <t>CNY</t>
  </si>
  <si>
    <t>Китайский юань Жэньминьби</t>
  </si>
  <si>
    <t>MDL</t>
  </si>
  <si>
    <t>Молдавский лей</t>
  </si>
  <si>
    <t>TMT</t>
  </si>
  <si>
    <t>Новый туркменский манат</t>
  </si>
  <si>
    <t>NOK</t>
  </si>
  <si>
    <t>Норвежская крона</t>
  </si>
  <si>
    <t>PLN</t>
  </si>
  <si>
    <t>Польский злотый</t>
  </si>
  <si>
    <t>RON</t>
  </si>
  <si>
    <t>Румынский лей</t>
  </si>
  <si>
    <t>XDR</t>
  </si>
  <si>
    <t>СДР (спец. прав заим-я)</t>
  </si>
  <si>
    <t>SGD</t>
  </si>
  <si>
    <t>Сингапурский доллар</t>
  </si>
  <si>
    <t>TJS</t>
  </si>
  <si>
    <t>Таджикский сомони</t>
  </si>
  <si>
    <t>TRY</t>
  </si>
  <si>
    <t>Турецкая лира</t>
  </si>
  <si>
    <t>UZS</t>
  </si>
  <si>
    <t>Узбекский сум</t>
  </si>
  <si>
    <t>UAH</t>
  </si>
  <si>
    <t>Украинская гривна</t>
  </si>
  <si>
    <t>GBP</t>
  </si>
  <si>
    <t>Фунт стерлингов</t>
  </si>
  <si>
    <t>CZK</t>
  </si>
  <si>
    <t>Чешская крона</t>
  </si>
  <si>
    <t>SEK</t>
  </si>
  <si>
    <t>Шведская крона</t>
  </si>
  <si>
    <t>CHF</t>
  </si>
  <si>
    <t>Швейцарский франк</t>
  </si>
  <si>
    <t>ZAR</t>
  </si>
  <si>
    <t>Южноафриканский рэнд</t>
  </si>
  <si>
    <t>JPY</t>
  </si>
  <si>
    <t>Японская йена</t>
  </si>
  <si>
    <t>[NRR]</t>
  </si>
  <si>
    <t>[NM]</t>
  </si>
  <si>
    <t>[NDS]</t>
  </si>
  <si>
    <t>[NRazd]</t>
  </si>
  <si>
    <t>CDMF1-12</t>
  </si>
  <si>
    <t>CDMF1-13</t>
  </si>
  <si>
    <t>CDMF1-14</t>
  </si>
  <si>
    <t>CDMF1-15</t>
  </si>
  <si>
    <t>CDMF1-16</t>
  </si>
  <si>
    <t>CDMF1-17</t>
  </si>
  <si>
    <t>CDMF1-18</t>
  </si>
  <si>
    <t>CDMF1-19</t>
  </si>
  <si>
    <t>CDMF1-20</t>
  </si>
  <si>
    <t>CDMF1-21</t>
  </si>
  <si>
    <t>CDMF1-22</t>
  </si>
  <si>
    <t>CDMF1-23</t>
  </si>
  <si>
    <t>CDMF1-24</t>
  </si>
  <si>
    <t>CDMF1-25</t>
  </si>
  <si>
    <t>CDMF1-26</t>
  </si>
  <si>
    <t>CDMF1-27</t>
  </si>
  <si>
    <t>CDMF1-28</t>
  </si>
  <si>
    <t>CDMF1-29</t>
  </si>
  <si>
    <t>CDMF1-30</t>
  </si>
  <si>
    <t>CDMF1-31</t>
  </si>
  <si>
    <t>CDMF1-32</t>
  </si>
  <si>
    <t>CDMF1-33</t>
  </si>
  <si>
    <t>CDMF1-34</t>
  </si>
  <si>
    <t>CDMF1-35</t>
  </si>
  <si>
    <t>CDMF1-36</t>
  </si>
  <si>
    <t>CDMF1-37</t>
  </si>
  <si>
    <t>CDMF1-38</t>
  </si>
  <si>
    <t>CDMF1-39</t>
  </si>
  <si>
    <t>CDMF1-40</t>
  </si>
  <si>
    <t>CDMF3-7</t>
  </si>
  <si>
    <t>CDMF3-8</t>
  </si>
  <si>
    <t>CDMF3-9</t>
  </si>
  <si>
    <t>CDMF3-10</t>
  </si>
  <si>
    <t>CDMF3-11</t>
  </si>
  <si>
    <t>CDMF3-12</t>
  </si>
  <si>
    <t>CDMF3-13</t>
  </si>
  <si>
    <t>CDMF3-14</t>
  </si>
  <si>
    <t>CDMF3-15</t>
  </si>
  <si>
    <t>CDMF3-16</t>
  </si>
  <si>
    <t>CDMF3-17</t>
  </si>
  <si>
    <t>CDMF3-18</t>
  </si>
  <si>
    <t>CDMF3-19</t>
  </si>
  <si>
    <t>CDMF3-20</t>
  </si>
  <si>
    <t>CDMF3-21</t>
  </si>
  <si>
    <t>CDMF3-22</t>
  </si>
  <si>
    <t>CDMF3-23</t>
  </si>
  <si>
    <t>CDMF3-24</t>
  </si>
  <si>
    <t>CDMF3-25</t>
  </si>
  <si>
    <t>CDMF3-26</t>
  </si>
  <si>
    <t>CDMF3-27</t>
  </si>
  <si>
    <t>CDMF3-28</t>
  </si>
  <si>
    <t>CDMF3-29</t>
  </si>
  <si>
    <t>CDMF3-30</t>
  </si>
  <si>
    <t>CDMF3-31</t>
  </si>
  <si>
    <t>CDMF5-5</t>
  </si>
  <si>
    <t>CDMF5-6</t>
  </si>
  <si>
    <t>CDMF5-7</t>
  </si>
  <si>
    <t>CDMF5-8</t>
  </si>
  <si>
    <t>CDMF5-9</t>
  </si>
  <si>
    <t>CDMF5-10</t>
  </si>
  <si>
    <t>CDMF5-11</t>
  </si>
  <si>
    <t>CDMF5-12</t>
  </si>
  <si>
    <t>CDMF5-13</t>
  </si>
  <si>
    <t>CDMF5-14</t>
  </si>
  <si>
    <t>CDMF5-15</t>
  </si>
  <si>
    <t>CDMF5-16</t>
  </si>
  <si>
    <t>CDMF5-17</t>
  </si>
  <si>
    <t>CDMF5-18</t>
  </si>
  <si>
    <t>CDMF5-19</t>
  </si>
  <si>
    <t>CDMF5-20</t>
  </si>
  <si>
    <t>CDMF5-21</t>
  </si>
  <si>
    <t>CDMF5-22</t>
  </si>
  <si>
    <t>CDMF5-23</t>
  </si>
  <si>
    <t>CDMF5-24</t>
  </si>
  <si>
    <t>CDMF5-25</t>
  </si>
  <si>
    <t>CDMF5-26</t>
  </si>
  <si>
    <t>CDMF5-27</t>
  </si>
  <si>
    <t>CDMF5-28</t>
  </si>
  <si>
    <t>CDMF5-29</t>
  </si>
  <si>
    <t>CDMF5-30</t>
  </si>
  <si>
    <t>CDMF5-31</t>
  </si>
  <si>
    <t>CDMF5-32</t>
  </si>
  <si>
    <t>CDMF5-33</t>
  </si>
  <si>
    <t>CDMF10-1</t>
  </si>
  <si>
    <t>CDMF10-2</t>
  </si>
  <si>
    <t>CDMF10-3</t>
  </si>
  <si>
    <t>CDMF10-4</t>
  </si>
  <si>
    <t>CDMF10-5</t>
  </si>
  <si>
    <t>CDMF10-6</t>
  </si>
  <si>
    <t>CDMF10-7</t>
  </si>
  <si>
    <t>CDMF10-8</t>
  </si>
  <si>
    <t>CDMF10-9</t>
  </si>
  <si>
    <t>CDMF10-10</t>
  </si>
  <si>
    <t>CDMF10-11</t>
  </si>
  <si>
    <t>CDMF10-12</t>
  </si>
  <si>
    <t>CDMF10-13</t>
  </si>
  <si>
    <t>CDMF10-14</t>
  </si>
  <si>
    <t>CDMF10-15</t>
  </si>
  <si>
    <t>CDMF10-16</t>
  </si>
  <si>
    <t>CDMF10-17</t>
  </si>
  <si>
    <t>CDMF10-18</t>
  </si>
  <si>
    <t>CDMF10-19</t>
  </si>
  <si>
    <t>CDMF10-20</t>
  </si>
  <si>
    <t>CDMF10-21</t>
  </si>
  <si>
    <t>CDMF10-22</t>
  </si>
  <si>
    <t>CDMF15-1</t>
  </si>
  <si>
    <t>CDMF15-2</t>
  </si>
  <si>
    <t>CDMF15-3</t>
  </si>
  <si>
    <t>CDMF15-4</t>
  </si>
  <si>
    <t>CDMF15-5</t>
  </si>
  <si>
    <t>CDMF15-6</t>
  </si>
  <si>
    <t>CDMF15-7</t>
  </si>
  <si>
    <t>CDMF15-8</t>
  </si>
  <si>
    <t>CDMF15-9</t>
  </si>
  <si>
    <t>CDMF15-10</t>
  </si>
  <si>
    <t>CDMF15-11</t>
  </si>
  <si>
    <t>CDMF15-12</t>
  </si>
  <si>
    <t>CDMF15-13</t>
  </si>
  <si>
    <t>CDMF15-14</t>
  </si>
  <si>
    <t>CDMF15-15</t>
  </si>
  <si>
    <t>CDMF15-16</t>
  </si>
  <si>
    <t>CDMF15-17</t>
  </si>
  <si>
    <t>CDMF15-18</t>
  </si>
  <si>
    <t>CDMF20-1</t>
  </si>
  <si>
    <t>CDMF20-2</t>
  </si>
  <si>
    <t>CDMF20-3</t>
  </si>
  <si>
    <t>CDMF20-4</t>
  </si>
  <si>
    <t>CDMF20-5</t>
  </si>
  <si>
    <t>CDMF20-6</t>
  </si>
  <si>
    <t>CDMF20-7</t>
  </si>
  <si>
    <t>CDMF20-8</t>
  </si>
  <si>
    <t>CDMF20-9</t>
  </si>
  <si>
    <t>CDMF20-10</t>
  </si>
  <si>
    <t>CDMF20-11</t>
  </si>
  <si>
    <t>CDMF20-12</t>
  </si>
  <si>
    <t>CDMF20-13</t>
  </si>
  <si>
    <t>CDMF20-14</t>
  </si>
  <si>
    <t>CDMF20-15</t>
  </si>
  <si>
    <t>CDMF20-16</t>
  </si>
  <si>
    <t>CDMF20-17</t>
  </si>
  <si>
    <t>CDMF32-1-1</t>
  </si>
  <si>
    <t>CDMF32-1</t>
  </si>
  <si>
    <t>CDMF32-2-2</t>
  </si>
  <si>
    <t>CDMF32-2</t>
  </si>
  <si>
    <t>CDMF32-3-2</t>
  </si>
  <si>
    <t>CDMF32-3</t>
  </si>
  <si>
    <t>CDMF32-4-2</t>
  </si>
  <si>
    <t>CDMF32-4</t>
  </si>
  <si>
    <t>CDMF32-5-2</t>
  </si>
  <si>
    <t>CDMF32-5</t>
  </si>
  <si>
    <t>CDMF32-6-2</t>
  </si>
  <si>
    <t>CDMF32-6</t>
  </si>
  <si>
    <t>CDMF32-7-2</t>
  </si>
  <si>
    <t>CDMF32-7</t>
  </si>
  <si>
    <t>CDMF32-8-2</t>
  </si>
  <si>
    <t>CDMF32-8</t>
  </si>
  <si>
    <t>CDMF32-9-2</t>
  </si>
  <si>
    <t>CDMF32-9</t>
  </si>
  <si>
    <t>CDMF32-10-2</t>
  </si>
  <si>
    <t>CDMF32-10</t>
  </si>
  <si>
    <t>CDMF32-11-2</t>
  </si>
  <si>
    <t>CDMF32-11</t>
  </si>
  <si>
    <t>CDMF32-12-2</t>
  </si>
  <si>
    <t>CDMF32-12</t>
  </si>
  <si>
    <t>CDMF32-13-2</t>
  </si>
  <si>
    <t>CDMF32-13</t>
  </si>
  <si>
    <t>CDMF32-14-2</t>
  </si>
  <si>
    <t>CDMF32-14</t>
  </si>
  <si>
    <t>CDMF32-15-2</t>
  </si>
  <si>
    <t>CDMF32-15</t>
  </si>
  <si>
    <t>CDMF32-16-2</t>
  </si>
  <si>
    <t>CDMF32-16</t>
  </si>
  <si>
    <t>CDMF42-1-1</t>
  </si>
  <si>
    <t>CDMF42-1</t>
  </si>
  <si>
    <t>CDMF42-2-2</t>
  </si>
  <si>
    <t>CDMF42-2</t>
  </si>
  <si>
    <t>CDMF42-3-2</t>
  </si>
  <si>
    <t>CDMF42-3</t>
  </si>
  <si>
    <t>CDMF42-4-2</t>
  </si>
  <si>
    <t>CDMF42-4</t>
  </si>
  <si>
    <t>CDMF42-5-2</t>
  </si>
  <si>
    <t>CDMF42-5</t>
  </si>
  <si>
    <t>CDMF42-6-2</t>
  </si>
  <si>
    <t>CDMF42-6</t>
  </si>
  <si>
    <t>CDMF42-7-2</t>
  </si>
  <si>
    <t>CDMF42-7</t>
  </si>
  <si>
    <t>CDMF42-8-2</t>
  </si>
  <si>
    <t>CDMF42-8</t>
  </si>
  <si>
    <t>CDMF42-9-2</t>
  </si>
  <si>
    <t>CDMF42-9</t>
  </si>
  <si>
    <t>CDMF42-10-2</t>
  </si>
  <si>
    <t>CDMF42-10</t>
  </si>
  <si>
    <t>CDMF42-11-2</t>
  </si>
  <si>
    <t>CDMF42-11</t>
  </si>
  <si>
    <t>CDMF42-12-2</t>
  </si>
  <si>
    <t>CDMF42-12</t>
  </si>
  <si>
    <t>CDMF42-13-2</t>
  </si>
  <si>
    <t>CDMF65-1-1</t>
  </si>
  <si>
    <t>CDMF65-1</t>
  </si>
  <si>
    <t>CDMF65-2-2</t>
  </si>
  <si>
    <t>CDMF65-2-1</t>
  </si>
  <si>
    <t>CDMF65-2</t>
  </si>
  <si>
    <t>CDMF65-3-2</t>
  </si>
  <si>
    <t>CDMF65-3-1</t>
  </si>
  <si>
    <t>CDMF65-3</t>
  </si>
  <si>
    <t>CDMF65-4-2</t>
  </si>
  <si>
    <t>CDMF65-4-1</t>
  </si>
  <si>
    <t>CDMF65-4</t>
  </si>
  <si>
    <t>CDMF65-5-2</t>
  </si>
  <si>
    <t>CDMF65-5-1</t>
  </si>
  <si>
    <t>CDMF65-5</t>
  </si>
  <si>
    <t>CDMF65-6-2</t>
  </si>
  <si>
    <t>CDMF65-6-1</t>
  </si>
  <si>
    <t>CDMF65-6</t>
  </si>
  <si>
    <t>CDMF65-7-2</t>
  </si>
  <si>
    <t>CDMF65-7-1</t>
  </si>
  <si>
    <t>CDMF65-7</t>
  </si>
  <si>
    <t>CDMF65-8-2</t>
  </si>
  <si>
    <t>CDMF65-8-1</t>
  </si>
  <si>
    <t>CDMF85-1-1</t>
  </si>
  <si>
    <t>CDMF85-1</t>
  </si>
  <si>
    <t>CDMF85-2-2</t>
  </si>
  <si>
    <t>CDMF85-2</t>
  </si>
  <si>
    <t>CDMF85-3-2</t>
  </si>
  <si>
    <t>CDMF85-3</t>
  </si>
  <si>
    <t>CDMF85-4-2</t>
  </si>
  <si>
    <t>CDMF85-4</t>
  </si>
  <si>
    <t>CDMF85-5-2</t>
  </si>
  <si>
    <t>CDMF85-5</t>
  </si>
  <si>
    <t>CDMF85-6-2</t>
  </si>
  <si>
    <t>CDMF85-6</t>
  </si>
  <si>
    <t>CDM1-12</t>
  </si>
  <si>
    <t>CDM1-13</t>
  </si>
  <si>
    <t>CDM1-14</t>
  </si>
  <si>
    <t>CDM1-15</t>
  </si>
  <si>
    <t>CDM1-16</t>
  </si>
  <si>
    <t>CDM1-17</t>
  </si>
  <si>
    <t>CDM1-18</t>
  </si>
  <si>
    <t>CDM1-19</t>
  </si>
  <si>
    <t>CDM1-20</t>
  </si>
  <si>
    <t>CDM1-21</t>
  </si>
  <si>
    <t>CDM1-22</t>
  </si>
  <si>
    <t>CDM1-23</t>
  </si>
  <si>
    <t>CDM1-24</t>
  </si>
  <si>
    <t>CDM1-25</t>
  </si>
  <si>
    <t>CDM1-26</t>
  </si>
  <si>
    <t>CDM1-27</t>
  </si>
  <si>
    <t>CDM1-28</t>
  </si>
  <si>
    <t>CDM1-29</t>
  </si>
  <si>
    <t>CDM1-30</t>
  </si>
  <si>
    <t>CDM1-31</t>
  </si>
  <si>
    <t>CDM1-32</t>
  </si>
  <si>
    <t>CDM1-33</t>
  </si>
  <si>
    <t>CDM1-34</t>
  </si>
  <si>
    <t>CDM1-35</t>
  </si>
  <si>
    <t>CDM1-36</t>
  </si>
  <si>
    <t>CDM1-37</t>
  </si>
  <si>
    <t>CDM1-38</t>
  </si>
  <si>
    <t>CDM1-39</t>
  </si>
  <si>
    <t>CDM1-40</t>
  </si>
  <si>
    <t>CDM3-7</t>
  </si>
  <si>
    <t>CDM3-8</t>
  </si>
  <si>
    <t>CDM3-9</t>
  </si>
  <si>
    <t>CDM3-10</t>
  </si>
  <si>
    <t>CDM3-11</t>
  </si>
  <si>
    <t>CDM3-12</t>
  </si>
  <si>
    <t>CDM3-13</t>
  </si>
  <si>
    <t>CDM3-14</t>
  </si>
  <si>
    <t>CDM3-15</t>
  </si>
  <si>
    <t>CDM3-16</t>
  </si>
  <si>
    <t>CDM3-17</t>
  </si>
  <si>
    <t>CDM3-18</t>
  </si>
  <si>
    <t>CDM3-19</t>
  </si>
  <si>
    <t>CDM3-20</t>
  </si>
  <si>
    <t>CDM3-21</t>
  </si>
  <si>
    <t>CDM3-22</t>
  </si>
  <si>
    <t>CDM3-23</t>
  </si>
  <si>
    <t>CDM3-24</t>
  </si>
  <si>
    <t>CDM3-25</t>
  </si>
  <si>
    <t>CDM3-26</t>
  </si>
  <si>
    <t>CDM3-27</t>
  </si>
  <si>
    <t>CDM3-28</t>
  </si>
  <si>
    <t>CDM3-29</t>
  </si>
  <si>
    <t>CDM3-30</t>
  </si>
  <si>
    <t>CDM3-31</t>
  </si>
  <si>
    <t>CDM5-5</t>
  </si>
  <si>
    <t>CDM5-6</t>
  </si>
  <si>
    <t>CDM5-7</t>
  </si>
  <si>
    <t>CDM5-8</t>
  </si>
  <si>
    <t>CDM5-9</t>
  </si>
  <si>
    <t>CDM5-10</t>
  </si>
  <si>
    <t>CDM5-11</t>
  </si>
  <si>
    <t>CDM5-12</t>
  </si>
  <si>
    <t>CDM5-13</t>
  </si>
  <si>
    <t>CDM5-14</t>
  </si>
  <si>
    <t>CDM5-15</t>
  </si>
  <si>
    <t>CDM5-16</t>
  </si>
  <si>
    <t>CDM5-17</t>
  </si>
  <si>
    <t>CDM5-18</t>
  </si>
  <si>
    <t>CDM5-19</t>
  </si>
  <si>
    <t>CDM5-20</t>
  </si>
  <si>
    <t>CDM5-21</t>
  </si>
  <si>
    <t>CDM5-22</t>
  </si>
  <si>
    <t>CDM5-23</t>
  </si>
  <si>
    <t>CDM5-24</t>
  </si>
  <si>
    <t>CDM5-25</t>
  </si>
  <si>
    <t>CDM5-26</t>
  </si>
  <si>
    <t>CDM5-27</t>
  </si>
  <si>
    <t>CDM5-28</t>
  </si>
  <si>
    <t>CDM5-29</t>
  </si>
  <si>
    <t>CDM5-30</t>
  </si>
  <si>
    <t>CDM5-31</t>
  </si>
  <si>
    <t>CDM5-32</t>
  </si>
  <si>
    <t>CDM5-33</t>
  </si>
  <si>
    <t>CDM10-1</t>
  </si>
  <si>
    <t>CDM10-2</t>
  </si>
  <si>
    <t>CDM10-3</t>
  </si>
  <si>
    <t>CDM10-4</t>
  </si>
  <si>
    <t>CDM10-5</t>
  </si>
  <si>
    <t>CDM10-6</t>
  </si>
  <si>
    <t>CDM10-7</t>
  </si>
  <si>
    <t>CDM10-8</t>
  </si>
  <si>
    <t>CDM10-9</t>
  </si>
  <si>
    <t>CDM10-10</t>
  </si>
  <si>
    <t>CDM10-11</t>
  </si>
  <si>
    <t>CDM10-12</t>
  </si>
  <si>
    <t>CDM10-13</t>
  </si>
  <si>
    <t>CDM10-14</t>
  </si>
  <si>
    <t>CDM10-15</t>
  </si>
  <si>
    <t>CDM10-16</t>
  </si>
  <si>
    <t>CDM10-17</t>
  </si>
  <si>
    <t>CDM10-18</t>
  </si>
  <si>
    <t>CDM10-19</t>
  </si>
  <si>
    <t>CDM10-20</t>
  </si>
  <si>
    <t>CDM10-21</t>
  </si>
  <si>
    <t>CDM10-22</t>
  </si>
  <si>
    <t>CDM15-1</t>
  </si>
  <si>
    <t>CDM15-2</t>
  </si>
  <si>
    <t>CDM15-3</t>
  </si>
  <si>
    <t>CDM15-4</t>
  </si>
  <si>
    <t>CDM15-5</t>
  </si>
  <si>
    <t>CDM15-6</t>
  </si>
  <si>
    <t>CDM15-7</t>
  </si>
  <si>
    <t>CDM15-8</t>
  </si>
  <si>
    <t>CDM15-9</t>
  </si>
  <si>
    <t>CDM15-10</t>
  </si>
  <si>
    <t>CDM15-11</t>
  </si>
  <si>
    <t>CDM15-12</t>
  </si>
  <si>
    <t>CDM15-13</t>
  </si>
  <si>
    <t>CDM15-14</t>
  </si>
  <si>
    <t>CDM15-15</t>
  </si>
  <si>
    <t>CDM15-16</t>
  </si>
  <si>
    <t>CDM15-17</t>
  </si>
  <si>
    <t>CDM15-18</t>
  </si>
  <si>
    <t>CDM20-1</t>
  </si>
  <si>
    <t>CDM20-2</t>
  </si>
  <si>
    <t>CDM20-3</t>
  </si>
  <si>
    <t>CDM20-4</t>
  </si>
  <si>
    <t>CDM20-5</t>
  </si>
  <si>
    <t>CDM20-6</t>
  </si>
  <si>
    <t>CDM20-7</t>
  </si>
  <si>
    <t>CDM20-8</t>
  </si>
  <si>
    <t>CDM20-9</t>
  </si>
  <si>
    <t>CDM20-10</t>
  </si>
  <si>
    <t>CDM20-11</t>
  </si>
  <si>
    <t>CDM20-12</t>
  </si>
  <si>
    <t>CDM20-13</t>
  </si>
  <si>
    <t>CDM20-14</t>
  </si>
  <si>
    <t>CDM20-15</t>
  </si>
  <si>
    <t>CDM20-16</t>
  </si>
  <si>
    <t>CDM20-17</t>
  </si>
  <si>
    <t>CDM32-1-1</t>
  </si>
  <si>
    <t>CDM32-1</t>
  </si>
  <si>
    <t>CDM32-2-2</t>
  </si>
  <si>
    <t>CDM32-2</t>
  </si>
  <si>
    <t>CDM32-3-2</t>
  </si>
  <si>
    <t>CDM32-3</t>
  </si>
  <si>
    <t>CDM32-4-2</t>
  </si>
  <si>
    <t>CDM32-4</t>
  </si>
  <si>
    <t>CDM32-5-2</t>
  </si>
  <si>
    <t>CDM32-5</t>
  </si>
  <si>
    <t>CDM32-6-2</t>
  </si>
  <si>
    <t>CDM32-6</t>
  </si>
  <si>
    <t>CDM32-7-2</t>
  </si>
  <si>
    <t>CDM32-7</t>
  </si>
  <si>
    <t>CDM32-8-2</t>
  </si>
  <si>
    <t>CDM32-8</t>
  </si>
  <si>
    <t>CDM32-9-2</t>
  </si>
  <si>
    <t>CDM32-9</t>
  </si>
  <si>
    <t>CDM32-10-2</t>
  </si>
  <si>
    <t>CDM32-10</t>
  </si>
  <si>
    <t>CDM32-11-2</t>
  </si>
  <si>
    <t>CDM32-11</t>
  </si>
  <si>
    <t>CDM32-12-2</t>
  </si>
  <si>
    <t>CDM32-12</t>
  </si>
  <si>
    <t>CDM32-13-2</t>
  </si>
  <si>
    <t>CDM32-13</t>
  </si>
  <si>
    <t>CDM32-14-2</t>
  </si>
  <si>
    <t>CDM32-14</t>
  </si>
  <si>
    <t>CDM32-15-2</t>
  </si>
  <si>
    <t>CDM32-15</t>
  </si>
  <si>
    <t>CDM32-16-2</t>
  </si>
  <si>
    <t>CDM32-16</t>
  </si>
  <si>
    <t>CDM42-1-1</t>
  </si>
  <si>
    <t>CDM42-1</t>
  </si>
  <si>
    <t>CDM42-2-2</t>
  </si>
  <si>
    <t>CDM42-2</t>
  </si>
  <si>
    <t>CDM42-3-2</t>
  </si>
  <si>
    <t>CDM42-3</t>
  </si>
  <si>
    <t>CDM42-4-2</t>
  </si>
  <si>
    <t>CDM42-4</t>
  </si>
  <si>
    <t>CDM42-5-2</t>
  </si>
  <si>
    <t>CDM42-5</t>
  </si>
  <si>
    <t>CDM42-6-2</t>
  </si>
  <si>
    <t>CDM42-6</t>
  </si>
  <si>
    <t>CDM42-7-2</t>
  </si>
  <si>
    <t>CDM42-7</t>
  </si>
  <si>
    <t>CDM42-8-2</t>
  </si>
  <si>
    <t>CDM42-8</t>
  </si>
  <si>
    <t>CDM42-9-2</t>
  </si>
  <si>
    <t>CDM42-9</t>
  </si>
  <si>
    <t>CDM42-10-2</t>
  </si>
  <si>
    <t>CDM42-10</t>
  </si>
  <si>
    <t>CDM42-11-2</t>
  </si>
  <si>
    <t>CDM42-11</t>
  </si>
  <si>
    <t>CDM42-12-2</t>
  </si>
  <si>
    <t>CDM42-12</t>
  </si>
  <si>
    <t>CDM42-13-2</t>
  </si>
  <si>
    <t>CDM65-1-1</t>
  </si>
  <si>
    <t>CDM65-1</t>
  </si>
  <si>
    <t>CDM65-2-2</t>
  </si>
  <si>
    <t>CDM65-2-1</t>
  </si>
  <si>
    <t>CDM65-2</t>
  </si>
  <si>
    <t>CDM65-3-2</t>
  </si>
  <si>
    <t>CDM65-3-1</t>
  </si>
  <si>
    <t>CDM65-3</t>
  </si>
  <si>
    <t>CDM65-4-2</t>
  </si>
  <si>
    <t>CDM65-4-1</t>
  </si>
  <si>
    <t>CDM65-4</t>
  </si>
  <si>
    <t>CDM65-5-2</t>
  </si>
  <si>
    <t>CDM65-5-1</t>
  </si>
  <si>
    <t>CDM65-5</t>
  </si>
  <si>
    <t>CDM65-6-2</t>
  </si>
  <si>
    <t>CDM65-6-1</t>
  </si>
  <si>
    <t>CDM65-6</t>
  </si>
  <si>
    <t>CDM65-7-2</t>
  </si>
  <si>
    <t>CDM65-7-1</t>
  </si>
  <si>
    <t>CDM65-7</t>
  </si>
  <si>
    <t>CDM65-8-2</t>
  </si>
  <si>
    <t>CDM65-8-1</t>
  </si>
  <si>
    <t>CDM85-1-1</t>
  </si>
  <si>
    <t>CDM85-1</t>
  </si>
  <si>
    <t>CDM85-2-2</t>
  </si>
  <si>
    <t>CDM85-2</t>
  </si>
  <si>
    <t>CDM85-3-2</t>
  </si>
  <si>
    <t>CDM85-3</t>
  </si>
  <si>
    <t>CDM85-4-2</t>
  </si>
  <si>
    <t>CDM85-4</t>
  </si>
  <si>
    <t>CDM85-5-2</t>
  </si>
  <si>
    <t>CDM85-5</t>
  </si>
  <si>
    <t>CDM85-6-2</t>
  </si>
  <si>
    <t>CDM85-6</t>
  </si>
  <si>
    <t>CDMF1-2</t>
  </si>
  <si>
    <t>CDMF1-3</t>
  </si>
  <si>
    <t>CDMF1-4</t>
  </si>
  <si>
    <t>CDMF1-5</t>
  </si>
  <si>
    <t>CDMF1-6</t>
  </si>
  <si>
    <t>CDMF1-7</t>
  </si>
  <si>
    <t>CDMF1-8</t>
  </si>
  <si>
    <t>CDMF1-9</t>
  </si>
  <si>
    <t>CDMF1-10</t>
  </si>
  <si>
    <t>CDMF1-11</t>
  </si>
  <si>
    <t>CDM1-2</t>
  </si>
  <si>
    <t>CDM1-3</t>
  </si>
  <si>
    <t>CDM1-4</t>
  </si>
  <si>
    <t>CDM1-5</t>
  </si>
  <si>
    <t>CDM1-6</t>
  </si>
  <si>
    <t>CDM1-7</t>
  </si>
  <si>
    <t>CDM1-8</t>
  </si>
  <si>
    <t>CDM1-9</t>
  </si>
  <si>
    <t>CDM1-10</t>
  </si>
  <si>
    <t>CDM1-11</t>
  </si>
  <si>
    <t>CDM3-2</t>
  </si>
  <si>
    <t>CDM3-3</t>
  </si>
  <si>
    <t>CDM3-4</t>
  </si>
  <si>
    <t>CDM3-5</t>
  </si>
  <si>
    <t>CDM3-6</t>
  </si>
  <si>
    <t>CDMF3-2</t>
  </si>
  <si>
    <t>CDMF3-3</t>
  </si>
  <si>
    <t>CDMF3-4</t>
  </si>
  <si>
    <t>CDMF3-5</t>
  </si>
  <si>
    <t>CDMF3-6</t>
  </si>
  <si>
    <t>CDMF5-2</t>
  </si>
  <si>
    <t>CDMF5-3</t>
  </si>
  <si>
    <t>CDMF5-4</t>
  </si>
  <si>
    <t>CDM5-2</t>
  </si>
  <si>
    <t>CDM5-3</t>
  </si>
  <si>
    <t>CDM5-4</t>
  </si>
  <si>
    <t>20         
хилти</t>
  </si>
  <si>
    <t>23         
хилти</t>
  </si>
  <si>
    <t>26         
хилти</t>
  </si>
  <si>
    <t>28         
хилти</t>
  </si>
  <si>
    <t>21         
хилти</t>
  </si>
  <si>
    <t>24         
хилти</t>
  </si>
  <si>
    <t>29         
хилти</t>
  </si>
  <si>
    <t>30         
хилти</t>
  </si>
  <si>
    <t>35         
хилти</t>
  </si>
  <si>
    <t>42         
сталь</t>
  </si>
  <si>
    <t>39         
хилти</t>
  </si>
  <si>
    <t>54         
сталь</t>
  </si>
  <si>
    <t>56         
сталь</t>
  </si>
  <si>
    <t>59         
сталь</t>
  </si>
  <si>
    <t>40         
хилти</t>
  </si>
  <si>
    <t>44         
сталь</t>
  </si>
  <si>
    <t>45         
сталь</t>
  </si>
  <si>
    <t>58         
сталь</t>
  </si>
  <si>
    <t>70         
сталь</t>
  </si>
  <si>
    <t>46         
сталь</t>
  </si>
  <si>
    <t>68         
сталь</t>
  </si>
  <si>
    <t>76         
сталь</t>
  </si>
  <si>
    <t>84         
сталь</t>
  </si>
  <si>
    <t>48         
сталь</t>
  </si>
  <si>
    <t>57         
сталь</t>
  </si>
  <si>
    <t>71         
сталь</t>
  </si>
  <si>
    <t>80         
сталь</t>
  </si>
  <si>
    <t>90         
сталь</t>
  </si>
  <si>
    <t>бак 50л.</t>
  </si>
  <si>
    <t>бак 80л.</t>
  </si>
  <si>
    <t>ду50</t>
  </si>
  <si>
    <t>ду65</t>
  </si>
  <si>
    <t>ду80</t>
  </si>
  <si>
    <t>ду100</t>
  </si>
  <si>
    <t>ду125</t>
  </si>
  <si>
    <t>ду150</t>
  </si>
  <si>
    <t>ду200</t>
  </si>
  <si>
    <t>С
жокеем
(ду
коллектора)</t>
  </si>
  <si>
    <t>Тип
насосов</t>
  </si>
  <si>
    <t>Количество
насосов
основных</t>
  </si>
  <si>
    <t>Цельный
коллектор</t>
  </si>
  <si>
    <t>Разрывной
коллектор</t>
  </si>
  <si>
    <t>Без
жокея</t>
  </si>
  <si>
    <t>С
жокеем</t>
  </si>
  <si>
    <t>Без
жокея
с
баком</t>
  </si>
  <si>
    <t>Без
жокея
без
бака</t>
  </si>
  <si>
    <t>CDL2,3,4
TD32</t>
  </si>
  <si>
    <t>бак
24л</t>
  </si>
  <si>
    <t>бак
24л.</t>
  </si>
  <si>
    <t>CDL8
TD40</t>
  </si>
  <si>
    <t>2CDL12,16,
TD50</t>
  </si>
  <si>
    <t>бак
50л.</t>
  </si>
  <si>
    <t>CDL32
TD65</t>
  </si>
  <si>
    <t>CDL42
TD80</t>
  </si>
  <si>
    <t>CDL65,85
TD100</t>
  </si>
  <si>
    <t>CDL125,150
TD125</t>
  </si>
  <si>
    <t>бак
80л.</t>
  </si>
  <si>
    <t>СDL200
TD150</t>
  </si>
  <si>
    <t>3)
Себестоимость 
арматуры 
и 
обвязки 
для 
насосных 
станций 
с 
насосами 
CDL 
и 
TD, 
т.
р.</t>
  </si>
  <si>
    <t>Объем бака при наличии, л</t>
  </si>
  <si>
    <t>бак 50л</t>
  </si>
  <si>
    <t xml:space="preserve"> бак 50л</t>
  </si>
  <si>
    <t>-</t>
  </si>
  <si>
    <t>CDM120-1</t>
  </si>
  <si>
    <t>CDM120-2-2</t>
  </si>
  <si>
    <t>CDM120-2-1</t>
  </si>
  <si>
    <t>CDM120-2</t>
  </si>
  <si>
    <t>CDM120-3-2</t>
  </si>
  <si>
    <t>CDM120-3-1</t>
  </si>
  <si>
    <t>CDM120-3</t>
  </si>
  <si>
    <t>CDM120-4-2</t>
  </si>
  <si>
    <t>CDM120-4-1</t>
  </si>
  <si>
    <t>CDM120-4</t>
  </si>
  <si>
    <t>CDM120-5-2</t>
  </si>
  <si>
    <t>CDM120-5-1</t>
  </si>
  <si>
    <t>CDM120-5</t>
  </si>
  <si>
    <t>CDM120-6-2</t>
  </si>
  <si>
    <t>CDM120-6-1</t>
  </si>
  <si>
    <t>CDM120-6</t>
  </si>
  <si>
    <t>CDM120-7-2</t>
  </si>
  <si>
    <t>CDM120-7-1</t>
  </si>
  <si>
    <t>CDM120-7</t>
  </si>
  <si>
    <t>CDM150-1-1</t>
  </si>
  <si>
    <t>CDM150-1</t>
  </si>
  <si>
    <t>CDM150-2-2</t>
  </si>
  <si>
    <t>CDM150-2-1</t>
  </si>
  <si>
    <t>CDM150-2</t>
  </si>
  <si>
    <t>CDM150-3-2</t>
  </si>
  <si>
    <t>CDM150-3-1</t>
  </si>
  <si>
    <t>CDM150-3</t>
  </si>
  <si>
    <t>CDM150-4-2</t>
  </si>
  <si>
    <t>CDM150-4-1</t>
  </si>
  <si>
    <t>CDM150-4</t>
  </si>
  <si>
    <t>CDM150-5-2</t>
  </si>
  <si>
    <t>CDM150-5-1</t>
  </si>
  <si>
    <t>CDM150-5</t>
  </si>
  <si>
    <t>CDM150-6-2</t>
  </si>
  <si>
    <t>CDM150-6-1</t>
  </si>
  <si>
    <t>CDM150-6</t>
  </si>
  <si>
    <t>CDM200-1-B</t>
  </si>
  <si>
    <t>CDM200-1-A</t>
  </si>
  <si>
    <t>CDM200-1</t>
  </si>
  <si>
    <t>CDM200-2-2B</t>
  </si>
  <si>
    <t>CDM200-2-2A</t>
  </si>
  <si>
    <t>CDM200-2-A</t>
  </si>
  <si>
    <t>CDM200-2</t>
  </si>
  <si>
    <t>CDM200-3-2B</t>
  </si>
  <si>
    <t>CDM200-3-A-B</t>
  </si>
  <si>
    <t>CDM200-3-2A</t>
  </si>
  <si>
    <t>CDM200-3-B</t>
  </si>
  <si>
    <t>CDM200-3-A</t>
  </si>
  <si>
    <t>CDM200-3</t>
  </si>
  <si>
    <t>CDM200-4-2B</t>
  </si>
  <si>
    <t>CDM200-4-2A</t>
  </si>
  <si>
    <t>CDM200-4-A</t>
  </si>
  <si>
    <t>CDM200-4</t>
  </si>
  <si>
    <t>CDL120-60</t>
  </si>
  <si>
    <t>CDLF120-60</t>
  </si>
  <si>
    <t>CDL120</t>
  </si>
  <si>
    <t>CDL200</t>
  </si>
  <si>
    <t>обновление 05.05.2022</t>
  </si>
  <si>
    <t>Мощность насоса, кВт</t>
  </si>
  <si>
    <t>Диаметр присоеди-нения, мм (коллектора)</t>
  </si>
  <si>
    <t>Макс. давление, бар</t>
  </si>
  <si>
    <t>Ёмкость расшир. бака, л.</t>
  </si>
  <si>
    <t>Нержавеющий коллектор</t>
  </si>
  <si>
    <t>Коллектор ПВХ</t>
  </si>
  <si>
    <t>Насосныеустановкиповышениядавления(УПД)наосновевертикальныхмногоступенчатыхцентробежныхнасосовCDM</t>
  </si>
  <si>
    <t>1.УПДпоставляетсянаоцинкованнойраме-основании.Коллекторынасоснойустановки,взависимостиотееназначенияижеланиязаказчика,могутбытьизПВХилинерж.стали.Гибкиевставки-компенсаторыиотсечнаяарматураУПД,дляприсоединениянасоснойустановкиктрубопроводам,встоимостьУПДневходят.</t>
  </si>
  <si>
    <t>2.Стандартноеуправление:тип(частотно-каскадноерегулирование)-каждыйнасосимеетсвойконтроллерсерииPDES.</t>
  </si>
  <si>
    <t>Модельстанции/артикул(нерж.коллектор)</t>
  </si>
  <si>
    <t>CDM1-ХХ</t>
  </si>
  <si>
    <t>2CDM1-2</t>
  </si>
  <si>
    <t>3CDM1-2</t>
  </si>
  <si>
    <t>4CDM1-2</t>
  </si>
  <si>
    <t>2CDM1-3</t>
  </si>
  <si>
    <t>3CDM1-3</t>
  </si>
  <si>
    <t>4CDM1-3</t>
  </si>
  <si>
    <t>2CDM1-4</t>
  </si>
  <si>
    <t>3CDM1-4</t>
  </si>
  <si>
    <t>4CDM1-4</t>
  </si>
  <si>
    <t>2CDM1-5</t>
  </si>
  <si>
    <t>3CDM1-5</t>
  </si>
  <si>
    <t>4CDM1-5</t>
  </si>
  <si>
    <t>2CDM1-6</t>
  </si>
  <si>
    <t>3CDM1-6</t>
  </si>
  <si>
    <t>4CDM1-6</t>
  </si>
  <si>
    <t>2CDM1-7</t>
  </si>
  <si>
    <t>3CDM1-7</t>
  </si>
  <si>
    <t>4CDM1-7</t>
  </si>
  <si>
    <t>2CDM1-8</t>
  </si>
  <si>
    <t>3CDM1-8</t>
  </si>
  <si>
    <t>4CDM1-8</t>
  </si>
  <si>
    <t>2CDM1-9</t>
  </si>
  <si>
    <t>3CDM1-9</t>
  </si>
  <si>
    <t>4CDM1-9</t>
  </si>
  <si>
    <t>2CDM1-10</t>
  </si>
  <si>
    <t>3CDM1-10</t>
  </si>
  <si>
    <t>4CDM1-10</t>
  </si>
  <si>
    <t>2CDM1-11</t>
  </si>
  <si>
    <t>3CDM1-11</t>
  </si>
  <si>
    <t>4CDM1-11</t>
  </si>
  <si>
    <t>2CDM1-12</t>
  </si>
  <si>
    <t>3CDM1-12</t>
  </si>
  <si>
    <t>4CDM1-12</t>
  </si>
  <si>
    <t>2CDM1-13</t>
  </si>
  <si>
    <t>3CDM1-13</t>
  </si>
  <si>
    <t>4CDM1-13</t>
  </si>
  <si>
    <t>2CDM1-14</t>
  </si>
  <si>
    <t>3CDM1-14</t>
  </si>
  <si>
    <t>4CDM1-14</t>
  </si>
  <si>
    <t>2CDM1-15</t>
  </si>
  <si>
    <t>3CDM1-15</t>
  </si>
  <si>
    <t>4CDM1-15</t>
  </si>
  <si>
    <t>2CDM1-16</t>
  </si>
  <si>
    <t>3CDM1-16</t>
  </si>
  <si>
    <t>4CDM1-16</t>
  </si>
  <si>
    <t>2CDM1-17</t>
  </si>
  <si>
    <t>3CDM1-17</t>
  </si>
  <si>
    <t>4CDM1-17</t>
  </si>
  <si>
    <t>2CDM1-18</t>
  </si>
  <si>
    <t>3CDM1-18</t>
  </si>
  <si>
    <t>4CDM1-18</t>
  </si>
  <si>
    <t>2CDM1-19</t>
  </si>
  <si>
    <t>3CDM1-19</t>
  </si>
  <si>
    <t>4CDM1-19</t>
  </si>
  <si>
    <t>2CDM1-20</t>
  </si>
  <si>
    <t>3CDM1-20</t>
  </si>
  <si>
    <t>4CDM1-20</t>
  </si>
  <si>
    <t>2CDM1-21</t>
  </si>
  <si>
    <t>3CDM1-21</t>
  </si>
  <si>
    <t>4CDM1-21</t>
  </si>
  <si>
    <t>2CDM1-22</t>
  </si>
  <si>
    <t>3CDM1-22</t>
  </si>
  <si>
    <t>4CDM1-22</t>
  </si>
  <si>
    <t>2CDM1-23</t>
  </si>
  <si>
    <t>3CDM1-23</t>
  </si>
  <si>
    <t>4CDM1-23</t>
  </si>
  <si>
    <t>CDM3-ХХ</t>
  </si>
  <si>
    <t>2CDM3-2</t>
  </si>
  <si>
    <t>3CDM3-2</t>
  </si>
  <si>
    <t>4CDM3-2</t>
  </si>
  <si>
    <t>2CDM3-3</t>
  </si>
  <si>
    <t>3CDM3-3</t>
  </si>
  <si>
    <t>4CDM3-3</t>
  </si>
  <si>
    <t>2CDM3-4</t>
  </si>
  <si>
    <t>3CDM3-4</t>
  </si>
  <si>
    <t>4CDM3-4</t>
  </si>
  <si>
    <t>2CDM3-5</t>
  </si>
  <si>
    <t>3CDM3-5</t>
  </si>
  <si>
    <t>4CDM3-5</t>
  </si>
  <si>
    <t>2CDM3-6</t>
  </si>
  <si>
    <t>3CDM3-6</t>
  </si>
  <si>
    <t>4CDM3-6</t>
  </si>
  <si>
    <t>2CDM3-7</t>
  </si>
  <si>
    <t>3CDM3-7</t>
  </si>
  <si>
    <t>4CDM3-7</t>
  </si>
  <si>
    <t>2CDM3-8</t>
  </si>
  <si>
    <t>3CDM3-8</t>
  </si>
  <si>
    <t>4CDM3-8</t>
  </si>
  <si>
    <t>2CDM3-9</t>
  </si>
  <si>
    <t>3CDM3-9</t>
  </si>
  <si>
    <t>4CDM3-9</t>
  </si>
  <si>
    <t>2CDM3-10</t>
  </si>
  <si>
    <t>3CDM3-10</t>
  </si>
  <si>
    <t>4CDM3-10</t>
  </si>
  <si>
    <t>2CDM3-11</t>
  </si>
  <si>
    <t>3CDM3-11</t>
  </si>
  <si>
    <t>4CDM3-11</t>
  </si>
  <si>
    <t>2CDM3-12</t>
  </si>
  <si>
    <t>3CDM3-12</t>
  </si>
  <si>
    <t>4CDM3-12</t>
  </si>
  <si>
    <t>2CDM3-13</t>
  </si>
  <si>
    <t>3CDM3-13</t>
  </si>
  <si>
    <t>4CDM3-13</t>
  </si>
  <si>
    <t>2CDM3-14</t>
  </si>
  <si>
    <t>3CDM3-14</t>
  </si>
  <si>
    <t>4CDM3-14</t>
  </si>
  <si>
    <t>2CDM3-15</t>
  </si>
  <si>
    <t>3CDM3-15</t>
  </si>
  <si>
    <t>4CDM3-15</t>
  </si>
  <si>
    <t>2CDM3-16</t>
  </si>
  <si>
    <t>3CDM3-16</t>
  </si>
  <si>
    <t>4CDM3-16</t>
  </si>
  <si>
    <t>2CDM3-17</t>
  </si>
  <si>
    <t>3CDM3-17</t>
  </si>
  <si>
    <t>4CDM3-17</t>
  </si>
  <si>
    <t>2CDM3-18</t>
  </si>
  <si>
    <t>3CDM3-18</t>
  </si>
  <si>
    <t>4CDM3-18</t>
  </si>
  <si>
    <t>2CDM3-19</t>
  </si>
  <si>
    <t>3CDM3-19</t>
  </si>
  <si>
    <t>4CDM3-19</t>
  </si>
  <si>
    <t>2CDM3-20</t>
  </si>
  <si>
    <t>3CDM3-20</t>
  </si>
  <si>
    <t>4CDM3-20</t>
  </si>
  <si>
    <t>2CDM3-21</t>
  </si>
  <si>
    <t>3CDM3-21</t>
  </si>
  <si>
    <t>4CDM3-21</t>
  </si>
  <si>
    <t>CDM5-ХХ</t>
  </si>
  <si>
    <t>2CDM5-2</t>
  </si>
  <si>
    <t>3CDM5-2</t>
  </si>
  <si>
    <t>4CDM5-2</t>
  </si>
  <si>
    <t>2CDM5-3</t>
  </si>
  <si>
    <t>3CDM5-3</t>
  </si>
  <si>
    <t>4CDM5-3</t>
  </si>
  <si>
    <t>2CDM5-4</t>
  </si>
  <si>
    <t>3CDM5-4</t>
  </si>
  <si>
    <t>4CDM5-4</t>
  </si>
  <si>
    <t>2CDM5-5</t>
  </si>
  <si>
    <t>3CDM5-5</t>
  </si>
  <si>
    <t>4CDM5-5</t>
  </si>
  <si>
    <t>2CDM5-6</t>
  </si>
  <si>
    <t>3CDM5-6</t>
  </si>
  <si>
    <t>4CDM5-6</t>
  </si>
  <si>
    <t>2CDM5-7</t>
  </si>
  <si>
    <t>3CDM5-7</t>
  </si>
  <si>
    <t>4CDM5-7</t>
  </si>
  <si>
    <t>2CDM5-8</t>
  </si>
  <si>
    <t>3CDM5-8</t>
  </si>
  <si>
    <t>4CDM5-8</t>
  </si>
  <si>
    <t>2CDM5-9</t>
  </si>
  <si>
    <t>3CDM5-9</t>
  </si>
  <si>
    <t>4CDM5-9</t>
  </si>
  <si>
    <t>2CDM5-10</t>
  </si>
  <si>
    <t>3CDM5-10</t>
  </si>
  <si>
    <t>4CDM5-10</t>
  </si>
  <si>
    <t>2CDM5-11</t>
  </si>
  <si>
    <t>3CDM5-11</t>
  </si>
  <si>
    <t>4CDM5-11</t>
  </si>
  <si>
    <t>2CDM5-12</t>
  </si>
  <si>
    <t>3CDM5-12</t>
  </si>
  <si>
    <t>4CDM5-12</t>
  </si>
  <si>
    <t>2CDM5-13</t>
  </si>
  <si>
    <t>3CDM5-13</t>
  </si>
  <si>
    <t>4CDM5-13</t>
  </si>
  <si>
    <t>2CDM5-14</t>
  </si>
  <si>
    <t>3CDM5-14</t>
  </si>
  <si>
    <t>4CDM5-14</t>
  </si>
  <si>
    <t>2CDM5-15</t>
  </si>
  <si>
    <t>3CDM5-15</t>
  </si>
  <si>
    <t>4CDM5-15</t>
  </si>
  <si>
    <t>2CDM5-16</t>
  </si>
  <si>
    <t>3CDM5-16</t>
  </si>
  <si>
    <t>4CDM5-16</t>
  </si>
  <si>
    <t>2CDM5-17</t>
  </si>
  <si>
    <t>3CDM5-17</t>
  </si>
  <si>
    <t>4CDM5-17</t>
  </si>
  <si>
    <t>2CDM5-18</t>
  </si>
  <si>
    <t>3CDM5-18</t>
  </si>
  <si>
    <t>4CDM5-18</t>
  </si>
  <si>
    <t>2CDM5-19</t>
  </si>
  <si>
    <t>3CDM5-19</t>
  </si>
  <si>
    <t>4CDM5-19</t>
  </si>
  <si>
    <t>CDM10-ХХ</t>
  </si>
  <si>
    <t>2CDM10-1</t>
  </si>
  <si>
    <t>3CDM10-1</t>
  </si>
  <si>
    <t>4CDM10-1</t>
  </si>
  <si>
    <t>2CDM10-2</t>
  </si>
  <si>
    <t>3CDM10-2</t>
  </si>
  <si>
    <t>4CDM10-2</t>
  </si>
  <si>
    <t>2CDM10-3</t>
  </si>
  <si>
    <t>3CDM10-3</t>
  </si>
  <si>
    <t>4CDM10-3</t>
  </si>
  <si>
    <t>2CDM10-4</t>
  </si>
  <si>
    <t>3CDM10-4</t>
  </si>
  <si>
    <t>4CDM10-4</t>
  </si>
  <si>
    <t>2CDM10-5</t>
  </si>
  <si>
    <t>3CDM10-5</t>
  </si>
  <si>
    <t>4CDM10-5</t>
  </si>
  <si>
    <t>2CDM10-6</t>
  </si>
  <si>
    <t>3CDM10-6</t>
  </si>
  <si>
    <t>4CDM10-6</t>
  </si>
  <si>
    <t>2CDM10-7</t>
  </si>
  <si>
    <t>3CDM10-7</t>
  </si>
  <si>
    <t>4CDM10-7</t>
  </si>
  <si>
    <t>2CDM10-8</t>
  </si>
  <si>
    <t>3CDM10-8</t>
  </si>
  <si>
    <t>4CDM10-8</t>
  </si>
  <si>
    <t>2CDM10-9</t>
  </si>
  <si>
    <t>3CDM10-9</t>
  </si>
  <si>
    <t>4CDM10-9</t>
  </si>
  <si>
    <t>2CDM10-10</t>
  </si>
  <si>
    <t>3CDM10-10</t>
  </si>
  <si>
    <t>4CDM10-10</t>
  </si>
  <si>
    <t>2CDM10-11</t>
  </si>
  <si>
    <t>3CDM10-11</t>
  </si>
  <si>
    <t>4CDM10-11</t>
  </si>
  <si>
    <t>2CDM10-12</t>
  </si>
  <si>
    <t>3CDM10-12</t>
  </si>
  <si>
    <t>4CDM10-12</t>
  </si>
  <si>
    <t>2CDM10-13</t>
  </si>
  <si>
    <t>3CDM10-13</t>
  </si>
  <si>
    <t>4CDM10-13</t>
  </si>
  <si>
    <t>2CDM10-14</t>
  </si>
  <si>
    <t>3CDM10-14</t>
  </si>
  <si>
    <t>4CDM10-14</t>
  </si>
  <si>
    <t>2CDM10-15</t>
  </si>
  <si>
    <t>3CDM10-15</t>
  </si>
  <si>
    <t>4CDM10-15</t>
  </si>
  <si>
    <t>CDM15-ХХ</t>
  </si>
  <si>
    <t>2CDM15-1</t>
  </si>
  <si>
    <t>3CDM15-1</t>
  </si>
  <si>
    <t>4CDM15-1</t>
  </si>
  <si>
    <t>2CDM15-2</t>
  </si>
  <si>
    <t>3CDM15-2</t>
  </si>
  <si>
    <t>4CDM15-2</t>
  </si>
  <si>
    <t>2CDM15-3</t>
  </si>
  <si>
    <t>3CDM15-3</t>
  </si>
  <si>
    <t>4CDM15-3</t>
  </si>
  <si>
    <t>2CDM15-4</t>
  </si>
  <si>
    <t>3CDM15-4</t>
  </si>
  <si>
    <t>4CDM15-4</t>
  </si>
  <si>
    <t>2CDM15-5</t>
  </si>
  <si>
    <t>3CDM15-5</t>
  </si>
  <si>
    <t>4CDM15-5</t>
  </si>
  <si>
    <t>2CDM15-6</t>
  </si>
  <si>
    <t>3CDM15-6</t>
  </si>
  <si>
    <t>4CDM15-6</t>
  </si>
  <si>
    <t>2CDM15-7</t>
  </si>
  <si>
    <t>3CDM15-7</t>
  </si>
  <si>
    <t>4CDM15-7</t>
  </si>
  <si>
    <t>2CDM15-8</t>
  </si>
  <si>
    <t>3CDM15-8</t>
  </si>
  <si>
    <t>4CDM15-8</t>
  </si>
  <si>
    <t>2CDM15-9</t>
  </si>
  <si>
    <t>3CDM15-9</t>
  </si>
  <si>
    <t>4CDM15-9</t>
  </si>
  <si>
    <t>2CDM15-10</t>
  </si>
  <si>
    <t>3CDM15-10</t>
  </si>
  <si>
    <t>4CDM15-10</t>
  </si>
  <si>
    <t>2CDM15-11</t>
  </si>
  <si>
    <t>3CDM15-11</t>
  </si>
  <si>
    <t>4CDM15-11</t>
  </si>
  <si>
    <t>CDM20-ХХ</t>
  </si>
  <si>
    <t>2CDM20-1</t>
  </si>
  <si>
    <t>3CDM20-1</t>
  </si>
  <si>
    <t>4CDM20-1</t>
  </si>
  <si>
    <t>2CDM20-2</t>
  </si>
  <si>
    <t>3CDM20-2</t>
  </si>
  <si>
    <t>4CDM20-2</t>
  </si>
  <si>
    <t>2CDM20-3</t>
  </si>
  <si>
    <t>3CDM20-3</t>
  </si>
  <si>
    <t>4CDM20-3</t>
  </si>
  <si>
    <t>2CDM20-4</t>
  </si>
  <si>
    <t>3CDM20-4</t>
  </si>
  <si>
    <t>4CDM20-4</t>
  </si>
  <si>
    <t>2CDM20-5</t>
  </si>
  <si>
    <t>3CDM20-5</t>
  </si>
  <si>
    <t>4CDM20-5</t>
  </si>
  <si>
    <t>2CDM20-6</t>
  </si>
  <si>
    <t>3CDM20-6</t>
  </si>
  <si>
    <t>4CDM20-6</t>
  </si>
  <si>
    <t>2CDM20-7</t>
  </si>
  <si>
    <t>3CDM20-7</t>
  </si>
  <si>
    <t>4CDM20-7</t>
  </si>
  <si>
    <t>2CDM20-8</t>
  </si>
  <si>
    <t>3CDM20-8</t>
  </si>
  <si>
    <t>4CDM20-8</t>
  </si>
  <si>
    <t>2CDM20-9</t>
  </si>
  <si>
    <t>3CDM20-9</t>
  </si>
  <si>
    <t>4CDM20-9</t>
  </si>
  <si>
    <t>2CDM20-10</t>
  </si>
  <si>
    <t>3CDM20-10</t>
  </si>
  <si>
    <t>4CDM20-10</t>
  </si>
  <si>
    <t>2CDM20-11</t>
  </si>
  <si>
    <t>3CDM20-11</t>
  </si>
  <si>
    <t>4CDM20-11</t>
  </si>
  <si>
    <t>2CDM20-12</t>
  </si>
  <si>
    <t>3CDM20-12</t>
  </si>
  <si>
    <t>4CDM20-12</t>
  </si>
  <si>
    <t>Серия</t>
  </si>
  <si>
    <t>КПД</t>
  </si>
  <si>
    <t>[TypeCol]</t>
  </si>
  <si>
    <t>3CDM3</t>
  </si>
  <si>
    <t>[Model2]</t>
  </si>
  <si>
    <t>65-50-260H</t>
  </si>
  <si>
    <t>80-65-200H</t>
  </si>
  <si>
    <t>80-65-320H</t>
  </si>
  <si>
    <t>100-80-320H</t>
  </si>
  <si>
    <t>SMM350-300-500-315/4</t>
  </si>
  <si>
    <t>SMM350-300-500-250/4</t>
  </si>
  <si>
    <t>SMM350-300-500-220/4</t>
  </si>
  <si>
    <t>SMM350-300-500-200/4</t>
  </si>
  <si>
    <t>SMM350-300-500-160/4</t>
  </si>
  <si>
    <t>SMM350-300-500-132/4</t>
  </si>
  <si>
    <t>SMM350-300-500-110/4</t>
  </si>
  <si>
    <t>SMM350-300-500-90/4</t>
  </si>
  <si>
    <t>350-300-500</t>
  </si>
  <si>
    <t>SMM350-300-400-250/4</t>
  </si>
  <si>
    <t>SMM350-300-400-220/4</t>
  </si>
  <si>
    <t>SMM350-300-400-200/4</t>
  </si>
  <si>
    <t>SMM350-300-400-160/4</t>
  </si>
  <si>
    <t>SMM350-300-400-132/4</t>
  </si>
  <si>
    <t>SMM350-300-400-110/4</t>
  </si>
  <si>
    <t>SMM350-300-400-90/4</t>
  </si>
  <si>
    <t>350-300-400</t>
  </si>
  <si>
    <t>SMM300-250-400-75/4</t>
  </si>
  <si>
    <t>SMM300-250-400-90/4</t>
  </si>
  <si>
    <t>SMM300-250-400-110/4</t>
  </si>
  <si>
    <t>SMM300-250-400-132/4</t>
  </si>
  <si>
    <t>SMM300-250-400-160/4</t>
  </si>
  <si>
    <t>SMM300-250-400-200/4</t>
  </si>
  <si>
    <t>SMM300-250-400-220/4</t>
  </si>
  <si>
    <t>SMM300-250-400-250/4</t>
  </si>
  <si>
    <t>SMM300-250-315-45/4</t>
  </si>
  <si>
    <t>SMM300-250-315-55/4</t>
  </si>
  <si>
    <t>SMM300-250-315-75/4</t>
  </si>
  <si>
    <t>SMM300-250-315-90/4</t>
  </si>
  <si>
    <t>SMM300-250-315-110/4</t>
  </si>
  <si>
    <t>300-250-315</t>
  </si>
  <si>
    <t>SMM250-200-500-200/4</t>
  </si>
  <si>
    <t>SMM250-200-500-160/4</t>
  </si>
  <si>
    <t>SMM250-200-500-132/4</t>
  </si>
  <si>
    <t>250-200-500</t>
  </si>
  <si>
    <t>SMM250-200-400-75/4</t>
  </si>
  <si>
    <t>SMM250-200-400-55/4</t>
  </si>
  <si>
    <t>SMM250-200-400-90/4</t>
  </si>
  <si>
    <t>SMM250-200-400-110/4</t>
  </si>
  <si>
    <t>SMM250-200-400-132/4</t>
  </si>
  <si>
    <t>SMM250-200-400-160/4</t>
  </si>
  <si>
    <t>SMM250-200-315-37/4</t>
  </si>
  <si>
    <t>SMM250-200-315-45/4</t>
  </si>
  <si>
    <t>SMM250-200-315-55/4</t>
  </si>
  <si>
    <t>SMM250-200-315-75/4</t>
  </si>
  <si>
    <t>250-200-315</t>
  </si>
  <si>
    <t>SMM125-100-250-11/4</t>
  </si>
  <si>
    <t>SMM250-200-250-15/4</t>
  </si>
  <si>
    <t>SMM125-100-250-15/4</t>
  </si>
  <si>
    <t>125-100-250</t>
  </si>
  <si>
    <t>SMM250-200-250-18,5/4</t>
  </si>
  <si>
    <t>SMM125-100-200-4/4</t>
  </si>
  <si>
    <t>SMM250-200-250-22/4</t>
  </si>
  <si>
    <t>SMM125-100-200-5,5/4</t>
  </si>
  <si>
    <t>SMM250-200-250-30/4</t>
  </si>
  <si>
    <t>250-200-250</t>
  </si>
  <si>
    <t>SMM125-100-200-7,5/4</t>
  </si>
  <si>
    <t>SMM200-150-500-75/4</t>
  </si>
  <si>
    <t>SMM125-100-200-11/4</t>
  </si>
  <si>
    <t>SMM200-150-500-90/4</t>
  </si>
  <si>
    <t>SMM100-80-400-18,5/4</t>
  </si>
  <si>
    <t>SMM200-150-500-110/4</t>
  </si>
  <si>
    <t>SMM100-80-400-22/4</t>
  </si>
  <si>
    <t>SMM200-150-500-132/4</t>
  </si>
  <si>
    <t>SMM100-80-400-30/4</t>
  </si>
  <si>
    <t>SMM200-150-500-160/4</t>
  </si>
  <si>
    <t>SMM100-65-315-11/4</t>
  </si>
  <si>
    <t>200-150-500</t>
  </si>
  <si>
    <t>SMM100-65-315-15/4</t>
  </si>
  <si>
    <t>SMM200-150-400-45/4</t>
  </si>
  <si>
    <t>SMM100-65-315-18,5/4</t>
  </si>
  <si>
    <t>100-65-315</t>
  </si>
  <si>
    <t>SMM200-150-400-55/4</t>
  </si>
  <si>
    <t>SMM100-65-260-5,5/4</t>
  </si>
  <si>
    <t>SMM200-150-400-75/4</t>
  </si>
  <si>
    <t>SMM100-65-260-7,5/4</t>
  </si>
  <si>
    <t>SMM200-150-400-90/4</t>
  </si>
  <si>
    <t>SMM100-65-260-11/4</t>
  </si>
  <si>
    <t>100-65-260</t>
  </si>
  <si>
    <t>SMM200-150-400-110/4</t>
  </si>
  <si>
    <t>SMM100-65-200-4/4</t>
  </si>
  <si>
    <t>SMM200-150-315-30/4</t>
  </si>
  <si>
    <t>SMM100-65-200-3/4</t>
  </si>
  <si>
    <t>SMM200-150-315-37/4</t>
  </si>
  <si>
    <t>SMM100-65-200-5,5/4</t>
  </si>
  <si>
    <t>SMM200-150-315-45/4</t>
  </si>
  <si>
    <t>SMM100-65-200-7,5/4</t>
  </si>
  <si>
    <t>100-65-200</t>
  </si>
  <si>
    <t>SMM200-150-315-55/4</t>
  </si>
  <si>
    <t>SMM80-65-160-1,1/4</t>
  </si>
  <si>
    <t>SMM200-150-315-75/4</t>
  </si>
  <si>
    <t>200-150-315</t>
  </si>
  <si>
    <t>SMM80-65-160-1,5/4</t>
  </si>
  <si>
    <t>SMM150-125-500-132/4</t>
  </si>
  <si>
    <t>SMM80-65-160-2,2/4</t>
  </si>
  <si>
    <t>SMM150-125-500-110/4</t>
  </si>
  <si>
    <t>SMM80-50-315-5,5/4</t>
  </si>
  <si>
    <t>SMM150-125-500-90/4</t>
  </si>
  <si>
    <t>SMM80-50-315-7,5/4</t>
  </si>
  <si>
    <t>SMM150-125-500-75/4</t>
  </si>
  <si>
    <t>SMM80-50-315-11/4</t>
  </si>
  <si>
    <t>80-50-315</t>
  </si>
  <si>
    <t>SMM150-125-500-55/4</t>
  </si>
  <si>
    <t>SMM80-50-250-3/4</t>
  </si>
  <si>
    <t>SMM150-125-500-45/4</t>
  </si>
  <si>
    <t>150-125-500</t>
  </si>
  <si>
    <t>SMM80-50-250-4/4</t>
  </si>
  <si>
    <t>SMM150-125-400-37/4</t>
  </si>
  <si>
    <t>SMM80-50-250-5,5/4</t>
  </si>
  <si>
    <t>80-50-250</t>
  </si>
  <si>
    <t>SMM150-125-400-45/4</t>
  </si>
  <si>
    <t>SMM80-50-200-1,5/4</t>
  </si>
  <si>
    <t>SMM150-125-400-55/4</t>
  </si>
  <si>
    <t>SMM80-50-200-1,1/4</t>
  </si>
  <si>
    <t>SMM150-125-400-75/4</t>
  </si>
  <si>
    <t>SMM80-50-200-2,2/4</t>
  </si>
  <si>
    <t>80-50-200</t>
  </si>
  <si>
    <t>SMM150-125-315-15/4</t>
  </si>
  <si>
    <t>SMM65-50-160-0,75/4</t>
  </si>
  <si>
    <t>SMM150-125-315-18,5/4</t>
  </si>
  <si>
    <t>SMM65-50-160-1,1/4</t>
  </si>
  <si>
    <t>SMM150-125-315-22/4</t>
  </si>
  <si>
    <t>SMM65-50-160-1,5/4</t>
  </si>
  <si>
    <t>SMM150-125-315-30/4</t>
  </si>
  <si>
    <t>150-125-315</t>
  </si>
  <si>
    <t>SMM65-40-315-4/4</t>
  </si>
  <si>
    <t>SMM150-125-250-15/4</t>
  </si>
  <si>
    <t>SMM65-40-315-5,5/4</t>
  </si>
  <si>
    <t>SMM150-125-250-18,5/4</t>
  </si>
  <si>
    <t>SMM65-40-315-7,5/4</t>
  </si>
  <si>
    <t>65-40-315</t>
  </si>
  <si>
    <t>SMM150-125-250-30/4</t>
  </si>
  <si>
    <t>SMM65-40-250-2,2/4</t>
  </si>
  <si>
    <t>SMM150-125-250-22/4</t>
  </si>
  <si>
    <t>150-125-250</t>
  </si>
  <si>
    <t>SMM65-40-250-1,5/4</t>
  </si>
  <si>
    <t>SMM125-100-400-22/4</t>
  </si>
  <si>
    <t>SMM65-40-250-3/4</t>
  </si>
  <si>
    <t>65-40-250</t>
  </si>
  <si>
    <t>SMM125-100-400-30/4</t>
  </si>
  <si>
    <t>SMM65-40-200-1,1/4</t>
  </si>
  <si>
    <t>SMM125-100-400-37/4</t>
  </si>
  <si>
    <t>SMM65-40-200-0,75/4</t>
  </si>
  <si>
    <t>SMM125-100-400-45/4</t>
  </si>
  <si>
    <t>SMM65-40-200-1,5/4</t>
  </si>
  <si>
    <t>SMM125-100-315-15/4</t>
  </si>
  <si>
    <t>SMM50-32-200-0,55/4</t>
  </si>
  <si>
    <t>SMM125-100-315-18,5/4</t>
  </si>
  <si>
    <t>SMM50-32-200-0,75/4</t>
  </si>
  <si>
    <t>SMM125-100-315-30/4</t>
  </si>
  <si>
    <t>SMM50-32-200-1,1/4</t>
  </si>
  <si>
    <t>SMM125-100-315-22/4</t>
  </si>
  <si>
    <t>125-100-315</t>
  </si>
  <si>
    <t>SMM50-32-160-0,55/4</t>
  </si>
  <si>
    <t>Артикул</t>
  </si>
  <si>
    <t>SMM150-125-315-200/2</t>
  </si>
  <si>
    <t>SMM150-125-315-160/2</t>
  </si>
  <si>
    <t>SMM150-125-315-132/2</t>
  </si>
  <si>
    <t>SMM150-125-315-110/2</t>
  </si>
  <si>
    <t>SMM150-125-315-90/2</t>
  </si>
  <si>
    <t>SMM150-125-250-90/2</t>
  </si>
  <si>
    <t>SMM150-125-250-110/2</t>
  </si>
  <si>
    <t>SMM100-80-315-75/2</t>
  </si>
  <si>
    <t>SMM150-125-250-132/2</t>
  </si>
  <si>
    <t>SMM100-80-315-90/2</t>
  </si>
  <si>
    <t>100-80-315</t>
  </si>
  <si>
    <t>SMM150-125-250-160/2</t>
  </si>
  <si>
    <t>SMM80-50-315-30/2</t>
  </si>
  <si>
    <t>SMM80-50-315-37/2</t>
  </si>
  <si>
    <t>SMM80-50-315-45/2</t>
  </si>
  <si>
    <t>SMM80-50-315-55/2</t>
  </si>
  <si>
    <t>SMM125-100-315-160/2</t>
  </si>
  <si>
    <t>SMM80-50-315-75/2</t>
  </si>
  <si>
    <t>SMM125-100-315-132/2</t>
  </si>
  <si>
    <t>SMM80-50-250-18,5/2</t>
  </si>
  <si>
    <t>SMM125-100-315-110/2</t>
  </si>
  <si>
    <t>SMM80-50-250-22/2</t>
  </si>
  <si>
    <t>SMM125-100-315-90/2</t>
  </si>
  <si>
    <t>SMM80-50-250-30/2</t>
  </si>
  <si>
    <t>SMM125-100-250-75/2</t>
  </si>
  <si>
    <t>SMM80-50-250-37/2</t>
  </si>
  <si>
    <t>SMM125-100-250-90/2</t>
  </si>
  <si>
    <t>SMM80-50-250-45/2</t>
  </si>
  <si>
    <t>SMM125-100-250-132/2</t>
  </si>
  <si>
    <t>SMM80-50-200-7,5/2</t>
  </si>
  <si>
    <t>SMM125-100-250-110/2</t>
  </si>
  <si>
    <t>SMM80-50-200-11/2</t>
  </si>
  <si>
    <t>SMM125-100-200-30/2</t>
  </si>
  <si>
    <t>SMM80-50-200-15/2</t>
  </si>
  <si>
    <t>SMM125-100-200-37/2</t>
  </si>
  <si>
    <t>SMM80-50-200-18,5/2</t>
  </si>
  <si>
    <t>SMM125-100-200-45/2</t>
  </si>
  <si>
    <t>SMM80-50-200-22/2</t>
  </si>
  <si>
    <t>SMM125-100-200-55/2</t>
  </si>
  <si>
    <t>SMM125-100-200-75/2</t>
  </si>
  <si>
    <t>SMM100-80-160-15/2</t>
  </si>
  <si>
    <t>SMM100-80-160-11/2</t>
  </si>
  <si>
    <t>SMM65-40-315-22/2</t>
  </si>
  <si>
    <t>SMM100-80-160-18,5/2</t>
  </si>
  <si>
    <t>SMM65-40-315-30/2</t>
  </si>
  <si>
    <t>SMM100-80-160-22/2</t>
  </si>
  <si>
    <t>SMM65-40-315-37/2</t>
  </si>
  <si>
    <t>SMM100-80-160-30/2</t>
  </si>
  <si>
    <t>SMM65-40-315-45/2</t>
  </si>
  <si>
    <t>SMM100-65-315-45/2</t>
  </si>
  <si>
    <t>SMM65-40-250-15/2</t>
  </si>
  <si>
    <t>SMM100-65-315-55/2</t>
  </si>
  <si>
    <t>SMM65-40-250-18,5/2</t>
  </si>
  <si>
    <t>SMM100-65-315-75/2</t>
  </si>
  <si>
    <t>SMM65-40-250-22/2</t>
  </si>
  <si>
    <t>SMM100-65-315-90/2</t>
  </si>
  <si>
    <t>SMM65-40-250-30/2</t>
  </si>
  <si>
    <t>SMM100-65-250-30/2</t>
  </si>
  <si>
    <t>SMM100-65-250-37/2</t>
  </si>
  <si>
    <t>SMM100-65-250-45/2</t>
  </si>
  <si>
    <t>SMM100-65-250-55,75/2</t>
  </si>
  <si>
    <t>100-65-250</t>
  </si>
  <si>
    <t>SMM100-65-200-15/2</t>
  </si>
  <si>
    <t>SMM100-65-200-18,5/2</t>
  </si>
  <si>
    <t>SMM100-65-200-22/2</t>
  </si>
  <si>
    <t>SMM100-65-200-30/2</t>
  </si>
  <si>
    <t>SMM100-65-200-37/2</t>
  </si>
  <si>
    <t>SMM80-65-160-7,5/2</t>
  </si>
  <si>
    <t>SMM80-65-160-11/2</t>
  </si>
  <si>
    <t>SMM80-65-160-15/2</t>
  </si>
  <si>
    <t>SMM80-65-160-18,5/2</t>
  </si>
  <si>
    <t>обновление 27.04.2022</t>
  </si>
  <si>
    <t>Насосные агрегаты комплектуются двигателями с классом защиты IP55 в стандартном исполнении (по цене агрегата с двигателем IP54)!!!</t>
  </si>
  <si>
    <t xml:space="preserve">SMM АГРЕГАТЫ ЭЛЕКТРОНАСОCНЫЕ КОНСОЛЬНО-МОНОБЛОЧНЫЕ по стандарту ISO2858   </t>
  </si>
  <si>
    <t>SMM50-32-160-5,5/2</t>
  </si>
  <si>
    <t>SMM50-32-160-4/2</t>
  </si>
  <si>
    <t>SMM50-32-160-3/2</t>
  </si>
  <si>
    <t>SMM50-32-160-2,2/2</t>
  </si>
  <si>
    <t>SMM50-32-160-1,5/2</t>
  </si>
  <si>
    <t>SMM50-32-200-11/2</t>
  </si>
  <si>
    <t>SMM50-32-200-7,5/2</t>
  </si>
  <si>
    <t>SMM50-32-200-5,5/2</t>
  </si>
  <si>
    <t>SMM50-32-200-4/2</t>
  </si>
  <si>
    <t>SMM65-40-200-15/2</t>
  </si>
  <si>
    <t>SMM65-40-200-11/2</t>
  </si>
  <si>
    <t>SMM65-40-200-7,5/2</t>
  </si>
  <si>
    <t>SMM65-40-200-5,5/2</t>
  </si>
  <si>
    <t>SMM65-50-160-11/2</t>
  </si>
  <si>
    <t>SMM65-50-160-7,5/2</t>
  </si>
  <si>
    <t>SMM65-50-160-5,5/2</t>
  </si>
  <si>
    <t>SMM150-125-200-90/2</t>
  </si>
  <si>
    <t>SMM150-125-200-75/2</t>
  </si>
  <si>
    <t>SMM150-125-200-55/2</t>
  </si>
  <si>
    <t>DN вход</t>
  </si>
  <si>
    <t>DN выход</t>
  </si>
  <si>
    <t/>
  </si>
  <si>
    <t>DN</t>
  </si>
  <si>
    <t>H</t>
  </si>
  <si>
    <t>H1</t>
  </si>
  <si>
    <t>W</t>
  </si>
  <si>
    <t>W1</t>
  </si>
  <si>
    <t>W2</t>
  </si>
  <si>
    <t>L</t>
  </si>
  <si>
    <t>L1</t>
  </si>
  <si>
    <t>L2</t>
  </si>
  <si>
    <t>X</t>
  </si>
  <si>
    <t>[DN]</t>
  </si>
  <si>
    <t>[H1]</t>
  </si>
  <si>
    <t>[W]</t>
  </si>
  <si>
    <t>[W1]</t>
  </si>
  <si>
    <t>[W2]</t>
  </si>
  <si>
    <t>[L]</t>
  </si>
  <si>
    <t>[L1]</t>
  </si>
  <si>
    <t>[L2]</t>
  </si>
  <si>
    <t>[X]</t>
  </si>
  <si>
    <t>[H2]</t>
  </si>
  <si>
    <t>№ п/п</t>
  </si>
  <si>
    <t>Наименование</t>
  </si>
  <si>
    <t>Наличие</t>
  </si>
  <si>
    <t>Свободно</t>
  </si>
  <si>
    <t>CDLF8-13FSWSC</t>
  </si>
  <si>
    <t>Насос CDLF8-13, 5.5 кВт, станд. фланец, 3х380 В, 50 Гц, нерж., 70 С</t>
  </si>
  <si>
    <t>CDLF8-16FSWSC</t>
  </si>
  <si>
    <t>Насос CDLF8-16, 5.5 кВт, станд. фланец, 3х380 В, 50 Гц, нерж., 70 С</t>
  </si>
  <si>
    <t>CDLF1-19LSWSC</t>
  </si>
  <si>
    <t>Насос CDLF1-19, 1.1 кВт, резьб. соед., 3х380 В, 50 Гц, нерж., 70 С</t>
  </si>
  <si>
    <t>CDLF1-27LSWSC</t>
  </si>
  <si>
    <t>Насос CDLF1-27, 1.5 кВт, резьб. соед., 3х380 В, 50 Гц, нерж., 70 С</t>
  </si>
  <si>
    <t>CDLF1-19LDWSC</t>
  </si>
  <si>
    <t>Насос CDLF1-19, 1,1 кВт, резьб., 1х220В, 50 Гц, нерж., 70 С</t>
  </si>
  <si>
    <t>CDLF1-21LDWSC</t>
  </si>
  <si>
    <t>Насос CDLF1-21, 1,1 кВт, резьб., 1х220В, 50 Гц, нерж., 70 С</t>
  </si>
  <si>
    <t>CDLF1-23LDWSC</t>
  </si>
  <si>
    <t>Насос CDLF1-23, 1,1 кВт, резьб., 1х220В, 50 Гц, нерж., 70 С</t>
  </si>
  <si>
    <t>CDLF1-27LDWSC</t>
  </si>
  <si>
    <t>Насос CDLF1-27 1,5 кВт, резьб., 1х220В, 50 Гц, нерж., 70 С</t>
  </si>
  <si>
    <t>CDLF2-15LSWSC</t>
  </si>
  <si>
    <t>Насос CDLF2-15, 1.5 кВт, резьб. соед., 3х380 В, 50 Гц, нерж., 70 С</t>
  </si>
  <si>
    <t>CDLF2-16LSWSC</t>
  </si>
  <si>
    <t>Насос CDLF2-16, 2.2 кВт, резьб. соед., 3х380 В, 50 Гц, нерж., 70 С</t>
  </si>
  <si>
    <t>CDLF2-20LSWSC</t>
  </si>
  <si>
    <t>Насос CDLF2-20, 2.2 кВт, резьб. соед., 3х380 В, 50 Гц, нерж., 70 С</t>
  </si>
  <si>
    <t>CDLF2-23LSWSC</t>
  </si>
  <si>
    <t>Насос CDLF2-23, 3 кВт, резьб. соед., 3х380 В, 50 Гц, нерж., 70 С</t>
  </si>
  <si>
    <t>CDLF2-11LDWSC</t>
  </si>
  <si>
    <t>Насос CDLF2-11, 1,1 кВт, резьб., 1х220В, 50 Гц, нерж., 70 С</t>
  </si>
  <si>
    <t>CDLF2-15LDWSC</t>
  </si>
  <si>
    <t>Насос CDLF2-15, 1,5 кВт, резьб., 1х220В, 50 Гц, нерж., 70 С</t>
  </si>
  <si>
    <t>CDLF2-17LDWSC</t>
  </si>
  <si>
    <t>Насос CDLF2-17, 2,2 кВт, резьб., 1х220В, 50 Гц, нерж., 70 С</t>
  </si>
  <si>
    <t>CDLF2-20LDWSC</t>
  </si>
  <si>
    <t>Насос CDLF2-20, 2,2 кВт, резьб., 1х220В, 50 Гц, нерж., 70 С</t>
  </si>
  <si>
    <t>CDMF1-11LSWSC</t>
  </si>
  <si>
    <t>Насос CDMF1-11, 0.55 кВт, резьб. соед., 3х220В/3х380В, 50 Гц, нерж., 70 С IE2</t>
  </si>
  <si>
    <t>CDMF1-15LSWSC</t>
  </si>
  <si>
    <t>Насос CDMF1-15, 0.75 кВт, резьб. соед., 3х220В/3х380В, 50 Гц, нерж., 70 С</t>
  </si>
  <si>
    <t>CDMF1-19LSWSC</t>
  </si>
  <si>
    <t>Насос CDMF1-19, 1.1 кВт, резьб. соед., 3х220В/3х380В, 50 Гц, нерж., 70 С</t>
  </si>
  <si>
    <t>CDMF3-12LSWSC</t>
  </si>
  <si>
    <t>Насос CDMF3-12, 1.1 кВт, резьб. соед., 3х220В/3х380В, 50 Гц, нерж., 70 С</t>
  </si>
  <si>
    <t>CDMF3-16LSWSC</t>
  </si>
  <si>
    <t>Насос CDMF3-16, 1.5 кВт, резьб. соед., 3х220В/3х380В, 50 Гц, нерж., 70 С</t>
  </si>
  <si>
    <t>CDMF3-17LSWSC</t>
  </si>
  <si>
    <t>Насос CDMF3-17, 2.2 кВт, резьб. соед., 3х220В/3х380В, 50 Гц, нерж., 70 С</t>
  </si>
  <si>
    <t>CDMF3-22LSWSC</t>
  </si>
  <si>
    <t>Насос CDMF3-22, 2.2 кВт, резьб. соед., 3х220В/3х380В, 50 Гц, нерж., 70 С</t>
  </si>
  <si>
    <t>CDMF3-25LSWSC</t>
  </si>
  <si>
    <t>Насос CDMF3-25, 3 кВт, резьб. соед., 3х220В/3х380В, 50 Гц, нерж., 70 С</t>
  </si>
  <si>
    <t>CDMF5-16LSWSC</t>
  </si>
  <si>
    <t>Насос CDMF5-16, 2.2 кВт, резьб. соед., 3х220В/3х380В, 50 Гц, нерж., 70 С</t>
  </si>
  <si>
    <t>CDMF5-20LSWSC</t>
  </si>
  <si>
    <t>Насос CDMF5-20, 3 кВт, резьб. соед., 3х220В/3х380В, 50 Гц, нерж., 70 С</t>
  </si>
  <si>
    <t>CDMF5-21LSWSC</t>
  </si>
  <si>
    <t>Насос CDMF5-21, 3 кВт, резьб. соед., 3х220В/3х380В, 50 Гц, нерж., 70 С</t>
  </si>
  <si>
    <t>CDMF5-26LSWSC</t>
  </si>
  <si>
    <t>Насос CDMF5-26, 4 кВт, резьб. соед., 3х380В, 50 Гц, нерж., 70 С</t>
  </si>
  <si>
    <t>CDMF1-11LDWSC</t>
  </si>
  <si>
    <t>Насос CDMF1-11, 0.55 кВт, резьб. соед., 1х220В, 50 Гц, нерж., 70 С IE2</t>
  </si>
  <si>
    <t>CDMF1-15LDWSC</t>
  </si>
  <si>
    <t>Насос CDMF1-15, 0.75 кВт, резьб. соед., 1х220В, 50 Гц, нерж., 70 С</t>
  </si>
  <si>
    <t>CDMF1-19LDWSC</t>
  </si>
  <si>
    <t>Насос CDMF1-19, 1.1 кВт, резьб. соед., 1х220В, 50 Гц, нерж., 70 С</t>
  </si>
  <si>
    <t>CDMF1-21LDWSC</t>
  </si>
  <si>
    <t>Насос CDMF1-21, 1.1 кВт, резьб. соед., 1х220В, 50 Гц, нерж., 70 С</t>
  </si>
  <si>
    <t>CDMF1-23LDWSC</t>
  </si>
  <si>
    <t>Насос CDMF1-23, 1.5 кВт, резьб. соед., 1х220В, 50 Гц, нерж., 70 С</t>
  </si>
  <si>
    <t>CDMF1-27LDWSC</t>
  </si>
  <si>
    <t>Насос CDMF1-27, 1.5 кВт, резьб. соед., 1х220В, 50 Гц, нерж., 70 С</t>
  </si>
  <si>
    <t>CDMF1-30LDWSC</t>
  </si>
  <si>
    <t>Насос CDMF1-30, 1.5 кВт, резьб. соед., 1х220В, 50 Гц, нерж., 70 С</t>
  </si>
  <si>
    <t>CDMF3-12LDWSC</t>
  </si>
  <si>
    <t>Насос CDMF3-12, 1.1 кВт, резьб. соед., 1х220В, 50 Гц, нерж., 70 С</t>
  </si>
  <si>
    <t>CDMF3-16LDWSC</t>
  </si>
  <si>
    <t>Насос CDMF3-16, 1.5 кВт, резьб. соед., 1х220В, 50 Гц, нерж., 70 С</t>
  </si>
  <si>
    <t>CDMF3-18LDWSC</t>
  </si>
  <si>
    <t>Насос CDMF3-18, 2.2 кВт, резьб. соед., 1х220В, 50 Гц, нерж., 70 С</t>
  </si>
  <si>
    <t>CDMF3-22LDWSC</t>
  </si>
  <si>
    <t>Насос CDMF3-22, 2.2 кВт, резьб. соед., 1х220В, 50 Гц, нерж., 70 С</t>
  </si>
  <si>
    <t>CDMF10-12FSWSC</t>
  </si>
  <si>
    <t>Насос CDMF10-12, 4.5 кВт, станд. фланец, 3х380В, 50 Гц, нерж., 70 С</t>
  </si>
  <si>
    <t>CDMF10-15FSWSC</t>
  </si>
  <si>
    <t>Насос CDMF10-15, 5.5 кВт, станд. фланец, 3х380В, 50 Гц, нерж., 70 С</t>
  </si>
  <si>
    <t>CDMF10-18FSWSC</t>
  </si>
  <si>
    <t>Насос CDMF10-18, 7.5 кВт, станд. фланец, 3х380В, 50 Гц, нерж., 70 С</t>
  </si>
  <si>
    <t>CDMF10-22FSWSC</t>
  </si>
  <si>
    <t>Насос CDMF10-22, 11 кВт, станд. фланец, 3х380В, 50 Гц, нерж., 70 С</t>
  </si>
  <si>
    <t>TD32-6(I)/2SWSCJ</t>
  </si>
  <si>
    <t>TD32-10(I)/2SWSCJ</t>
  </si>
  <si>
    <t>Насос TD 32-10(I)/2, 0,37кВт, 3х220В/3х380В, 50 Гц, нерж, 12 бар</t>
  </si>
  <si>
    <t>TD50-6(I)/2SWSCJ</t>
  </si>
  <si>
    <t>Насос TD 50-6(I)/2, 0,37 кВт, 3х220В/3х380В, 50 Гц, нерж, 12 бар</t>
  </si>
  <si>
    <t>TD50-11(I)/2SWSCJ</t>
  </si>
  <si>
    <t>Насос TD 50-11(I)/2, 0,75кВт, 3х220В/3х380В, 50 Гц, нерж, 12 бар</t>
  </si>
  <si>
    <t>TD100-15/2SWHCJ</t>
  </si>
  <si>
    <t>Насос TD 100-15/2, 4 кВт, 3х380В, 50 Гц, чугун, 12 бар</t>
  </si>
  <si>
    <t>TD100-27/2SWHCJ</t>
  </si>
  <si>
    <t>Насос TD 100-27/2, 11 кВт, 3х380В, 50 Гц, чугун, 12 бар</t>
  </si>
  <si>
    <t>TD100-33/2SWHCJ</t>
  </si>
  <si>
    <t>Насос TD 100-33/2, 15 кВт, 3х380В, 50 Гц, чугун, 12 бар</t>
  </si>
  <si>
    <t>TD150-25/4SWHCJ</t>
  </si>
  <si>
    <t>Насос TD 150-25/4, 22 кВт, 3х380В, 50 Гц, чугун, 12 бар</t>
  </si>
  <si>
    <t>TD150-33/4SWHCJ</t>
  </si>
  <si>
    <t>Насос TD 150-33/4, 30 кВт, 3х380В, 50 Гц, чугун, 12 бар</t>
  </si>
  <si>
    <t>TD32-14G/2SWHCJ</t>
  </si>
  <si>
    <t>Насос TD 32-14G/2, 0,75 кВт, 3х220В/3х380В, 50 Гц, чугун, 12 бар</t>
  </si>
  <si>
    <t>TD32-18G/2SWHCJ</t>
  </si>
  <si>
    <t>Насос TD 32-18G/2, 1,1 кВт, 3х220В/3х380В, 50 Гц, чугун, 12 бар</t>
  </si>
  <si>
    <t>TD32-21G/2SWHCJ</t>
  </si>
  <si>
    <t>Насос TD 32-21G/2, 1,5 кВт, 3х220В/3х380В, 50 Гц, чугун, 12 бар</t>
  </si>
  <si>
    <t>TD32-26G/2SWHCJ</t>
  </si>
  <si>
    <t>Насос TD 32-26G/2, 2,2 кВт, 3х220В/3х380В, 50 Гц, чугун, 12 бар</t>
  </si>
  <si>
    <t>TD40-14G/2SWHCJ</t>
  </si>
  <si>
    <t>Насос TD 40-14G/2, 0,75 кВт, 3х220В/3х380В, 50 Гц, чугун, 12 бар</t>
  </si>
  <si>
    <t>TD40-16G/2SWHCJ</t>
  </si>
  <si>
    <t>Насос TD 40-16G/2, 1,1 кВт, 3х220В/3х380В, 50 Гц, чугун, 12 бар</t>
  </si>
  <si>
    <t>TD40-21G/2SWHCJ</t>
  </si>
  <si>
    <t>Насос TD 40-21G/2, 1,5 кВт, 3х220В/3х380В, 50 Гц, чугун, 12 бар</t>
  </si>
  <si>
    <t>TD40-20G/2SWHCJ</t>
  </si>
  <si>
    <t>Насос TD 40-20G/2, 2,2 кВт, 3х220В/3х380В, 50 Гц, чугун, 12 бар</t>
  </si>
  <si>
    <t>TD40-26G/2SWHCJ</t>
  </si>
  <si>
    <t>Насос TD 40-26G/2, 3 кВт, 3x220В/3х380В, 50 Гц, чугун, 12 бар</t>
  </si>
  <si>
    <t>TD40-30G/2SWHCJ</t>
  </si>
  <si>
    <t>Насос TD 40-30G/2, 4 кВт, 3х380В, 50 Гц, чугун, 12 бар</t>
  </si>
  <si>
    <t>TD40-36G/2SWHCJ</t>
  </si>
  <si>
    <t>Насос TD 40-36G/2, 5,5 кВт, 3х380В, 50 Гц, чугун, 12 бар</t>
  </si>
  <si>
    <t>TD40-48G/2SWHCJ</t>
  </si>
  <si>
    <t>Насос TD 40-48G/2, 7,5 кВт, 3х380В, 50 Гц, чугун, 12 бар</t>
  </si>
  <si>
    <t>TD50-12G/2SWHCJ</t>
  </si>
  <si>
    <t>Насос TD 50-12G/2, 1,1 кВт, 3х220В/3х380В, 50 Гц, чугун, 12 бар</t>
  </si>
  <si>
    <t>TD50-15G/2SWHCJ</t>
  </si>
  <si>
    <t>Насос TD 50-15G/2, 1,5 кВт, 3х220В/3х380В, 50 Гц, чугун, 12 бар</t>
  </si>
  <si>
    <t>TD50-18G/2SWHCJ</t>
  </si>
  <si>
    <t>Насос TD 50-18G/2, 2,2 кВт, 3х220В/3х380В, 50 Гц, чугун, 12 бар</t>
  </si>
  <si>
    <t>TD50-24G/2SWHCJ</t>
  </si>
  <si>
    <t>Насос TD 50-24G/2, 3 кВт, 3х220В/3х380В, 50 Гц, чугун, 12 бар</t>
  </si>
  <si>
    <t>TD50-28G/2SWHCJ</t>
  </si>
  <si>
    <t>Насос TD 50-28G/2, 4 кВт, 3х380В, 50 Гц, чугун, 12 бар</t>
  </si>
  <si>
    <t>TD50-35G/2SWHCJ</t>
  </si>
  <si>
    <t>Насос TD 50-35G/2, 5,5 кВт, 3х380В, 50 Гц, чугун, 12 бар</t>
  </si>
  <si>
    <t>TD50-40G/2SWHCJ</t>
  </si>
  <si>
    <t>Насос TD 50-40G/2, 7,5 кВт, 3х380В, 50 Гц, чугун, 12 бар</t>
  </si>
  <si>
    <t>TD50-50G/2SWHCJ</t>
  </si>
  <si>
    <t>Насос TD 50-50G/2, 11 кВт, 3х380В, 50 Гц, чугун, 12 бар</t>
  </si>
  <si>
    <t>TD65-15G/2SWHCJ</t>
  </si>
  <si>
    <t>Насос TD 65-15G/2, 2,2 кВт, 3х220В/3х380В, 50 Гц, чугун, 12 бар</t>
  </si>
  <si>
    <t>TD65-20G/2SWHCJ</t>
  </si>
  <si>
    <t>Насос TD 65-20G/2, 3 кВт, 3х220В/3х380В, 50 Гц, чугун, 12 бар</t>
  </si>
  <si>
    <t>TD65-22G/2SWHCJ</t>
  </si>
  <si>
    <t>Насос TD 65-22G/2, 4 кВт, 3х380В, 50 Гц, чугун, 12 бар</t>
  </si>
  <si>
    <t>TD65-30G/2SWHCJ</t>
  </si>
  <si>
    <t>Насос TD 65-30G/2, 5,5 кВт, 3х380В, 50 Гц, чугун, 12 бар</t>
  </si>
  <si>
    <t>TD65-34G/2SWHCJ</t>
  </si>
  <si>
    <t>Насос TD 65-34G/2, 7,5 кВт, 3х380В, 50 Гц, чугун, 12 бар</t>
  </si>
  <si>
    <t>TD65-41G/2SWHCJ</t>
  </si>
  <si>
    <t>Насос TD 65-41G/2, 11 кВт, 3х380В, 50 Гц, чугун, 12 бар</t>
  </si>
  <si>
    <t>TD65-51G/2SWHCJ</t>
  </si>
  <si>
    <t>Насос TD 65-51G/2, 15 кВт, 3х380В, 50 Гц, чугун, 12 бар</t>
  </si>
  <si>
    <t>TD65-61G/2SWHCJ</t>
  </si>
  <si>
    <t>Насос TD 65-61G/2, 18,5 кВт, 3х380В, 50 Гц, чугун, 12 бар</t>
  </si>
  <si>
    <t>TD80-13G/2SWHCJ</t>
  </si>
  <si>
    <t>Насос TD 80-13G/2, 3 кВт, 3х220В/3х380В, 50 Гц, чугун, 12 бар</t>
  </si>
  <si>
    <t>TD80-18G/2SWHCJ</t>
  </si>
  <si>
    <t>Насос TD 80-18G/2, 4 кВт, 3х380В, 50 Гц, чугун, 12 бар</t>
  </si>
  <si>
    <t>TD80-23G/2SWHCJ</t>
  </si>
  <si>
    <t>Насос TD 80-23G/2, 5,5 кВт, 3х380В, 50 Гц, чугун, 12 бар</t>
  </si>
  <si>
    <t>TD80-29G/2SWHCJ</t>
  </si>
  <si>
    <t>Насос TD 80-29G/2, 7,5 кВт, 3х380В, 50 Гц, чугун, 12 бар</t>
  </si>
  <si>
    <t>TD80-32G/2SWHCJ</t>
  </si>
  <si>
    <t>Насос TD 80-32G/2, 11 кВт, 3х380В, 50 Гц, чугун, 12 бар</t>
  </si>
  <si>
    <t>TD80-38G/2SWHCJ</t>
  </si>
  <si>
    <t>Насос TD 80-38G/2, 15 кВт, 3х380В, 50 Гц, чугун, 12 бар</t>
  </si>
  <si>
    <t>TD80-48G/2SWHCJ</t>
  </si>
  <si>
    <t>Насос TD 80-48G/2, 15 кВт, 3х380В, 50 Гц, чугун, 12 бар</t>
  </si>
  <si>
    <t>TD100-17G/2SWHCJ</t>
  </si>
  <si>
    <t>Насос TD 100-17G/2, 5,5 кВт, 3х380В, 50 Гц, чугун, 12 бар</t>
  </si>
  <si>
    <t>TD100-22G/2SWHCJ</t>
  </si>
  <si>
    <t>Насос TD 100-22G/2, 7,5 кВт, 3х380В, 50 Гц, чугун, 12 бар</t>
  </si>
  <si>
    <t>TD100-48G/2SWHCJ</t>
  </si>
  <si>
    <t>Насос TD 100-48G/2, 22 кВт, 3х380В, 50 Гц, чугун, 12 бар</t>
  </si>
  <si>
    <t>TD125-14G/4SWHCJ</t>
  </si>
  <si>
    <t>Насос TD 125-14G/4, 7,5 кВт, 3х380В, 50 Гц, чугун, 12 бар</t>
  </si>
  <si>
    <t>TD125-22G/4SWHCJ</t>
  </si>
  <si>
    <t>Насос TD 125-22G/4, 15 кВт, 3х380В, 50 Гц, чугун, 12 бар</t>
  </si>
  <si>
    <t>TD125-28G/4SWHCJ</t>
  </si>
  <si>
    <t>Насос TD 125-28G/4, 18,5 кВт, 3х380В, 50 Гц, чугун, 12 бар</t>
  </si>
  <si>
    <t>TD125-32G/4SWHCJ</t>
  </si>
  <si>
    <t>Насос TD 125-32G/4, 22 кВт, 3х380В, 50 Гц, чугун, 12 бар</t>
  </si>
  <si>
    <t>TD125-40G/4SWHCJ</t>
  </si>
  <si>
    <t>Насос TD 125-40G/4, 30 кВт, 3х380В, 50 Гц, чугун, 12 бар</t>
  </si>
  <si>
    <t>TD150-12.5G/4SWHCJ</t>
  </si>
  <si>
    <t>Насос TD 150-12.5G/4, 11 кВт, 3х380В, 50 Гц, чугун, 12 бар</t>
  </si>
  <si>
    <t>CDL2-5F1SWPC</t>
  </si>
  <si>
    <t>Насос CDL2-5, 0.55 кВт, станд. фланец, 3х220В/3х380В, 50Гц, чугун, 70 С</t>
  </si>
  <si>
    <t>CDL4-12F1SWPC</t>
  </si>
  <si>
    <t>Насос CDL4-12, 2,2 кВт, станд. фланец, 3х220В/3х380В, 50 Гц, чугун, 70 С</t>
  </si>
  <si>
    <t>CDL8-4F1SWPC</t>
  </si>
  <si>
    <t>Насос CDL8-4, 1,5 кВт, станд. фланец, 3х220В/3х380В, 50 Гц, чугун, 70 С</t>
  </si>
  <si>
    <t>CDL8-6F1SWPC</t>
  </si>
  <si>
    <t>Насос CDL8-6, 2,2 кВт, станд фланец, 3х220В/3х380В, 50 Гц, чугун, 70 С</t>
  </si>
  <si>
    <t>CDL12-5F1SWPC</t>
  </si>
  <si>
    <t>Насос CDL12-5, 3 кВт, станд. фланец, 3х220В/3х380В, 50 Гц, чугун, 70 С</t>
  </si>
  <si>
    <t>CDL32-50F1SWPC</t>
  </si>
  <si>
    <t>Насос CDL32-50, 11 кВт, станд. фланец, 3х380В, 50 Гц, чугун, 70 С</t>
  </si>
  <si>
    <t>CDL42-40F1SWPC</t>
  </si>
  <si>
    <t>Насос CDL42-40, 15 кВт, станд. фланец, 3х380В, 50 Гц, чугун, 70 С</t>
  </si>
  <si>
    <t>CDM1-2FSWPC</t>
  </si>
  <si>
    <t>Насос CDM1-2, 0.37 кВт, станд. фланец, 3х220В/3х380В, 50 Гц, чугун, 70 С IE2</t>
  </si>
  <si>
    <t>CDM1-4FSWPC</t>
  </si>
  <si>
    <t>Насос CDM1-4, 0.37 кВт, станд. фланец, 3х220В/3х380В, 50 Гц, чугун, 70 С IE2</t>
  </si>
  <si>
    <t>CDM3-4FSWPC</t>
  </si>
  <si>
    <t>Насос CDM3-4, 0.37 кВт, станд. фланец, 3х220В/3х380В, 50 Гц, чугун, 70 С IE2</t>
  </si>
  <si>
    <t>CDM3-6FSWPC</t>
  </si>
  <si>
    <t>Насос CDM3-6, 0.55 кВт, станд. фланец, 3х220В/3х380В, 50 Гц, чугун, 70 С IE2</t>
  </si>
  <si>
    <t>CDM3-8FSWPC</t>
  </si>
  <si>
    <t>Насос CDM3-8, 0.75 кВт, станд. фланец, 3х220В/3х380В, 50 Гц, чугун, 70 С</t>
  </si>
  <si>
    <t>CDM3-9FSWPC</t>
  </si>
  <si>
    <t>Насос CDM3-9, 1.1 кВт, станд. фланец, 3х220В/3х380В, 50 Гц, чугун, 70 С</t>
  </si>
  <si>
    <t>CDM3-10FSWPC</t>
  </si>
  <si>
    <t>Насос CDM3-10, 1.1 кВт, станд. фланец, 3х220В/3х380В, 50 Гц, чугун, 70 С</t>
  </si>
  <si>
    <t>CDM3-12FSWPC</t>
  </si>
  <si>
    <t>Насос CDM3-12, 1.1 кВт, станд. фланец, 3х220В/3х380В, 50 Гц, чугун, 70 С</t>
  </si>
  <si>
    <t>CDM3-16FSWPC</t>
  </si>
  <si>
    <t>Насос CDM3-16, 1.5 кВт, станд. фланец, 3х220В/3х380В, 50 Гц, чугун, 70 С</t>
  </si>
  <si>
    <t>CDM5-2FSWPC</t>
  </si>
  <si>
    <t>Насос CDM5-2, 0.37 кВт, станд. фланец, 3х220В/3х380В, 50 Гц, чугун, 70 С IE2</t>
  </si>
  <si>
    <t>CDM5-5FSWPC</t>
  </si>
  <si>
    <t>Насос CDM5-5, 0.75 кВт, станд. фланец, 3х220В/3х380В, 50 Гц, чугун, 70 С</t>
  </si>
  <si>
    <t>CDM5-6FSWPC</t>
  </si>
  <si>
    <t>Насос CDM5-6, 1.1 кВт, станд. фланец, 3х220В/3х380В, 50 Гц, чугун, 70 С</t>
  </si>
  <si>
    <t>CDM5-7FSWPC</t>
  </si>
  <si>
    <t>Насос CDM5-7, 1.1 кВт, станд. фланец, 3х220В/3х380В, 50 Гц, чугун, 70 С</t>
  </si>
  <si>
    <t>CDM5-8FSWPC</t>
  </si>
  <si>
    <t>Насос CDM5-8, 1.1 кВт, станд. фланец, 3х220В/3х380В, 50 Гц, чугун, 70 С</t>
  </si>
  <si>
    <t>CDM5-9FSWPC</t>
  </si>
  <si>
    <t>Насос CDM5-9, 1.5 кВт, станд. фланец, 3х220В/3х380В, 50 Гц, чугун, 70 С</t>
  </si>
  <si>
    <t>CDM5-10FSWPC</t>
  </si>
  <si>
    <t>Насос CDM5-10, 1.5 кВт, станд. фланец, 3х220В/3х380В, 50 Гц, чугун, 70 С</t>
  </si>
  <si>
    <t>CDM5-11FSWPC</t>
  </si>
  <si>
    <t>Насос CDM5-11, 1.5 кВт, станд. фланец, 3х220В/3х380В, 50 Гц, чугун, 70 С</t>
  </si>
  <si>
    <t>CDM5-12FSWPC</t>
  </si>
  <si>
    <t>Насос CDM5-12, 2.2 кВт, станд. фланец, 3х220В/3х380В, 50 Гц, чугун, 70 С</t>
  </si>
  <si>
    <t>CDM5-14FSWPC</t>
  </si>
  <si>
    <t>Насос CDM5-14, 2.2 кВт, станд. фланец, 3х220В/3х380В, 50 Гц, чугун, 70 С</t>
  </si>
  <si>
    <t>CDM5-20FSWPC</t>
  </si>
  <si>
    <t>Насос CDM5-20, 3 кВт, станд. фланец, 3х220В/3х380В, 50 Гц, чугун, 70 С</t>
  </si>
  <si>
    <t>CDM5-23FSWPC</t>
  </si>
  <si>
    <t>Насос CDM5-23, 4 кВт, станд. фланец, 3х380В, 50 Гц, чугун, 70 С</t>
  </si>
  <si>
    <t>CDM10-2FSWPC</t>
  </si>
  <si>
    <t>Насос CDM10-2, 0.75 кВт, станд. фланец, 3х220В/3х380В, 50 Гц, чугун, 70 С</t>
  </si>
  <si>
    <t>CDM10-3FSWPC</t>
  </si>
  <si>
    <t>Насос CDM10-3, 1.1 кВт, станд. фланец, 3х220В/3х380В, 50 Гц, чугун, 70 С</t>
  </si>
  <si>
    <t>CDM10-4FSWPC</t>
  </si>
  <si>
    <t>Насос CDM10-4, 1.5 кВт, станд. фланец, 3х220В/3х380В, 50 Гц, чугун, 70 С</t>
  </si>
  <si>
    <t>CDM10-5FSWPC</t>
  </si>
  <si>
    <t>Насос CDM10-5, 2.2 кВт, станд. фланец, 3х220В/3х380В, 50 Гц, чугун, 70 С</t>
  </si>
  <si>
    <t>CDM10-6FSWPC</t>
  </si>
  <si>
    <t>Насос CDM10-6, 2.2 кВт, станд. фланец, 3х220В/3х380В, 50 Гц, чугун, 70 С</t>
  </si>
  <si>
    <t>CDM10-8FSWPC</t>
  </si>
  <si>
    <t>Насос CDM10-8, 3 кВт, станд. фланец, 3х220В/3х380В, 50 Гц, чугун, 70 С</t>
  </si>
  <si>
    <t>CDM10-10FSWPC</t>
  </si>
  <si>
    <t>Насос CDM10-10, 4 кВт, станд. фланец, 3х380В, 50 Гц, чугун, 70 С</t>
  </si>
  <si>
    <t>CDM10-12FSWPC</t>
  </si>
  <si>
    <t>Насос CDM10-12, 4.5 кВт, станд. фланец, 3х380В, 50 Гц, чугун, 70 С</t>
  </si>
  <si>
    <t>CDM10-14FSWPC</t>
  </si>
  <si>
    <t>Насос CDM10-14, 5.5 кВт, станд. фланец, 3х380В, 50 Гц, чугун, 70 С</t>
  </si>
  <si>
    <t>CDM10-18FSWPC</t>
  </si>
  <si>
    <t>Насос CDM10-18, 7.5 кВт, станд. фланец, 3х380В, 50 Гц, чугун, 70 С</t>
  </si>
  <si>
    <t>CDM15-4FSWPC</t>
  </si>
  <si>
    <t>Насос CDM15-4, 4 кВт, станд. фланец, 3х380В, 50 Гц, чугун, 70 С</t>
  </si>
  <si>
    <t>CDM15-5FSWPC</t>
  </si>
  <si>
    <t>Насос CDM15-5, 4 кВт, станд. фланец, 3х380В, 50 Гц, чугун, 70 С</t>
  </si>
  <si>
    <t>CDM15-6FSWPC</t>
  </si>
  <si>
    <t>Насос CDM15-6, 5.5 кВт, станд. фланец, 3х380В, 50 Гц, чугун, 70 С</t>
  </si>
  <si>
    <t>CDM15-7FSWPC</t>
  </si>
  <si>
    <t>Насос CDM15-7, 5.5 кВт, станд. фланец, 3х380В, 50 Гц, чугун, 70 С</t>
  </si>
  <si>
    <t>CDM20-3FSWPC</t>
  </si>
  <si>
    <t>Насос CDM20-3, 4 кВт, станд. фланец, 3х380В, 50 Гц, чугун, 70 С</t>
  </si>
  <si>
    <t>CDM20-5FSWPC</t>
  </si>
  <si>
    <t>Насос CDM20-5, 5.5 кВт, станд. фланец, 3х380В, 50 Гц, чугун, 70 С</t>
  </si>
  <si>
    <t>CDM20-7FSWPC</t>
  </si>
  <si>
    <t>Насос CDM20-7, 7.5 кВт, станд. фланец, 3х380В, 50 Гц, чугун, 70 С</t>
  </si>
  <si>
    <t>CDM20-12FSWPC</t>
  </si>
  <si>
    <t>Насос CDM20-12, 15 кВт, станд. фланец, 3х380В, 50 Гц, чугун, 70 С</t>
  </si>
  <si>
    <t>CDM32-2FSWPC</t>
  </si>
  <si>
    <t>Насос CDM32-2, 4 кВт, станд. фланец, 3х380В, 50 Гц, чугун, 70 С</t>
  </si>
  <si>
    <t>CDM32-4FSWPC</t>
  </si>
  <si>
    <t>Насос CDM32-4, 7.5 кВт, станд. фланец, 3х380В, 50 Гц, чугун, 70 С</t>
  </si>
  <si>
    <t>CDM32-6FSWPC</t>
  </si>
  <si>
    <t>Насос CDM32-6, 11 кВт, станд. фланец, 3х380В, 50 Гц, чугун, 70 С</t>
  </si>
  <si>
    <t>CDM32-7FSWPC</t>
  </si>
  <si>
    <t>Насос CDM32-7, 15 кВт, станд. фланец, 3х380В, 50 Гц, чугун, 70 С</t>
  </si>
  <si>
    <t>CDM32-8FSWPC</t>
  </si>
  <si>
    <t>Насос CDM32-8, 15 кВт, станд. фланец, 3х380В, 50 Гц, чугун, 70 С</t>
  </si>
  <si>
    <t>CDM32-10FSWPC</t>
  </si>
  <si>
    <t>Насос CDM32-10, 18.5 кВт, станд. фланец, 3х380В, 50 Гц, чугун, 70 С</t>
  </si>
  <si>
    <t>CDM42-2-2FSWPC</t>
  </si>
  <si>
    <t>Насос CDM42-2-2, 5.5 кВт, станд. фланец, 3х380В, 50 Гц, чугун, 70 С</t>
  </si>
  <si>
    <t>CDM42-2FSWPC</t>
  </si>
  <si>
    <t>Насос CDM42-2, 7.5 кВт, станд. фланец, 3х380В, 50 Гц, чугун, 70 С</t>
  </si>
  <si>
    <t>CDM42-4FSWPC</t>
  </si>
  <si>
    <t>Насос CDM42-4, 15 кВт, станд. фланец, 3х380В, 50 Гц, чугун, 70 С</t>
  </si>
  <si>
    <t>CDM42-5FSWPC</t>
  </si>
  <si>
    <t>Насос CDM42-5, 18.5 кВт, станд. фланец, 3х380В, 50 Гц, чугун, 70 С</t>
  </si>
  <si>
    <t>CDM65-2FSWPC</t>
  </si>
  <si>
    <t>Насос CDM65-2, 11 кВт, станд. фланец, 3х380В, 50 Гц, чугун, 70 С</t>
  </si>
  <si>
    <t>CDM65-3-1FSWPC</t>
  </si>
  <si>
    <t>Насос CDM65-3-1, 15 кВт, станд. фланец, 3х380В, 50 Гц, чугун, 70 С</t>
  </si>
  <si>
    <t>CDM65-4-2FSWPC</t>
  </si>
  <si>
    <t>Насос CDM65-4-2, 18.5 кВт, станд. фланец, 3х380В, 50 Гц, чугун, 70 С</t>
  </si>
  <si>
    <t>CDM65-4FSWPC</t>
  </si>
  <si>
    <t>Насос CDM65-4, 22 кВт, станд. фланец, 3х380В, 50 Гц, чугун, 70 С</t>
  </si>
  <si>
    <t>CDM85-5FSWPC</t>
  </si>
  <si>
    <t>Насос CDM85-5, 37 кВт, станд. фланец, 3х380В, 50 Гц, чугун, 70 С</t>
  </si>
  <si>
    <t>NES65-50-139-7,5/2</t>
  </si>
  <si>
    <t>Насос NES65-50-139-7,5/2, 7,5 кВт, 380В, 50 Гц, чугун</t>
  </si>
  <si>
    <t>NES65-50-145-7,5/2</t>
  </si>
  <si>
    <t>Насос NES65-50-145-7,5/2, 7,5 кВт, 380В, 50 Гц, чугун</t>
  </si>
  <si>
    <t>NES65-50-195-15/2</t>
  </si>
  <si>
    <t>Насос NES65-50-195-15,0/2, 15 кВт, 380В, 50 Гц, чугун</t>
  </si>
  <si>
    <t>NES80-65-139-11/2</t>
  </si>
  <si>
    <t>Насос NES80-65-139-11/2, 11 кВт, 380В, 50 Гц, чугун</t>
  </si>
  <si>
    <t>NES80-65-130-7,5/2</t>
  </si>
  <si>
    <t>Насос NES80-65-130-7,5/2, 7,5 кВт, 380В, 50 Гц, чугун</t>
  </si>
  <si>
    <t>NES80-65-205-30/2</t>
  </si>
  <si>
    <t>Насос NES80-65-205-30/2, 30 кВт, 380В, 50 Гц, чугун</t>
  </si>
  <si>
    <t>Насос SMM125-100-200-55/2, 55 кВт, 380В, 50 Гц, чугун</t>
  </si>
  <si>
    <t>Столбец1</t>
  </si>
  <si>
    <t>Столбец2</t>
  </si>
  <si>
    <t>Столбец3</t>
  </si>
  <si>
    <t>Подача</t>
  </si>
  <si>
    <t>Напор</t>
  </si>
  <si>
    <t>Мощность</t>
  </si>
  <si>
    <t>NPSH</t>
  </si>
  <si>
    <t>Мин подача</t>
  </si>
  <si>
    <t>Макс подача</t>
  </si>
  <si>
    <t>1 насос раб</t>
  </si>
  <si>
    <t>Рабочая точка</t>
  </si>
  <si>
    <t>CDN5-16</t>
  </si>
  <si>
    <t>Насос TD 32-6(I)/2, 0,25кВт, 3х220В/х380В, 50 Гц, нерж, 12 бар</t>
  </si>
  <si>
    <t>n насосов рабочих</t>
  </si>
  <si>
    <t>ШУПН-2-Д-ОН/РН-0,75/0,75-П/П-А</t>
  </si>
  <si>
    <t>ШУПН-2-Д-ОН/РН-1,5/1,5-П/П-А</t>
  </si>
  <si>
    <t>ШУПН-2-Д-ОН/РН-2,2/2,2-П/П-А</t>
  </si>
  <si>
    <t>ШУПН-2-Д-ОН/РН-3/3-П/П-А</t>
  </si>
  <si>
    <t>ШУПН-2-Д-ОН/РН-4/4-П/П-А</t>
  </si>
  <si>
    <t>ШУПН-2-Д-ОН/РН-5,5/5,5-П/П-А</t>
  </si>
  <si>
    <t>ШУПН-2-Д-ОН/РН-7,5/7,5-П/П-А</t>
  </si>
  <si>
    <t>ШУПН-2-Д-ОН/РН-9/9-П/П-А</t>
  </si>
  <si>
    <t>ШУПН-2-Д-ОН/РН-11/11-П/П-А</t>
  </si>
  <si>
    <t>ШУПН-2-Д-ОН/РН-15/15-П/П-А</t>
  </si>
  <si>
    <t>ШУПН-2-Д-ОН/РН-18,5/18,5-П/П-А</t>
  </si>
  <si>
    <t>ШУПН-2-Д-ОН/РН-22/22-П/П-А</t>
  </si>
  <si>
    <t>ШУПН-2-Д-ОН/РН-30/30-П/П-А</t>
  </si>
  <si>
    <t>ШУПН-2-Д-ОН/РН-37/37-П/П-А</t>
  </si>
  <si>
    <t>ШУПН-2-Д-ОН/РН-45/45-П/П-А</t>
  </si>
  <si>
    <t>ШУПН-2-Д-ОН/РН-55/55-П/П-А</t>
  </si>
  <si>
    <t>ШУПН-2-Д-ОН/РН-75/75-П/П-А</t>
  </si>
  <si>
    <t>ШУПН-2-Д-ОН/РН-90/90-П/П-А</t>
  </si>
  <si>
    <t>ШУПН-2-Д-ОН/РН-110/110-П/П-А</t>
  </si>
  <si>
    <t>П/АВР</t>
  </si>
  <si>
    <t>ШУПН-2-Д-ОН/РН-0,75/0,75-П/П-В</t>
  </si>
  <si>
    <t>ШУПН-2-Д-ОН/РН-1,5/1,5-П/П-В</t>
  </si>
  <si>
    <t>ШУПН-2-Д-ОН/РН-2,2/2,2-П/П-В</t>
  </si>
  <si>
    <t>ШУПН-2-Д-ОН/РН-3/3-П/П-В</t>
  </si>
  <si>
    <t>ШУПН-2-Д-ОН/РН-4/4-П/П-В</t>
  </si>
  <si>
    <t>ШУПН-2-Д-ОН/РН-5,5/5,5-П/П-В</t>
  </si>
  <si>
    <t>ШУПН-2-Д-ОН/РН-7,5/7,5-П/П-В</t>
  </si>
  <si>
    <t>ШУПН-2-Д-ОН/РН-9/9-П/П-В</t>
  </si>
  <si>
    <t>ШУПН-2-Д-ОН/РН-11/11-П/П-В</t>
  </si>
  <si>
    <t>ШУПН-2-Д-ОН/РН-15/15-П/П-В</t>
  </si>
  <si>
    <t>ШУПН-2-Д-ОН/РН-18,5/18,5-П/П-В</t>
  </si>
  <si>
    <t>ШУПН-2-Д-ОН/РН-22/22-П/П-В</t>
  </si>
  <si>
    <t>ШУПН-2-Д-ОН/РН-30/30-П/П-В</t>
  </si>
  <si>
    <t>ШУПН-2-Д-ОН/РН-37/37-П/П-В</t>
  </si>
  <si>
    <t>ШУПН-2-Д-ОН/РН-45/45-П/П-В</t>
  </si>
  <si>
    <t>ШУПН-2-Д-ОН/РН-55/55-П/П-В</t>
  </si>
  <si>
    <t>ШУПН-2-Д-ОН/РН-75/75-П/П-В</t>
  </si>
  <si>
    <t>ШУПН-2-Д-ОН/РН-90/90-П/П-В</t>
  </si>
  <si>
    <t>ШУПН-2-Д-ОН/РН-110/110-П/П-В</t>
  </si>
  <si>
    <t>УПП</t>
  </si>
  <si>
    <t>ШУПН-2-Д-ОН/РН-5,5/5,5-УПП/УПП-А</t>
  </si>
  <si>
    <t>ШУПН-2-Д-ОН/РН-7,5/7,5-УПП/УПП-А</t>
  </si>
  <si>
    <t>ШУПН-2-Д-ОН/РН-9/9-УПП/УПП-А</t>
  </si>
  <si>
    <t>ШУПН-2-Д-ОН/РН-11/11-УПП/УПП-А</t>
  </si>
  <si>
    <t>ШУПН-2-Д-ОН/РН-15/15-УПП/УПП-А</t>
  </si>
  <si>
    <t>ШУПН-2-Д-ОН/РН-18,5/18,5-УПП/УПП-А</t>
  </si>
  <si>
    <t>ШУПН-2-Д-ОН/РН-22/22-УПП/УПП-А</t>
  </si>
  <si>
    <t>ШУПН-2-Д-ОН/РН-30/30-УПП/УПП-А</t>
  </si>
  <si>
    <t>ШУПН-2-Д-ОН/РН-37/37-УПП/УПП-А</t>
  </si>
  <si>
    <t>ШУПН-2-Д-ОН/РН-45/45-УПП/УПП-А</t>
  </si>
  <si>
    <t>ШУПН-2-Д-ОН/РН-55/55-УПП/УПП-А</t>
  </si>
  <si>
    <t>ШУПН-2-Д-ОН/РН-75/75-УПП/УПП-А</t>
  </si>
  <si>
    <t>ШУПН-2-Д-ОН/РН-90/90-УПП/УПП-А</t>
  </si>
  <si>
    <t>ШУПН-2-Д-ОН/РН-110/110-УПП/УПП-А</t>
  </si>
  <si>
    <t>УПП/АВР</t>
  </si>
  <si>
    <t>ШУПН-2-Д-ОН/РН-5,5/5,5-УПП/УПП-В</t>
  </si>
  <si>
    <t>ШУПН-2-Д-ОН/РН-7,5/7,5-УПП/УПП-В</t>
  </si>
  <si>
    <t>ШУПН-2-Д-ОН/РН-9/9-УПП/УПП-В</t>
  </si>
  <si>
    <t>ШУПН-2-Д-ОН/РН-11/11-УПП/УПП-В</t>
  </si>
  <si>
    <t>ШУПН-2-Д-ОН/РН-15/15-УПП/УПП-В</t>
  </si>
  <si>
    <t>ШУПН-2-Д-ОН/РН-18,5/18,5-УПП/УПП-В</t>
  </si>
  <si>
    <t>ШУПН-2-Д-ОН/РН-22/22-УПП/УПП-В</t>
  </si>
  <si>
    <t>ШУПН-2-Д-ОН/РН-30/30-УПП/УПП-В</t>
  </si>
  <si>
    <t>ШУПН-2-Д-ОН/РН-37/37-УПП/УПП-В</t>
  </si>
  <si>
    <t>ШУПН-2-Д-ОН/РН-45/45-УПП/УПП-В</t>
  </si>
  <si>
    <t>ШУПН-2-Д-ОН/РН-55/55-УПП/УПП-В</t>
  </si>
  <si>
    <t>ШУПН-2-Д-ОН/РН-75/75-УПП/УПП-В</t>
  </si>
  <si>
    <t>ШУПН-2-Д-ОН/РН-90/90-УПП/УПП-В</t>
  </si>
  <si>
    <t>ШУПН-2-Д-ОН/РН-110/110-УПП/УПП-В</t>
  </si>
  <si>
    <r>
      <rPr>
        <b/>
        <sz val="14"/>
        <color theme="1"/>
        <rFont val="Tahoma"/>
        <family val="2"/>
      </rPr>
      <t>ВНИМАНИЕ!</t>
    </r>
    <r>
      <rPr>
        <sz val="14"/>
        <color theme="1"/>
        <rFont val="Tahoma"/>
        <family val="2"/>
      </rPr>
      <t xml:space="preserve"> В связи с меняющимся курсом доллара надолго зафиксировать цену не представляется возможным. Если внутренний курс компании (указан на сайте:</t>
    </r>
    <r>
      <rPr>
        <b/>
        <sz val="14"/>
        <color theme="1"/>
        <rFont val="Tahoma"/>
        <family val="2"/>
      </rPr>
      <t xml:space="preserve"> www.cnprussia.ru</t>
    </r>
    <r>
      <rPr>
        <sz val="14"/>
        <color theme="1"/>
        <rFont val="Tahoma"/>
        <family val="2"/>
      </rPr>
      <t xml:space="preserve">) упадет ниже </t>
    </r>
    <r>
      <rPr>
        <b/>
        <sz val="14"/>
        <color theme="1"/>
        <rFont val="Tahoma"/>
        <family val="2"/>
        <charset val="204"/>
      </rPr>
      <t>60</t>
    </r>
    <r>
      <rPr>
        <b/>
        <sz val="14"/>
        <color theme="1"/>
        <rFont val="Tahoma"/>
        <family val="2"/>
      </rPr>
      <t>-ти рублей за 1 доллар</t>
    </r>
    <r>
      <rPr>
        <sz val="14"/>
        <color theme="1"/>
        <rFont val="Tahoma"/>
        <family val="2"/>
      </rPr>
      <t xml:space="preserve">, то просим Вас применить </t>
    </r>
    <r>
      <rPr>
        <b/>
        <sz val="14"/>
        <color theme="1"/>
        <rFont val="Tahoma"/>
        <family val="2"/>
      </rPr>
      <t>коэффициент 1,2</t>
    </r>
    <r>
      <rPr>
        <sz val="14"/>
        <color theme="1"/>
        <rFont val="Tahoma"/>
        <family val="2"/>
      </rPr>
      <t xml:space="preserve"> к стоимости шкафа.</t>
    </r>
  </si>
  <si>
    <t>ШУПН-3-Д-ОН/ОН/РН-0,75/0,75/0,75-П/П/П-А</t>
  </si>
  <si>
    <t>ШУПН-3-Д-ОН/РН-1,5/1,5/1,5-П/П/П-А</t>
  </si>
  <si>
    <t>ШУПН-3-Д-ОН/ОН/РН-2,2/2,2/2,2-П/П/П-А</t>
  </si>
  <si>
    <t>ШУПН-3-Д-ОН/ОН/РН-3/3/3-П/П/П-А</t>
  </si>
  <si>
    <t>ШУПН-3-Д-ОН/ОН/РН-4/4/4-П/П/П-А</t>
  </si>
  <si>
    <t>ШУПН-3-Д-ОН/ОН/РН-5,5/5,5/5,5-П/П/П-А</t>
  </si>
  <si>
    <t>ШУПН-3-Д-ОН/ОН/РН-7,5/7,5/7,5-П/П/П-А</t>
  </si>
  <si>
    <t>ШУПН-3-Д-ОН/ОН/РН-9/9/9-П/П/П-А</t>
  </si>
  <si>
    <t>ШУПН-3-Д-ОН/ОН/РН-11/11/11-П/П/П-А</t>
  </si>
  <si>
    <t>ШУПН-3-Д-ОН/ОН/РН-15/15/15-П/П/П-А</t>
  </si>
  <si>
    <t>ШУПН-3-Д-ОН/ОН/РН-18,5/18,5/18,5-П/П/П-А</t>
  </si>
  <si>
    <t>ШУПН-3-Д-ОН/ОН/РН-22/22/22-П/П/П-А</t>
  </si>
  <si>
    <t>ШУПН-3-Д-ОН/ОН/РН-30/30/30-П/П/П-А</t>
  </si>
  <si>
    <t>ШУПН-3-Д-ОН/ОН/РН-37/37/37-П/П/П-А</t>
  </si>
  <si>
    <t>ШУПН-3-Д-ОН/ОН/РН-45/45/45-П/П/П-А</t>
  </si>
  <si>
    <t>ШУПН-3-Д-ОН/ОН/РН-55/55/55-П/П/П-А</t>
  </si>
  <si>
    <t>ШУПН-3-Д-ОН/ОН/РН-75/75/75-П/П/П-А</t>
  </si>
  <si>
    <t>ШУПН-3-Д-ОН/ОН/РН-90/90/90-П/П/П-А</t>
  </si>
  <si>
    <t>ШУПН-3-Д-ОН/ОН/РН-110/110/110-П/П/П-А</t>
  </si>
  <si>
    <t>ШУПН-3-Д-ОН/ОН/РН-0,75/0,75/0,75-П/П/П-В</t>
  </si>
  <si>
    <t>ШУПН-3-Д-ОН/РН-1,5/1,5/1,5-П/П/П-В</t>
  </si>
  <si>
    <t>ШУПН-3-Д-ОН/ОН/РН-2,2/2,2/2,2-П/П/П-В</t>
  </si>
  <si>
    <t>ШУПН-3-Д-ОН/ОН/РН-3/3/3-П/П/П-В</t>
  </si>
  <si>
    <t>ШУПН-3-Д-ОН/ОН/РН-4/4/4-П/П/П-В</t>
  </si>
  <si>
    <t>ШУПН-3-Д-ОН/ОН/РН-5,5/5,5/5,5-П/П/П-В</t>
  </si>
  <si>
    <t>ШУПН-3-Д-ОН/ОН/РН-7,5/7,5/7,5-П/П/П-В</t>
  </si>
  <si>
    <t>ШУПН-3-Д-ОН/ОН/РН-9/9/9-П/П/П-В</t>
  </si>
  <si>
    <t>ШУПН-3-Д-ОН/ОН/РН-11/11/11-П/П/П-В</t>
  </si>
  <si>
    <t>ШУПН-3-Д-ОН/ОН/РН-15/15/15-П/П/П-В</t>
  </si>
  <si>
    <t>ШУПН-3-Д-ОН/ОН/РН-18,5/18,5/18,5-П/П/П-В</t>
  </si>
  <si>
    <t>ШУПН-3-Д-ОН/ОН/РН-22/22/22-П/П/П-В</t>
  </si>
  <si>
    <t>ШУПН-3-Д-ОН/ОН/РН-30/30/30-П/П/П-В</t>
  </si>
  <si>
    <t>ШУПН-3-Д-ОН/ОН/РН-37/37/37-П/П/П-В</t>
  </si>
  <si>
    <t>ШУПН-3-Д-ОН/ОН/РН-45/45/45-П/П/П-В</t>
  </si>
  <si>
    <t>ШУПН-3-Д-ОН/ОН/РН-55/55/55-П/П/П-В</t>
  </si>
  <si>
    <t>ШУПН-3-Д-ОН/ОН/РН-75/75/75-П/П/П-В</t>
  </si>
  <si>
    <t>ШУПН-3-Д-ОН/ОН/РН-90/90/90-П/П/П-В</t>
  </si>
  <si>
    <t>ШУПН-3-Д-ОН/ОН/РН-110/110/110-П/П/П-В</t>
  </si>
  <si>
    <t>ШУПН-3-Д-ОН/ОН/РН-5,5/5,5/5,5-УПП/УПП/УПП-А</t>
  </si>
  <si>
    <t>ШУПН-3-Д-ОН/ОН/РН-7,5/7,5/7,5-УПП/УПП/УПП-А</t>
  </si>
  <si>
    <t>ШУПН-3-Д-ОН/ОН/РН-9/9/9-УПП/УПП/УПП-А</t>
  </si>
  <si>
    <t>ШУПН-3-Д-ОН/ОН/РН-11/11/11-УПП/УПП/УПП-А</t>
  </si>
  <si>
    <t>ШУПН-3-Д-ОН/ОН/РН-15/15/15-УПП/УПП/УПП-А</t>
  </si>
  <si>
    <t>ШУПН-3-Д-ОН/ОН/РН-18,5/18,5/18,5-УПП/УПП/УПП-А</t>
  </si>
  <si>
    <t>ШУПН-3-Д-ОН/ОН/РН-22/22/22-УПП/УПП/УПП-А</t>
  </si>
  <si>
    <t>ШУПН-3-Д-ОН/ОН/РН-30/30/30-УПП/УПП/УПП-А</t>
  </si>
  <si>
    <t>ШУПН-3-Д-ОН/ОН/РН-37/37/37-УПП/УПП/УПП-А</t>
  </si>
  <si>
    <t>ШУПН-3-Д-ОН/ОН/РН-45/45/45-УПП/УПП/УПП-А</t>
  </si>
  <si>
    <t>ШУПН-3-Д-ОН/ОН/РН-55/55/55-УПП/УПП/УПП-А</t>
  </si>
  <si>
    <t>ШУПН-3-Д-ОН/ОН/РН-75/75/75-УПП/УПП/УПП-А</t>
  </si>
  <si>
    <t>ШУПН-3-Д-ОН/ОН/РН-90/90/90-УПП/УПП/УПП-А</t>
  </si>
  <si>
    <t>ШУПН-3-Д-ОН/ОН/РН-110/110/110-УПП/УПП/УПП-А</t>
  </si>
  <si>
    <t>ШУПН-3-Д-ОН/ОН/РН-5,5/5,5/5,5-УПП/УПП/УПП-В</t>
  </si>
  <si>
    <t>ШУПН-3-Д-ОН/ОН/РН-7,5/7,5/7,5-УПП/УПП/УПП-В</t>
  </si>
  <si>
    <t>ШУПН-3-Д-ОН/ОН/РН-9/9/9-УПП/УПП/УПП-В</t>
  </si>
  <si>
    <t>ШУПН-3-Д-ОН/ОН/РН-11/11/11-УПП/УПП/УПП-В</t>
  </si>
  <si>
    <t>ШУПН-3-Д-ОН/ОН/РН-15/15/15-УПП/УПП/УПП-В</t>
  </si>
  <si>
    <t>ШУПН-3-Д-ОН/ОН/РН-18,5/18,5/18,5-УПП/УПП/УПП-В</t>
  </si>
  <si>
    <t>ШУПН-3-Д-ОН/ОН/РН-22/22/22-УПП/УПП/УПП-В</t>
  </si>
  <si>
    <t>ШУПН-3-Д-ОН/ОН/РН-30/30/30-УПП/УПП/УПП-В</t>
  </si>
  <si>
    <t>ШУПН-3-Д-ОН/ОН/РН-37/37/37-УПП/УПП/УПП-В</t>
  </si>
  <si>
    <t>ШУПН-3-Д-ОН/ОН/РН-45/45/45-УПП/УПП/УПП-В</t>
  </si>
  <si>
    <t>ШУПН-3-Д-ОН/ОН/РН-55/55/55-УПП/УПП/УПП-В</t>
  </si>
  <si>
    <t>ШУПН-3-Д-ОН/ОН/РН-75/75/75-УПП/УПП/УПП-В</t>
  </si>
  <si>
    <t>ШУПН-3-Д-ОН/ОН/РН-90/90/90-УПП/УПП/УПП-В</t>
  </si>
  <si>
    <t>ШУПН-3-Д-ОН/ОН/РН-110/110/110-УПП/УПП/УПП-В</t>
  </si>
  <si>
    <t>ШУПН-4-С-ОН/ОН/РН/ЖН-0,75/0,75/0,75/2,5-П/П/П/П-А</t>
  </si>
  <si>
    <t>ШУПН-4-С-ОН/ОН/РН/ЖН-1,5/1,5/1,5/2,2-П/П/П/П-А</t>
  </si>
  <si>
    <t>ШУПН-4-С-ОН/ОН/РН/ЖН-2,2/2,2/2,2/2,2-П/П/П/П-А</t>
  </si>
  <si>
    <t>ШУПН-4-С-ОН/ОН/РН/ЖН-3/3/3/2,2-П/П/П/П-А</t>
  </si>
  <si>
    <t>ШУПН-4-С-ОН/ОН/РН/ЖН-4/4/4/2,2-П/П/П/П-А</t>
  </si>
  <si>
    <t>ШУПН-4-С-ОН/ОН/РН/ЖН-5,5/5,5/5,5/2,2-П/П/П/П-А</t>
  </si>
  <si>
    <t>ШУПН-4-С-ОН/ОН/РН/ЖН-7,5/7,5/7,5/2,2-П/П/П/П-А</t>
  </si>
  <si>
    <t>ШУПН-4-С-ОН/ОН/РН/ЖН-9/9/9/2,2-П/П/П/П-А</t>
  </si>
  <si>
    <t>ШУПН-4-С-ОН/ОН/РН/ЖН-11/11/11/2,2-П/П/П/П-А</t>
  </si>
  <si>
    <t>ШУПН-4-С-ОН/ОН/РН/ЖН-15/15/15/2,2-П/П/П/П-А</t>
  </si>
  <si>
    <t>ШУПН-4-С-ОН/ОН/РН/ЖН-18,5/18,5/18,5/2,2-П/П/П/П-А</t>
  </si>
  <si>
    <t>ШУПН-4-С-ОН/ОН/РН/ЖН-22/22/22/2,2-П/П/П/П-А</t>
  </si>
  <si>
    <t>ШУПН-4-С-ОН/ОН/РН/ЖН-30/30/30/2,2-П/П/П/П-А</t>
  </si>
  <si>
    <t>ШУПН-4-С-ОН/ОН/РН/ЖН-37/37/37/2,2-П/П/П/П-А</t>
  </si>
  <si>
    <t>ШУПН-4-С-ОН/ОН/РН/ЖН-45/45/45/2,2-П/П/П/П-А</t>
  </si>
  <si>
    <t>ШУПН-4-С-ОН/ОН/РН/ЖН-55/55/55/2,2-П/П/П/П-А</t>
  </si>
  <si>
    <t>ШУПН-4-С-ОН/ОН/РН/ЖН-75/75/75/2,2-П/П/П/П-А</t>
  </si>
  <si>
    <t>ШУПН-4-С-ОН/ОН/РН/ЖН-90/90/90/2,2-П/П/П/П-А</t>
  </si>
  <si>
    <t>ШУПН-4-С-ОН/ОН/РН/ЖН-110/110/110/2,2-П/П/П/П-А</t>
  </si>
  <si>
    <t>ШУПН-4-С-ОН/ОН/РН/ЖН-0,75/0,75/0,75/2,5-П/П/П/П-В</t>
  </si>
  <si>
    <t>ШУПН-4-С-ОН/ОН/РН/ЖН-1,5/1,5/1,5/2,2-П/П/П/П-В</t>
  </si>
  <si>
    <t>ШУПН-4-С-ОН/ОН/РН/ЖН-2,2/2,2/2,2/2,2-П/П/П/П-В</t>
  </si>
  <si>
    <t>ШУПН-4-С-ОН/ОН/РН/ЖН-3/3/3/2,2-П/П/П/П-В</t>
  </si>
  <si>
    <t>ШУПН-4-С-ОН/ОН/РН/ЖН-4/4/4/2,2-П/П/П/П-В</t>
  </si>
  <si>
    <t>ШУПН-4-С-ОН/ОН/РН/ЖН-5,5/5,5/5,5/2,2-П/П/П/П-В</t>
  </si>
  <si>
    <t>ШУПН-4-С-ОН/ОН/РН/ЖН-7,5/7,5/7,5/2,2-П/П/П/П-В</t>
  </si>
  <si>
    <t>ШУПН-4-С-ОН/ОН/РН/ЖН-9/9/9/2,2-П/П/П/П-В</t>
  </si>
  <si>
    <t>ШУПН-4-С-ОН/ОН/РН/ЖН-11/11/11/2,2-П/П/П/П-В</t>
  </si>
  <si>
    <t>ШУПН-4-С-ОН/ОН/РН/ЖН-15/15/15/2,2-П/П/П/П-В</t>
  </si>
  <si>
    <t>ШУПН-4-С-ОН/ОН/РН/ЖН-18,5/18,5/18,5/2,2-П/П/П/П-В</t>
  </si>
  <si>
    <t>ШУПН-4-С-ОН/ОН/РН/ЖН-22/22/22/2,2-П/П/П/П-В</t>
  </si>
  <si>
    <t>ШУПН-4-С-ОН/ОН/РН/ЖН-30/30/30/2,2-П/П/П/П-В</t>
  </si>
  <si>
    <t>ШУПН-4-С-ОН/ОН/РН/ЖН-37/37/37/2,2-П/П/П/П-В</t>
  </si>
  <si>
    <t>ШУПН-4-С-ОН/ОН/РН/ЖН-45/45/45/2,2-П/П/П/П-В</t>
  </si>
  <si>
    <t>ШУПН-4-С-ОН/ОН/РН/ЖН-55/55/55/2,2-П/П/П/П-В</t>
  </si>
  <si>
    <t>ШУПН-4-С-ОН/ОН/РН/ЖН-75/75/75/2,2-П/П/П/П-В</t>
  </si>
  <si>
    <t>ШУПН-4-С-ОН/ОН/РН/ЖН-90/90/90/2,2-П/П/П/П-В</t>
  </si>
  <si>
    <t>ШУПН-4-С-ОН/ОН/РН/ЖН-110/110/110/2,2-П/П/П/П-В</t>
  </si>
  <si>
    <t>ШУПН-4-С-ОН/ОН/РН/ЖН-5,5/5,5/5,5/2,2-УПП/УПП/УПП/П-А</t>
  </si>
  <si>
    <t>ШУПН-4-С-ОН/ОН/РН/ЖН-7,5/7,5/7,5/2,2-УПП/УПП/УПП/П-А</t>
  </si>
  <si>
    <t>ШУПН-4-С-ОН/ОН/РН/ЖН-9/9/9/2,2-УПП/УПП/УПП/П-А</t>
  </si>
  <si>
    <t>ШУПН-4-С-ОН/ОН/РН/ЖН-11/11/11/2,2-УПП/УПП/УПП/П-А</t>
  </si>
  <si>
    <t>ШУПН-4-С-ОН/ОН/РН/ЖН-15/15/15/2,2-УПП/УПП/УПП/П-А</t>
  </si>
  <si>
    <t>ШУПН-4-С-ОН/ОН/РН/ЖН-18,5/18,5/18,5/2,2-УПП/УПП/УПП/П-А</t>
  </si>
  <si>
    <t>ШУПН-4-С-ОН/ОН/РН/ЖН-22/22/22/2,2-УПП/УПП/УПП/П-А</t>
  </si>
  <si>
    <t>ШУПН-4-С-ОН/ОН/РН/ЖН-30/30/30/2,2-УПП/УПП/УПП/П-А</t>
  </si>
  <si>
    <t>ШУПН-4-С-ОН/ОН/РН/ЖН-37/37/37/2,2-УПП/УПП/УПП/П-А</t>
  </si>
  <si>
    <t>ШУПН-4-С-ОН/ОН/РН/ЖН-45/45/45/2,2-УПП/УПП/УПП/П-А</t>
  </si>
  <si>
    <t>ШУПН-4-С-ОН/ОН/РН/ЖН-55/55/55/2,2-УПП/УПП/УПП/П-А</t>
  </si>
  <si>
    <t>ШУПН-4-С-ОН/ОН/РН/ЖН-75/75/75/2,2-УПП/УПП/УПП/П-А</t>
  </si>
  <si>
    <t>ШУПН-4-С-ОН/ОН/РН/ЖН-90/90/90/2,2-УПП/УПП/УПП/П-А</t>
  </si>
  <si>
    <t>ШУПН-4-С-ОН/ОН/РН/ЖН-110/110/110/2,2-УПП/УПП/УПП/П-А</t>
  </si>
  <si>
    <t>ШУПН-4-С-ОН/ОН/РН/ЖН-5,5/5,5/5,5/2,2-УПП/УПП/УПП/П-В</t>
  </si>
  <si>
    <t>ШУПН-4-С-ОН/ОН/РН/ЖН-7,5/7,5/7,5/2,2-УПП/УПП/УПП/П-В</t>
  </si>
  <si>
    <t>ШУПН-4-С-ОН/ОН/РН/ЖН-9/9/9/2,2-УПП/УПП/УПП/П-В</t>
  </si>
  <si>
    <t>ШУПН-4-С-ОН/ОН/РН/ЖН-11/11/11/2,2-УПП/УПП/УПП/П-В</t>
  </si>
  <si>
    <t>ШУПН-4-С-ОН/ОН/РН/ЖН-15/15/15/2,2-УПП/УПП/УПП/П-В</t>
  </si>
  <si>
    <t>ШУПН-4-С-ОН/ОН/РН/ЖН-18,5/18,5/18,5/2,2-УПП/УПП/УПП/П-В</t>
  </si>
  <si>
    <t>ШУПН-4-С-ОН/ОН/РН/ЖН-22/22/22/2,2-УПП/УПП/УПП/П-В</t>
  </si>
  <si>
    <t>ШУПН-4-С-ОН/ОН/РН/ЖН-30/30/30/2,2-УПП/УПП/УПП/П-В</t>
  </si>
  <si>
    <t>ШУПН-4-С-ОН/ОН/РН/ЖН-37/37/37/2,2-УПП/УПП/УПП/П-В</t>
  </si>
  <si>
    <t>ШУПН-4-С-ОН/ОН/РН/ЖН-45/45/45/2,2-УПП/УПП/УПП/П-В</t>
  </si>
  <si>
    <t>ШУПН-4-С-ОН/ОН/РН/ЖН-55/55/55/2,2-УПП/УПП/УПП/П-В</t>
  </si>
  <si>
    <t>ШУПН-4-С-ОН/ОН/РН/ЖН-75/75/75/2,2-УПП/УПП/УПП/П-В</t>
  </si>
  <si>
    <t>ШУПН-4-С-ОН/ОН/РН/ЖН-90/90/90/2,2-УПП/УПП/УПП/П-В</t>
  </si>
  <si>
    <t>ШУПН-4-С-ОН/ОН/РН/ЖН-110/110/110/2,2-УПП/УПП/УПП/П-В</t>
  </si>
  <si>
    <t>Управление электрозадвижкой (цена за 1 шт.)  УЭЗ</t>
  </si>
  <si>
    <t>Диспетчеризация и управление Modbus RTU (RS-485)</t>
  </si>
  <si>
    <t>Диспетчеризация по каналу GSM</t>
  </si>
  <si>
    <t>ШУПН-3-С-ОН/РН/ЖН-0,75/0,75/1,5-П/П/П-А</t>
  </si>
  <si>
    <t>ШУПН-3-С-ОН/РН/ЖН-1,5/1,5/1,5-П/П/П-А</t>
  </si>
  <si>
    <t>ШУПН-3-С-ОН/РН/ЖН-2,2/2,2/1,5-П/П/П-А</t>
  </si>
  <si>
    <t>ШУПН-3-С-ОН/РН/ЖН-3/3/1,5-П/П/П-А</t>
  </si>
  <si>
    <t>ШУПН-3-С-ОН/РН/ЖН-4/4/1,5-П/П/П-А</t>
  </si>
  <si>
    <t>ШУПН-3-С-ОН/РН/ЖН-5,5/5,5/1,5-П/П/П-А</t>
  </si>
  <si>
    <t>ШУПН-3-С-ОН/РН/ЖН-7,5/7,5/1,5-П/П/П-А</t>
  </si>
  <si>
    <t>ШУПН-3-С-ОН/РН/ЖН-9/9/1,5-П/П/П-А</t>
  </si>
  <si>
    <t>ШУПН-3-С-ОН/РН/ЖН-11/11/1,5-П/П/П-А</t>
  </si>
  <si>
    <t>ШУПН-3-С-ОН/РН/ЖН-15/15/1,5-П/П/П-А</t>
  </si>
  <si>
    <t>ШУПН-3-С-ОН/РН/ЖН-18,5/18,5/1,5-П/П/П-А</t>
  </si>
  <si>
    <t>ШУПН-3-С-ОН/РН/ЖН-22/22/1,5-П/П/П-А</t>
  </si>
  <si>
    <t>ШУПН-3-С-ОН/РН/ЖН-30/30/1,5-П/П/П-А</t>
  </si>
  <si>
    <t>ШУПН-3-С-ОН/РН/ЖН-37/37/1,5-П/П/П-А</t>
  </si>
  <si>
    <t>ШУПН-3-С-ОН/РН/ЖН-45/45/1,5-П/П/П-А</t>
  </si>
  <si>
    <t>ШУПН-3-С-ОН/РН/ЖН-55/55/1,5-П/П/П-А</t>
  </si>
  <si>
    <t>ШУПН-3-С-ОН/РН/ЖН-75/75/1,5-П/П/П-А</t>
  </si>
  <si>
    <t>ШУПН-3-С-ОН/РН/ЖН-90/90/1,5-П/П/П-А</t>
  </si>
  <si>
    <t>ШУПН-3-С-ОН/РН/ЖН-110/110/1,5-П/П/П-А</t>
  </si>
  <si>
    <t>ШУПН-3-С-ОН/РН/ЖН-0,75/0,75/1,5-П/П/П-В</t>
  </si>
  <si>
    <t>ШУПН-3-С-ОН/РН/ЖН-1,5/1,5/1,5-П/П/П-В</t>
  </si>
  <si>
    <t>ШУПН-3-С-ОН/РН/ЖН-2,2/2,2/1,5-П/П/П-В</t>
  </si>
  <si>
    <t>ШУПН-3-С-ОН/РН/ЖН-3/3/1,5-П/П/П-В</t>
  </si>
  <si>
    <t>ШУПН-3-С-ОН/РН/ЖН-4/4/1,5-П/П/П-В</t>
  </si>
  <si>
    <t>ШУПН-3-С-ОН/РН/ЖН-5,5/5,5/1,5-П/П/П-В</t>
  </si>
  <si>
    <t>ШУПН-3-С-ОН/РН/ЖН-7,5/7,5/1,5-П/П/П-В</t>
  </si>
  <si>
    <t>ШУПН-3-С-ОН/РН/ЖН-9/9/1,5-П/П/П-В</t>
  </si>
  <si>
    <t>ШУПН-3-С-ОН/РН/ЖН-11/11/1,5-П/П/П-В</t>
  </si>
  <si>
    <t>ШУПН-3-С-ОН/РН/ЖН-15/15/1,5-П/П/П-В</t>
  </si>
  <si>
    <t>ШУПН-3-С-ОН/РН/ЖН-18,5/18,5/1,5-П/П/П-В</t>
  </si>
  <si>
    <t>ШУПН-3-С-ОН/РН/ЖН-22/22/1,5-П/П/П-В</t>
  </si>
  <si>
    <t>ШУПН-3-С-ОН/РН/ЖН-30/30/1,5-П/П/П-В</t>
  </si>
  <si>
    <t>ШУПН-3-С-ОН/РН/ЖН-37/37/1,5-П/П/П-В</t>
  </si>
  <si>
    <t>ШУПН-3-С-ОН/РН/ЖН-45/45/1,5-П/П/П-В</t>
  </si>
  <si>
    <t>ШУПН-3-С-ОН/РН/ЖН-55/55/1,5-П/П/П-В</t>
  </si>
  <si>
    <t>ШУПН-3-С-ОН/РН/ЖН-75/75/1,5-П/П/П-В</t>
  </si>
  <si>
    <t>ШУПН-3-С-ОН/РН/ЖН-90/90/1,5-П/П/П-В</t>
  </si>
  <si>
    <t>ШУПН-3-С-ОН/РН/ЖН-110/110/1,5-П/П/П-В</t>
  </si>
  <si>
    <t>ШУПН-3-С-ОН/РН/ЖН-5,5/5,5/1,5-УПП/УПП/П-А</t>
  </si>
  <si>
    <t>ШУПН-3-С-ОН/РН/ЖН-7,5/7,5/1,5-УПП/УПП/П-А</t>
  </si>
  <si>
    <t>ШУПН-3-С-ОН/РН/ЖН-9/9/1,5-УПП/УПП/П-А</t>
  </si>
  <si>
    <t>ШУПН-3-С-ОН/РН/ЖН-11/11/1,5-УПП/УПП/П-А</t>
  </si>
  <si>
    <t>ШУПН-3-С-ОН/РН/ЖН-15/15/1,5-УПП/УПП/П-А</t>
  </si>
  <si>
    <t>ШУПН-3-С-ОН/РН/ЖН-18,5/18,5/1,5-УПП/УПП/П-А</t>
  </si>
  <si>
    <t>ШУПН-3-С-ОН/РН/ЖН-22/22/1,5-УПП/УПП/П-А</t>
  </si>
  <si>
    <t>ШУПН-3-С-ОН/РН/ЖН-30/30/1,5-УПП/УПП/П-А</t>
  </si>
  <si>
    <t>ШУПН-3-С-ОН/РН/ЖН-37/37/1,5-УПП/УПП/П-А</t>
  </si>
  <si>
    <t>ШУПН-3-С-ОН/РН/ЖН-45/45/1,5-УПП/УПП/П-А</t>
  </si>
  <si>
    <t>ШУПН-3-С-ОН/РН/ЖН-55/55/1,5-УПП/УПП/П-А</t>
  </si>
  <si>
    <t>ШУПН-3-С-ОН/РН/ЖН-75/75/1,5-УПП/УПП/П-А</t>
  </si>
  <si>
    <t>ШУПН-3-С-ОН/РН/ЖН-90/90/1,5-УПП/УПП/П-А</t>
  </si>
  <si>
    <t>ШУПН-3-С-ОН/РН/ЖН-110/110/1,5-УПП/УПП/П-А</t>
  </si>
  <si>
    <t>ШУПН-3-С-ОН/РН/ЖН-5,5/5,5/1,5-УПП/УПП/П-В</t>
  </si>
  <si>
    <t>ШУПН-3-С-ОН/РН/ЖН-7,5/7,5/1,5-УПП/УПП/П-В</t>
  </si>
  <si>
    <t>ШУПН-3-С-ОН/РН/ЖН-9/9/1,5-УПП/УПП/П-В</t>
  </si>
  <si>
    <t>ШУПН-3-С-ОН/РН/ЖН-11/11/1,5-УПП/УПП/П-В</t>
  </si>
  <si>
    <t>ШУПН-3-С-ОН/РН/ЖН-15/15/1,5-УПП/УПП/П-В</t>
  </si>
  <si>
    <t>ШУПН-3-С-ОН/РН/ЖН-18,5/18,5/1,5-УПП/УПП/П-В</t>
  </si>
  <si>
    <t>ШУПН-3-С-ОН/РН/ЖН-22/22/1,5-УПП/УПП/П-В</t>
  </si>
  <si>
    <t>ШУПН-3-С-ОН/РН/ЖН-30/30/1,5-УПП/УПП/П-В</t>
  </si>
  <si>
    <t>ШУПН-3-С-ОН/РН/ЖН-37/37/1,5-УПП/УПП/П-В</t>
  </si>
  <si>
    <t>ШУПН-3-С-ОН/РН/ЖН-45/45/1,5-УПП/УПП/П-В</t>
  </si>
  <si>
    <t>ШУПН-3-С-ОН/РН/ЖН-55/55/1,5-УПП/УПП/П-В</t>
  </si>
  <si>
    <t>ШУПН-3-С-ОН/РН/ЖН-75/75/1,5-УПП/УПП/П-В</t>
  </si>
  <si>
    <t>ШУПН-3-С-ОН/РН/ЖН-90/90/1,5-УПП/УПП/П-В</t>
  </si>
  <si>
    <t>ШУПН-3-С-ОН/РН/ЖН-110/110/1,5-УПП/УПП/П-В</t>
  </si>
  <si>
    <t>осн</t>
  </si>
  <si>
    <t>жокей</t>
  </si>
  <si>
    <t>[IP]</t>
  </si>
  <si>
    <t>[PDG]</t>
  </si>
  <si>
    <t>[PDH]</t>
  </si>
  <si>
    <t>[PDGmodel]</t>
  </si>
  <si>
    <t>[PDHmodel]</t>
  </si>
  <si>
    <t>[DNP]</t>
  </si>
  <si>
    <t>Бак</t>
  </si>
  <si>
    <t>[Vbak]</t>
  </si>
  <si>
    <t>NES65-50-200-15/2</t>
  </si>
  <si>
    <t>Насос NES65-50-200-15/2, 15 кВт, 380 В</t>
  </si>
  <si>
    <t>Менеджер</t>
  </si>
  <si>
    <t>Тип коллекторов</t>
  </si>
  <si>
    <t>Тип установки</t>
  </si>
  <si>
    <t>Тип установки 2</t>
  </si>
  <si>
    <t>Количество рабочих насосов</t>
  </si>
  <si>
    <t>Количество резервных насосов</t>
  </si>
  <si>
    <t>Тип насоса</t>
  </si>
  <si>
    <t>Жокей</t>
  </si>
  <si>
    <t>Температура</t>
  </si>
  <si>
    <t>Материал коллекторов</t>
  </si>
  <si>
    <t>PN</t>
  </si>
  <si>
    <t>FCC</t>
  </si>
  <si>
    <t>Шкаф</t>
  </si>
  <si>
    <t>ID</t>
  </si>
  <si>
    <t>[DNP1]</t>
  </si>
  <si>
    <t>[DNP2]</t>
  </si>
  <si>
    <t>[Shkaf]</t>
  </si>
  <si>
    <t>[Manager]</t>
  </si>
  <si>
    <t>[Компания]</t>
  </si>
  <si>
    <t>[ПП]</t>
  </si>
  <si>
    <t>TD50-32G/2SWHCJ</t>
  </si>
  <si>
    <t>Насос TD 50-32G/2, 3 кВт, 3х220В/3х380В, 50 Гц, чугун, 12 бар</t>
  </si>
  <si>
    <t>TD80-54G/2SWHCJ</t>
  </si>
  <si>
    <t>Насос TD 80-54G/2, 22 кВт, 3х380В, 50 Гц, чугун, 12 бар</t>
  </si>
  <si>
    <t>TD150-17G/4SWHCJ</t>
  </si>
  <si>
    <t>Насос TD 150-17G/4, 15 кВт, 3х380В, 50 Гц, чугун, 12 бар</t>
  </si>
  <si>
    <t>CDM15-9FSWPC</t>
  </si>
  <si>
    <t>Насос CDM15-9, 7.5 кВт, станд. фланец, 3х380В, 50 Гц, чугун, 70 С</t>
  </si>
  <si>
    <t>CDM65-4-2FSWPC*PTC</t>
  </si>
  <si>
    <t>Насос CDM65-4-2, 18.5 кВт, станд. фланец, чугун, 70С, PTC в обмотках</t>
  </si>
  <si>
    <t>CDMF5-4FSWSC</t>
  </si>
  <si>
    <t>Насос CDMF5-4, 0.55 кВт, станд. фланец, 3х220В/3х380В, 50 Гц, нерж., 70 С IE2</t>
  </si>
  <si>
    <t>Прессель Евгений Вадимович  (pressele@cnprussia.ru, 8(919)339-54-65)</t>
  </si>
  <si>
    <t>Николай Zuo Qiqiang  (zuoqiqiang@163.com, 8618601657518)</t>
  </si>
  <si>
    <t>Орлов Александр Леонидович (рабочая: orlov@cnprussia.ru, личн: oal@cnprussia.ru, +7(982)348-80-82)</t>
  </si>
  <si>
    <t>Абдивалиева Ирода Бобоназаровна  (abdivalieva@cnprussia.ru, 8(925)173-82-06)</t>
  </si>
  <si>
    <t>Маслова Ирина Вячеславовна (maslova@cnprussia.ru, 8(902)614-20-00)</t>
  </si>
  <si>
    <t>Зотов Евгений Александрович (zotov@cnprussia.ru ez174@mail.ru, 8(982)313-74-47)</t>
  </si>
  <si>
    <t>Коньшин Дмитрий Сергеевич (konshin@cnprussia.ru, 8(995)508-17-38)</t>
  </si>
  <si>
    <t>Бармин Сергей Владиславович (barmin@cnprussia.ru, 8(905)838-99-75)</t>
  </si>
  <si>
    <t>Анисимова Алина Евгеньевна (anisimova@cnprussia.ru, 8(983)252-22-13)</t>
  </si>
  <si>
    <t>Володин Кирилл Олегович (volodin@cnprussia.ru, 8(926)907-54-45)</t>
  </si>
  <si>
    <t>Кюршунов Андрей Петрович (kurshunov@cnprussia.ru, 8(911)205-82-55)</t>
  </si>
  <si>
    <t>Катин Иван Олегович (katin@cnprussia.ru , 8(989)523-61-29)</t>
  </si>
  <si>
    <t>Лысанов Андрей Борисович (lysanov@cnprussia.ru, 8(962)900-88-22)</t>
  </si>
  <si>
    <t>Малышкин Владимир Иванович (malyshkin@cnprussia.ru, 8(912)699-30-07)</t>
  </si>
  <si>
    <t>Прессель Алексадра Геннадьевна  (a_pressel@cnprussia.ru, 8(919)337-05-96)</t>
  </si>
  <si>
    <t>Павлова Елизавета Сергеевна (pavlova@cnprussia.ru, 8(951)801-43-94)</t>
  </si>
  <si>
    <t>Животов Дмитрий Владимирович (zhivotov@cnprussia.ru, 8(977)560-85-07)</t>
  </si>
  <si>
    <t>Чекмез Валерий Борисович (service2@cnprussia.ru, 89651436226)</t>
  </si>
  <si>
    <t>Чертанов Павел Петрович (chertanov@cnprussia.ru, 89265471192)</t>
  </si>
  <si>
    <t>Шустин Денис Сергеевич (shustin@cnprussia.ru, 89163572914)</t>
  </si>
  <si>
    <t>Дробот Дмитрий Игоревич (drobot@cnprussia.ru, 89655199719)</t>
  </si>
  <si>
    <t>Лысов Павел Васильевич (p_lysov@cnprussia.ru, 89002058304)</t>
  </si>
  <si>
    <t>Бояренко Александр Геннадьевич (sale14@cnprussia.ru, +7 (915) 031-20-73)</t>
  </si>
  <si>
    <t>Чупренко Артем Евгеньевич (sale14@cnprussia.ru, 89165903868)</t>
  </si>
  <si>
    <t>Клиндух Илья Викторович  (sale14@cnprussia.ru, 89779470907)</t>
  </si>
  <si>
    <t>Мырзахметов Анет (anet_m@cnprussia.ru, +7 (999) 981-69-97)</t>
  </si>
  <si>
    <t>Маслов Андрей Александрович (a_maslov@cnprussia.ru, 79124059802)</t>
  </si>
  <si>
    <t>Финк Елена Павловна (fink@cnprussia.ru, 8(982)2857434)</t>
  </si>
  <si>
    <t>Сутугина Анастасия Анатольевна (sutugina@cnprissia.ru, 8(963)4627886)</t>
  </si>
  <si>
    <t>Митюков Андрей (mitykov@cnprussia.ru, +7 985 968-63-02)</t>
  </si>
  <si>
    <t>Покрепа Максим Андреевич (pokrepa@cnprussia.ru, Раб. 8 977 748 87 95       Лич. 8 962 955 88 97)</t>
  </si>
  <si>
    <t>Скоробогатый Андрей Михайлович (skorobogaty@cnprussia.ru, 7 985 4314485)</t>
  </si>
  <si>
    <t>Попкова Вера Ивановна (popkova@cnprussia.ru, 89951252103)</t>
  </si>
  <si>
    <t>Павлов Илья Аркадьевич  (i.pavlov@cnprussia.ru, 89080497489)</t>
  </si>
  <si>
    <t>Каредина Александра Андреевна (karedina@cnprussia.ru, 8-985-682-85-67)</t>
  </si>
  <si>
    <t>Галиев Александр Юрьевич (galiev@cnprussia.ru, 8-977-475-19-61)</t>
  </si>
  <si>
    <t>Хожайнова Юлия Юрьевна (hr@cnprussia.ru, 8-985-358-04-04)</t>
  </si>
  <si>
    <t>Россинский Николай Александрович (rossinsky@cnprussia.ru, 8-916-467-98-34)</t>
  </si>
  <si>
    <t>Кузьменко Вячеслав Викторович (service1@cnprussia.ru, )</t>
  </si>
  <si>
    <t>Киченко Никита Сергеевич (kichenko@cnprussia.ru, 8 (982) 322-63-99)</t>
  </si>
  <si>
    <t>Аронович Ирина Вадимовна (aronovich@cnprussia.ru , 8 951-777-77-62)</t>
  </si>
  <si>
    <t>Шаронов Олег Александрович (sharonov@cnprussia.ru, )</t>
  </si>
  <si>
    <t>Колотвин Егор Викторович (kolotvin@cnprussia.ru, 8-929-594-58-80)</t>
  </si>
  <si>
    <t>Силка Александра (silka@cnprussia.ru, 8-900-0977661)</t>
  </si>
  <si>
    <t>Загребин Герман Сергеевич (zagrebin@cnprussia.ru, 8-903-020-69-33)</t>
  </si>
  <si>
    <t>Гись Ирина Владимировна (gis@cnprussia.ru, 8-902-864-96-92)</t>
  </si>
  <si>
    <t>Соколова Ирина Игоревна (sokolova@cnpryssia.ru, 8-926-960-70-47)</t>
  </si>
  <si>
    <t>Андросов Константин Викторович (androsov@cnprussia., )</t>
  </si>
  <si>
    <t>Киляков Алексей Валерьевич (kilyakov@cnprussia.ru, 8-926-549-69-38)</t>
  </si>
  <si>
    <t>Рахманов Александр (rahmanov@cnprussia.ru, 8-951-777-77-82)</t>
  </si>
  <si>
    <t>[DNJ]</t>
  </si>
  <si>
    <t>[Модельнасоса]</t>
  </si>
  <si>
    <t>Новаямодель</t>
  </si>
  <si>
    <t>неизм.</t>
  </si>
  <si>
    <t>обновление01.11.2021</t>
  </si>
  <si>
    <t>Мощность(кВт)</t>
  </si>
  <si>
    <t>Ценарозница(USD)сНДС</t>
  </si>
  <si>
    <t>CDMF(входная,выходнаякамеры-нерж.SS304)</t>
  </si>
  <si>
    <t>CDM(входная,выходнаякамеры-чугунCI)</t>
  </si>
  <si>
    <t>CDM32-2-2FSWPC</t>
  </si>
  <si>
    <t>Насос CDM32-2-2, 3 кВт, станд. фланец, 3х220В/3х380В, 50 Гц, чугун, 70 С</t>
  </si>
  <si>
    <t>CDM32-8-2FSWPC</t>
  </si>
  <si>
    <t>Насос CDM32-8-2, 15 кВт, станд. фланец, 3х380В, 50 Гц, чугун, 70 С</t>
  </si>
  <si>
    <t>CDM42-1FSWPC</t>
  </si>
  <si>
    <t>Насос CDM42-1, 4 кВт, станд. фланец, 3х380В, 50 Гц, чугун, 70 С</t>
  </si>
  <si>
    <t>TD150-22G/4SWHCJ</t>
  </si>
  <si>
    <t>Насос TD 150-22G/4, 18,5 кВт, 3х380В, 50 Гц, чугун, 12 бар</t>
  </si>
  <si>
    <t>CDMF1-2FSWSC</t>
  </si>
  <si>
    <t>Насос CDMF1-2, 0.37 кВт, станд. фланец, 3х220В/3х380В, 50 Гц, нерж., 70 С IE2</t>
  </si>
  <si>
    <t>TD125-19G/4SWHCJ</t>
  </si>
  <si>
    <t>Насос TD 125-19G/4, 11 кВт, 3х380В, 50 Гц, чугун, 12 бар</t>
  </si>
  <si>
    <t>CDLK42-110/4-2SWPC</t>
  </si>
  <si>
    <t>Насос CDLK42-110/4-2, 15 кВт, 380 В, чугун</t>
  </si>
  <si>
    <t>CDLK3-90/9SWPC</t>
  </si>
  <si>
    <t>Насос CDLK3-90/9, 0,75 кВт, станд фланец, 3х380 В, 50 Гц, чугун, 70 С</t>
  </si>
  <si>
    <t>CDM1-12FSWPC</t>
  </si>
  <si>
    <t>Насос CDM1-12, 0.75 кВт, станд. фланец, 3х220В/3х380В, 50 Гц, чугун, 70 С</t>
  </si>
  <si>
    <t>CDM3-3FSWPC</t>
  </si>
  <si>
    <t>Насос CDM3-3, 0.37 кВт, станд. фланец, 3х220В/3х380В, 50 Гц, чугун, 70 С IE2</t>
  </si>
  <si>
    <t>CDM3-7FSWPC</t>
  </si>
  <si>
    <t>Насос CDM3-7, 0.75 кВт, станд. фланец, 3х220В/3х380В, 50 Гц, чугун, 70 С</t>
  </si>
  <si>
    <t>CDM32-6-2FSWPC</t>
  </si>
  <si>
    <t>Насос CDM32-6-2, 11 кВт, станд. фланец, 3х380В, 50 Гц, чугун, 70 С</t>
  </si>
  <si>
    <t>CDM120-2-1FSWPC</t>
  </si>
  <si>
    <t>Насос CDM120-2-1, 18,5 кВт, станд. фланец, 3х380В, 50 Гц, чугун, 70 С</t>
  </si>
  <si>
    <t>CDMF32-2-2FSWSC</t>
  </si>
  <si>
    <t>Насос CDMF32-2-2, 3 кВт, станд. фланец, 3х220В/3х380В, 50 Гц, нерж., 70 С</t>
  </si>
  <si>
    <t>CDMF1-2FSWLC</t>
  </si>
  <si>
    <t>Насос CDMF1-2, 0.37 кВт, станд. фланец, 3х220В/3х380В, 50 Гц, нерж.316, 70 С IE2</t>
  </si>
  <si>
    <t>CDMF1-3FSWLC</t>
  </si>
  <si>
    <t>Насос CDMF1-3, 0.37 кВт, станд. фланец, 3х220В/3х380В, 50 Гц, нерж.316, 70 С IE2</t>
  </si>
  <si>
    <t>TKP_PFFS_TD_CDM_S</t>
  </si>
  <si>
    <t>TD125-19G/4_4</t>
  </si>
  <si>
    <t>PFFS 2 TD125-19G/4 CDM10-3 S</t>
  </si>
  <si>
    <t>TD</t>
  </si>
  <si>
    <t>АО Центргазсервис</t>
  </si>
  <si>
    <t>150/125</t>
  </si>
  <si>
    <t>250/200</t>
  </si>
  <si>
    <t>300/250</t>
  </si>
  <si>
    <t>50-32-130-2.2/2</t>
  </si>
  <si>
    <t>50-32-130-1.5/2</t>
  </si>
  <si>
    <t>50-32-130-1.1/2</t>
  </si>
  <si>
    <t>50-32-160-5.5/2</t>
  </si>
  <si>
    <t>50-32-160-4/2</t>
  </si>
  <si>
    <t>50-32-160-3/2</t>
  </si>
  <si>
    <t>50-32-160-2.2/2</t>
  </si>
  <si>
    <t>50-32-160-1.5/2</t>
  </si>
  <si>
    <t>50-32-200-11/2</t>
  </si>
  <si>
    <t>50-32-200-7.5/2</t>
  </si>
  <si>
    <t>50-32-200-5.5/2</t>
  </si>
  <si>
    <t>50-32-200-4/2</t>
  </si>
  <si>
    <t>50-32-260-18.5/2</t>
  </si>
  <si>
    <t>50-32-260-15/2</t>
  </si>
  <si>
    <t>50-32-260-11/2</t>
  </si>
  <si>
    <t>65-40-130-4/2</t>
  </si>
  <si>
    <t>65-40-130-3/2</t>
  </si>
  <si>
    <t>65-40-130-2.2/2</t>
  </si>
  <si>
    <t>65-40-130-1.5/2</t>
  </si>
  <si>
    <t>65-40-160-7.5/2</t>
  </si>
  <si>
    <t>65-40-160-5.5/2</t>
  </si>
  <si>
    <t>65-40-160-4/2</t>
  </si>
  <si>
    <t>65-40-160-3/2</t>
  </si>
  <si>
    <t>65-40-200-11/2</t>
  </si>
  <si>
    <t>65-40-200-7.5/2</t>
  </si>
  <si>
    <t>65-40-200-5.5/2</t>
  </si>
  <si>
    <t>65-40-260-22/2</t>
  </si>
  <si>
    <t>65-40-260-18.5/2</t>
  </si>
  <si>
    <t>65-40-260-15/2</t>
  </si>
  <si>
    <t>65-40-320H-45/2</t>
  </si>
  <si>
    <t>65-40-320H-37/2</t>
  </si>
  <si>
    <t>65-40-320H-30/2</t>
  </si>
  <si>
    <t>65-40-320H-22/2</t>
  </si>
  <si>
    <t>65-50-130-7.5/2</t>
  </si>
  <si>
    <t>65-50-130-5.5/2</t>
  </si>
  <si>
    <t>65-50-130-3/2</t>
  </si>
  <si>
    <t>65-50-130-4/2</t>
  </si>
  <si>
    <t>65-50-160-11/2</t>
  </si>
  <si>
    <t>65-50-160-7.5/2</t>
  </si>
  <si>
    <t>65-50-160-5.5/2</t>
  </si>
  <si>
    <t>65-50-200-18.5/2</t>
  </si>
  <si>
    <t>65-50-200-15/2</t>
  </si>
  <si>
    <t>65-50-200-11/2</t>
  </si>
  <si>
    <t>65-50-200-7.5/2</t>
  </si>
  <si>
    <t>65-50-260H-37/2</t>
  </si>
  <si>
    <t>65-50-260H-30/2</t>
  </si>
  <si>
    <t>65-50-260H-22/2</t>
  </si>
  <si>
    <t>65-50-260H-18.5/2</t>
  </si>
  <si>
    <t>65-50-320H-75/2</t>
  </si>
  <si>
    <t>65-50-320H-55/2</t>
  </si>
  <si>
    <t>65-50-320H-45/2</t>
  </si>
  <si>
    <t>65-50-320H-37/2</t>
  </si>
  <si>
    <t>65-50-320H-30/2</t>
  </si>
  <si>
    <t>80-65-130-5.5/2</t>
  </si>
  <si>
    <t>80-65-130-4/2</t>
  </si>
  <si>
    <t>80-65-130-11/2</t>
  </si>
  <si>
    <t>80-65-130-7.5/2</t>
  </si>
  <si>
    <t>80-65-160-18.5/2</t>
  </si>
  <si>
    <t>80-65-160-15/2</t>
  </si>
  <si>
    <t>80-65-160-11/2</t>
  </si>
  <si>
    <t>80-65-160-7.5/2</t>
  </si>
  <si>
    <t>80-65-200H-30/2</t>
  </si>
  <si>
    <t>80-65-200H-22/2</t>
  </si>
  <si>
    <t>80-65-200H-18.5/2</t>
  </si>
  <si>
    <t>80-65-200H-15/2</t>
  </si>
  <si>
    <t>80-65-260-55/2</t>
  </si>
  <si>
    <t>80-65-260-45/2</t>
  </si>
  <si>
    <t>80-65-260-37/2</t>
  </si>
  <si>
    <t>80-65-260-30/2</t>
  </si>
  <si>
    <t>80-65-320H-90/2</t>
  </si>
  <si>
    <t>80-65-320H-75/2</t>
  </si>
  <si>
    <t>80-65-320H-55/2</t>
  </si>
  <si>
    <t>80-65-320H-45/2</t>
  </si>
  <si>
    <t>100-80-160-30/2</t>
  </si>
  <si>
    <t>100-80-160-22/2</t>
  </si>
  <si>
    <t>100-80-160-18.5/2</t>
  </si>
  <si>
    <t>100-80-160-11/2</t>
  </si>
  <si>
    <t>100-80-160-15/2</t>
  </si>
  <si>
    <t>100-80-200-45/2</t>
  </si>
  <si>
    <t>100-80-200-37/2</t>
  </si>
  <si>
    <t>100-80-200-30/2</t>
  </si>
  <si>
    <t>100-80-200-22/2</t>
  </si>
  <si>
    <t>100-80-260-75/2</t>
  </si>
  <si>
    <t>100-80-260-55/2</t>
  </si>
  <si>
    <t>100-80-260-45/2</t>
  </si>
  <si>
    <t>100-80-320H-132/2</t>
  </si>
  <si>
    <t>100-80-320H-110/2</t>
  </si>
  <si>
    <t>100-80-320H-90/2</t>
  </si>
  <si>
    <t>100-80-320H-75/2</t>
  </si>
  <si>
    <t>125-100-160-30/2</t>
  </si>
  <si>
    <t>125-100-160-22/2</t>
  </si>
  <si>
    <t>125-100-160-18.5/2</t>
  </si>
  <si>
    <t>125-100-160-15/2</t>
  </si>
  <si>
    <t>125-100-200-75/2</t>
  </si>
  <si>
    <t>125-100-200-55/2</t>
  </si>
  <si>
    <t>125-100-200-45/2</t>
  </si>
  <si>
    <t>125-100-200-37/2</t>
  </si>
  <si>
    <t>125-100-200-30/2</t>
  </si>
  <si>
    <t>125-100-260-110/2</t>
  </si>
  <si>
    <t>125-100-260-132/2</t>
  </si>
  <si>
    <t>125-100-260-90/2</t>
  </si>
  <si>
    <t>125-100-260-75/2</t>
  </si>
  <si>
    <t>150-125-200-90/2</t>
  </si>
  <si>
    <t>150-125-200-75/2</t>
  </si>
  <si>
    <t>150-125-200-55/2</t>
  </si>
  <si>
    <t>150-125-200-45/2</t>
  </si>
  <si>
    <t>125-100-320-132/2</t>
  </si>
  <si>
    <t>125-100-320-110/2</t>
  </si>
  <si>
    <t>125-100-320-90/2</t>
  </si>
  <si>
    <t>150-125-260-200/2</t>
  </si>
  <si>
    <t>150-125-260-132/2</t>
  </si>
  <si>
    <t>150-125-260-110/2</t>
  </si>
  <si>
    <t>150-125-260-90/2</t>
  </si>
  <si>
    <t>50-32-130-0.55/4</t>
  </si>
  <si>
    <t>50-32-130-0.37(0.55)/4</t>
  </si>
  <si>
    <t>50-32-160-0.55/4</t>
  </si>
  <si>
    <t>50-32-200-1.1/4</t>
  </si>
  <si>
    <t>50-32-200-0.75/4</t>
  </si>
  <si>
    <t>50-32-200-0.55/4</t>
  </si>
  <si>
    <t>50-32-260-3/4</t>
  </si>
  <si>
    <t>50-32-260-2.2/4</t>
  </si>
  <si>
    <t>50-32-260-1.5/4</t>
  </si>
  <si>
    <t>65-40-130-0.55/4</t>
  </si>
  <si>
    <t>65-40-130-0.37(0.55)/4</t>
  </si>
  <si>
    <t>65-40-160-1.1/4</t>
  </si>
  <si>
    <t>65-40-160-0.75/4</t>
  </si>
  <si>
    <t>65-40-160-0.55/4</t>
  </si>
  <si>
    <t>65-40-200-1.5/4</t>
  </si>
  <si>
    <t>65-40-200-0.75/4</t>
  </si>
  <si>
    <t>65-40-200-1.1/4</t>
  </si>
  <si>
    <t>65-40-260-3/4</t>
  </si>
  <si>
    <t>65-40-260-1.5/4</t>
  </si>
  <si>
    <t>65-40-260-2.2/4</t>
  </si>
  <si>
    <t>65-40-320-7.5/4</t>
  </si>
  <si>
    <t>65-40-320-5.5/4</t>
  </si>
  <si>
    <t>65-40-320-4/4</t>
  </si>
  <si>
    <t>65-50-130-1.1/4</t>
  </si>
  <si>
    <t>65-50-130-0.55/4</t>
  </si>
  <si>
    <t>65-50-160-1.5/4</t>
  </si>
  <si>
    <t>65-50-160-1.1/4</t>
  </si>
  <si>
    <t>65-50-160-0.75/4</t>
  </si>
  <si>
    <t>65-50-200-2.2/4</t>
  </si>
  <si>
    <t>65-50-200-1.1/4</t>
  </si>
  <si>
    <t>65-50-200-1.5/4</t>
  </si>
  <si>
    <t>65-50-260-5.5/4</t>
  </si>
  <si>
    <t>65-50-260-4/4</t>
  </si>
  <si>
    <t>65-50-260-3/4</t>
  </si>
  <si>
    <t>65-50-320-11/4</t>
  </si>
  <si>
    <t>65-50-320-7.5/4</t>
  </si>
  <si>
    <t>65-50-320-5.5/4</t>
  </si>
  <si>
    <t>80-65-130-1.5/4</t>
  </si>
  <si>
    <t>80-65-130-0.75/4</t>
  </si>
  <si>
    <t>80-65-130-1.1/4</t>
  </si>
  <si>
    <t>80-65-160-2.2/4</t>
  </si>
  <si>
    <t>80-65-160-1.5/4</t>
  </si>
  <si>
    <t>80-65-160-1.1/4</t>
  </si>
  <si>
    <t>80-65-200-4/4</t>
  </si>
  <si>
    <t>80-65-200-3/4</t>
  </si>
  <si>
    <t>80-65-200-2.2/4</t>
  </si>
  <si>
    <t>80-65-260-7.5/4</t>
  </si>
  <si>
    <t>80-65-260-5.5/4</t>
  </si>
  <si>
    <t>80-65-260-3/4</t>
  </si>
  <si>
    <t>80-65-260-4/4</t>
  </si>
  <si>
    <t>80-65-320-15/4</t>
  </si>
  <si>
    <t>80-65-320-11/4</t>
  </si>
  <si>
    <t>80-65-320-7.5/4</t>
  </si>
  <si>
    <t>100-80-160-3/4</t>
  </si>
  <si>
    <t>100-80-160-2.2/4</t>
  </si>
  <si>
    <t>100-80-160-1.5/4</t>
  </si>
  <si>
    <t>100-80-200-7.5/4</t>
  </si>
  <si>
    <t>100-80-200-5.5/4</t>
  </si>
  <si>
    <t>100-80-200-3/4</t>
  </si>
  <si>
    <t>100-80-200-4/4</t>
  </si>
  <si>
    <t>100-80-260-11/4</t>
  </si>
  <si>
    <t>100-80-260-7.5/4</t>
  </si>
  <si>
    <t>100-80-260-5.5/4</t>
  </si>
  <si>
    <t>100-80-320-18.5/4</t>
  </si>
  <si>
    <t>100-80-320-15/4</t>
  </si>
  <si>
    <t>100-80-320-11/4</t>
  </si>
  <si>
    <t>100-80-400-30/4</t>
  </si>
  <si>
    <t>100-80-400-22/4</t>
  </si>
  <si>
    <t>100-80-400-18.5/4</t>
  </si>
  <si>
    <t>125-100-160-4/4</t>
  </si>
  <si>
    <t>125-100-160-2.2/4</t>
  </si>
  <si>
    <t>125-100-160-3/4</t>
  </si>
  <si>
    <t>125-100-200-11/4</t>
  </si>
  <si>
    <t>125-100-200-7.5/4</t>
  </si>
  <si>
    <t>125-100-200-5.5/4</t>
  </si>
  <si>
    <t>125-100-200-4/4</t>
  </si>
  <si>
    <t>125-100-260-15/4</t>
  </si>
  <si>
    <t>125-100-260-11/4</t>
  </si>
  <si>
    <t>125-100-320-22/4</t>
  </si>
  <si>
    <t>125-100-320-30/4</t>
  </si>
  <si>
    <t>125-100-320-18.5/4</t>
  </si>
  <si>
    <t>125-100-320-15/4</t>
  </si>
  <si>
    <t>125-100-400-45/4</t>
  </si>
  <si>
    <t>125-100-400-37/4</t>
  </si>
  <si>
    <t>125-100-400-30/4</t>
  </si>
  <si>
    <t>125-100-400-22/4</t>
  </si>
  <si>
    <t>150-125-200-11/4</t>
  </si>
  <si>
    <t>150-125-200-7.5/4</t>
  </si>
  <si>
    <t>150-125-260-22/4</t>
  </si>
  <si>
    <t>150-125-260-30/4</t>
  </si>
  <si>
    <t>150-125-260-18.5/4</t>
  </si>
  <si>
    <t>150-125-260-15/4</t>
  </si>
  <si>
    <t>150-125-260-/4</t>
  </si>
  <si>
    <t>150-125-320-30/4</t>
  </si>
  <si>
    <t>150-125-320-22/4</t>
  </si>
  <si>
    <t>150-125-320-18.5/4</t>
  </si>
  <si>
    <t>150-125-320-15/4</t>
  </si>
  <si>
    <t>150-125-400-75/4</t>
  </si>
  <si>
    <t>150-125-400-55/4</t>
  </si>
  <si>
    <t>150-125-400-45/4</t>
  </si>
  <si>
    <t>150-125-400-37/4</t>
  </si>
  <si>
    <t>200-150-200-18.5/4</t>
  </si>
  <si>
    <t>200-150-200-15/4</t>
  </si>
  <si>
    <t>200-150-200-11/4</t>
  </si>
  <si>
    <t>200-150-260-30/4</t>
  </si>
  <si>
    <t>200-150-260-22/4</t>
  </si>
  <si>
    <t>200-150-260-18.5/4</t>
  </si>
  <si>
    <t>200-150-320-55/4</t>
  </si>
  <si>
    <t>200-150-320-45/4</t>
  </si>
  <si>
    <t>200-150-320-37/4</t>
  </si>
  <si>
    <t>200-150-320-30/4</t>
  </si>
  <si>
    <t>200-150-400-90/4</t>
  </si>
  <si>
    <t>200-150-400-75/4</t>
  </si>
  <si>
    <t>200-150-400-45/4</t>
  </si>
  <si>
    <t>200-150-400-55/4</t>
  </si>
  <si>
    <t>250-200-260-30/4</t>
  </si>
  <si>
    <t>250-200-260-22/4</t>
  </si>
  <si>
    <t>250-200-260-18.5/4</t>
  </si>
  <si>
    <t>250-200-260-15/4</t>
  </si>
  <si>
    <t>250-200-320-75/4</t>
  </si>
  <si>
    <t>250-200-320-55/4</t>
  </si>
  <si>
    <t>250-200-320-45/4</t>
  </si>
  <si>
    <t>250-200-320-37/4</t>
  </si>
  <si>
    <t>250-200-400-132/4</t>
  </si>
  <si>
    <t>250-200-400-110/4</t>
  </si>
  <si>
    <t>250-200-400-90/4</t>
  </si>
  <si>
    <t>250-200-400-55/4</t>
  </si>
  <si>
    <t>250-200-400-75/4</t>
  </si>
  <si>
    <t>300-250-320-90/4</t>
  </si>
  <si>
    <t>300-250-320-75/4</t>
  </si>
  <si>
    <t>300-250-320-55/4</t>
  </si>
  <si>
    <t>300-250-320-45/4</t>
  </si>
  <si>
    <t>300-250-400-160/4</t>
  </si>
  <si>
    <t>300-250-400-132/4</t>
  </si>
  <si>
    <t>300-250-400-110/4</t>
  </si>
  <si>
    <t>300-250-400-90/4</t>
  </si>
  <si>
    <t>300-250-400-75/4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</si>
</sst>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#,##0.00_р_."/>
    <numFmt numFmtId="165" formatCode="#,##0.00\ _₽"/>
    <numFmt numFmtId="166" formatCode="0_ "/>
    <numFmt numFmtId="167" formatCode="[$-F800]dddd\,\ mmmm\ dd\,\ yyyy"/>
    <numFmt numFmtId="168" formatCode="0.00_ "/>
    <numFmt numFmtId="169" formatCode="#,##0\ _₽"/>
    <numFmt numFmtId="170" formatCode="0.00_);[Red]\(0.00\)"/>
    <numFmt numFmtId="171" formatCode="_-[$$-409]* #,##0.00_ ;_-[$$-409]* \-#,##0.00\ ;_-[$$-409]* &quot;-&quot;??_ ;_-@_ "/>
  </numFmts>
  <fonts count="11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  <font>
      <b/>
      <u/>
      <sz val="1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8"/>
      <color rgb="FFFF0000"/>
      <name val="Calibri"/>
      <family val="2"/>
      <charset val="204"/>
      <scheme val="minor"/>
    </font>
    <font>
      <u/>
      <sz val="16"/>
      <color theme="1"/>
      <name val="Calibri"/>
      <family val="2"/>
      <charset val="204"/>
      <scheme val="minor"/>
    </font>
    <font>
      <sz val="10.5"/>
      <color theme="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u/>
      <sz val="18"/>
      <color theme="1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Arial"/>
      <family val="2"/>
      <charset val="204"/>
    </font>
    <font>
      <sz val="12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  <charset val="204"/>
      <scheme val="minor"/>
    </font>
    <font>
      <sz val="12"/>
      <name val="宋体"/>
      <charset val="134"/>
    </font>
    <font>
      <sz val="12"/>
      <name val="Tahoma"/>
      <family val="2"/>
      <charset val="204"/>
    </font>
    <font>
      <b/>
      <sz val="12"/>
      <name val="Tahoma"/>
      <family val="2"/>
      <charset val="204"/>
    </font>
    <font>
      <sz val="10"/>
      <name val="Tahoma"/>
      <family val="2"/>
      <charset val="204"/>
    </font>
    <font>
      <b/>
      <sz val="15"/>
      <color indexed="54"/>
      <name val="Calibri"/>
      <family val="2"/>
      <charset val="204"/>
    </font>
    <font>
      <b/>
      <sz val="20"/>
      <name val="Tahoma"/>
      <family val="2"/>
      <charset val="204"/>
    </font>
    <font>
      <sz val="11"/>
      <name val="Tahoma"/>
      <family val="2"/>
      <charset val="204"/>
    </font>
    <font>
      <b/>
      <sz val="11"/>
      <name val="Tahoma"/>
      <family val="2"/>
      <charset val="204"/>
    </font>
    <font>
      <sz val="11"/>
      <color rgb="FF0070C0"/>
      <name val="Tahoma"/>
      <family val="2"/>
      <charset val="204"/>
    </font>
    <font>
      <b/>
      <sz val="11"/>
      <color indexed="15"/>
      <name val="Tahoma"/>
      <family val="2"/>
      <charset val="204"/>
    </font>
    <font>
      <sz val="11"/>
      <color indexed="15"/>
      <name val="Tahoma"/>
      <family val="2"/>
      <charset val="204"/>
    </font>
    <font>
      <b/>
      <sz val="10"/>
      <color rgb="FFFF0000"/>
      <name val="Verdana"/>
      <family val="2"/>
      <charset val="204"/>
    </font>
    <font>
      <b/>
      <sz val="16"/>
      <color indexed="12"/>
      <name val="Tahoma"/>
      <family val="2"/>
      <charset val="204"/>
    </font>
    <font>
      <b/>
      <sz val="12"/>
      <color indexed="12"/>
      <name val="Tahoma"/>
      <family val="2"/>
      <charset val="204"/>
    </font>
    <font>
      <u/>
      <sz val="12"/>
      <color indexed="12"/>
      <name val="宋体"/>
      <charset val="134"/>
    </font>
    <font>
      <b/>
      <sz val="10"/>
      <name val="Tahoma"/>
      <family val="2"/>
      <charset val="204"/>
    </font>
    <font>
      <b/>
      <sz val="16"/>
      <name val="Verdana"/>
      <family val="2"/>
      <charset val="204"/>
    </font>
    <font>
      <sz val="11"/>
      <name val="Verdana"/>
      <family val="2"/>
      <charset val="204"/>
    </font>
    <font>
      <sz val="12"/>
      <name val="Verdana"/>
      <family val="2"/>
      <charset val="204"/>
    </font>
    <font>
      <sz val="10"/>
      <name val="Verdana"/>
      <family val="2"/>
      <charset val="204"/>
    </font>
    <font>
      <b/>
      <sz val="12"/>
      <name val="Verdana"/>
      <family val="2"/>
      <charset val="204"/>
    </font>
    <font>
      <sz val="10"/>
      <color rgb="FF0070C0"/>
      <name val="Verdana"/>
      <family val="2"/>
      <charset val="204"/>
    </font>
    <font>
      <sz val="12"/>
      <color rgb="FF0070C0"/>
      <name val="Verdana"/>
      <family val="2"/>
      <charset val="204"/>
    </font>
    <font>
      <b/>
      <sz val="20"/>
      <color rgb="FFFF0000"/>
      <name val="Tahoma"/>
      <family val="2"/>
      <charset val="204"/>
    </font>
    <font>
      <sz val="12"/>
      <color indexed="8"/>
      <name val="Verdana"/>
      <family val="2"/>
      <charset val="204"/>
    </font>
    <font>
      <b/>
      <sz val="12"/>
      <color indexed="8"/>
      <name val="Verdana"/>
      <family val="2"/>
      <charset val="204"/>
    </font>
    <font>
      <sz val="10"/>
      <color indexed="8"/>
      <name val="Verdana"/>
      <family val="2"/>
      <charset val="204"/>
    </font>
    <font>
      <sz val="10"/>
      <color rgb="FF333333"/>
      <name val="Verdana"/>
      <family val="2"/>
      <charset val="204"/>
    </font>
    <font>
      <sz val="11"/>
      <color rgb="FF333333"/>
      <name val="Segoe UI"/>
      <family val="2"/>
      <charset val="204"/>
    </font>
    <font>
      <sz val="10"/>
      <color rgb="FF333333"/>
      <name val="Segoe UI"/>
      <family val="2"/>
      <charset val="204"/>
    </font>
    <font>
      <sz val="12"/>
      <color indexed="10"/>
      <name val="Verdana"/>
      <family val="2"/>
      <charset val="204"/>
    </font>
    <font>
      <b/>
      <sz val="11"/>
      <name val="Verdana"/>
      <family val="2"/>
      <charset val="204"/>
    </font>
    <font>
      <b/>
      <sz val="18"/>
      <name val="Tahoma"/>
      <family val="2"/>
      <charset val="204"/>
    </font>
    <font>
      <b/>
      <sz val="10"/>
      <color indexed="10"/>
      <name val="Tahoma"/>
      <family val="2"/>
      <charset val="204"/>
    </font>
    <font>
      <b/>
      <sz val="16"/>
      <color rgb="FFFF0000"/>
      <name val="Tahoma"/>
      <family val="2"/>
      <charset val="204"/>
    </font>
    <font>
      <b/>
      <sz val="12"/>
      <color indexed="10"/>
      <name val="Tahoma"/>
      <family val="2"/>
      <charset val="204"/>
    </font>
    <font>
      <b/>
      <sz val="16"/>
      <color indexed="10"/>
      <name val="Tahoma"/>
      <family val="2"/>
      <charset val="204"/>
    </font>
    <font>
      <sz val="14"/>
      <name val="Tahoma"/>
      <family val="2"/>
      <charset val="204"/>
    </font>
    <font>
      <b/>
      <sz val="14"/>
      <name val="Tahoma"/>
      <family val="2"/>
      <charset val="204"/>
    </font>
    <font>
      <b/>
      <sz val="12"/>
      <color indexed="8"/>
      <name val="Tahoma"/>
      <family val="2"/>
      <charset val="204"/>
    </font>
    <font>
      <sz val="14"/>
      <name val="Tahoma"/>
      <family val="2"/>
    </font>
    <font>
      <sz val="12"/>
      <name val="Tahoma"/>
      <family val="2"/>
    </font>
    <font>
      <sz val="12"/>
      <color indexed="8"/>
      <name val="Tahoma"/>
      <family val="2"/>
      <charset val="204"/>
    </font>
    <font>
      <b/>
      <sz val="12"/>
      <name val="Tahoma"/>
      <family val="2"/>
    </font>
    <font>
      <b/>
      <sz val="12"/>
      <color theme="1"/>
      <name val="Tahoma"/>
      <family val="2"/>
      <charset val="204"/>
    </font>
    <font>
      <b/>
      <sz val="12"/>
      <color rgb="FFFF0000"/>
      <name val="Tahoma"/>
      <family val="2"/>
      <charset val="204"/>
    </font>
    <font>
      <b/>
      <sz val="14"/>
      <color rgb="FFFF0000"/>
      <name val="Tahoma"/>
      <family val="2"/>
      <charset val="204"/>
    </font>
    <font>
      <b/>
      <sz val="20"/>
      <color indexed="10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name val="Tahoma"/>
      <family val="2"/>
      <charset val="204"/>
    </font>
    <font>
      <sz val="8"/>
      <name val="Tahoma"/>
      <family val="2"/>
      <charset val="204"/>
    </font>
    <font>
      <sz val="9"/>
      <color theme="1"/>
      <name val="Tahoma"/>
      <family val="2"/>
      <charset val="204"/>
    </font>
    <font>
      <sz val="9"/>
      <color indexed="8"/>
      <name val="Tahoma"/>
      <family val="2"/>
      <charset val="204"/>
    </font>
    <font>
      <b/>
      <sz val="9"/>
      <color theme="1"/>
      <name val="Tahoma"/>
      <family val="2"/>
      <charset val="204"/>
    </font>
    <font>
      <b/>
      <sz val="8"/>
      <color rgb="FFFF0000"/>
      <name val="Tahoma"/>
      <family val="2"/>
      <charset val="204"/>
    </font>
    <font>
      <b/>
      <sz val="9"/>
      <color indexed="8"/>
      <name val="Tahoma"/>
      <family val="2"/>
      <charset val="204"/>
    </font>
    <font>
      <sz val="10"/>
      <color theme="1"/>
      <name val="Tahoma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8"/>
      <name val="Franklin Gothic Medium"/>
      <family val="2"/>
      <charset val="204"/>
    </font>
    <font>
      <sz val="10"/>
      <color theme="1"/>
      <name val="Franklin Gothic Medium"/>
      <family val="2"/>
      <charset val="204"/>
    </font>
    <font>
      <sz val="18"/>
      <name val="Verdana"/>
      <family val="2"/>
      <charset val="204"/>
    </font>
    <font>
      <sz val="12"/>
      <name val="Franklin Gothic Medium Cond"/>
      <family val="2"/>
      <charset val="204"/>
    </font>
    <font>
      <b/>
      <sz val="12"/>
      <name val="Franklin Gothic Medium Cond"/>
      <family val="2"/>
      <charset val="204"/>
    </font>
    <font>
      <b/>
      <sz val="9"/>
      <color rgb="FFFF0000"/>
      <name val="Franklin Gothic Book"/>
      <family val="2"/>
      <charset val="204"/>
    </font>
    <font>
      <b/>
      <sz val="10"/>
      <color rgb="FFFF0000"/>
      <name val="Franklin Gothic Demi Cond"/>
      <family val="2"/>
      <charset val="204"/>
    </font>
    <font>
      <b/>
      <sz val="16"/>
      <name val="Franklin Gothic Medium Cond"/>
      <family val="2"/>
      <charset val="204"/>
    </font>
    <font>
      <sz val="11"/>
      <name val="Times New Roman"/>
      <family val="1"/>
      <charset val="204"/>
    </font>
    <font>
      <b/>
      <sz val="11"/>
      <name val="Franklin Gothic Medium Cond"/>
      <family val="2"/>
      <charset val="204"/>
    </font>
    <font>
      <sz val="10"/>
      <name val="Arial Cyr"/>
      <charset val="204"/>
    </font>
    <font>
      <b/>
      <sz val="12"/>
      <color rgb="FFFF0000"/>
      <name val="Franklin Gothic Medium Cond"/>
      <family val="2"/>
      <charset val="204"/>
    </font>
    <font>
      <sz val="11"/>
      <name val="Franklin Gothic Medium Cond"/>
      <family val="2"/>
      <charset val="204"/>
    </font>
    <font>
      <sz val="12"/>
      <color theme="1"/>
      <name val="Franklin Gothic Medium Cond"/>
      <family val="2"/>
      <charset val="204"/>
    </font>
    <font>
      <b/>
      <sz val="12"/>
      <color theme="1"/>
      <name val="Franklin Gothic Medium Cond"/>
      <family val="2"/>
      <charset val="204"/>
    </font>
    <font>
      <sz val="12"/>
      <color rgb="FFFF0000"/>
      <name val="Franklin Gothic Medium Cond"/>
      <family val="2"/>
      <charset val="204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b/>
      <sz val="14"/>
      <color theme="1"/>
      <name val="Tahoma"/>
      <family val="2"/>
      <charset val="204"/>
    </font>
    <font>
      <sz val="10"/>
      <name val="Arial"/>
      <family val="2"/>
      <charset val="204"/>
    </font>
    <font>
      <u/>
      <sz val="11"/>
      <color rgb="FF0000FF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2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28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5C3B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4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5">
    <xf numFmtId="0" fontId="0" fillId="0" borderId="0"/>
    <xf numFmtId="0" fontId="27" fillId="0" borderId="0">
      <alignment vertical="center"/>
    </xf>
    <xf numFmtId="0" fontId="31" fillId="0" borderId="42" applyNumberFormat="0" applyFill="0" applyAlignment="0" applyProtection="0"/>
    <xf numFmtId="0" fontId="41" fillId="0" borderId="0" applyNumberFormat="0" applyFill="0" applyBorder="0" applyProtection="0">
      <alignment vertical="center"/>
    </xf>
    <xf numFmtId="0" fontId="27" fillId="0" borderId="0"/>
    <xf numFmtId="0" fontId="27" fillId="0" borderId="0">
      <alignment vertical="center"/>
    </xf>
    <xf numFmtId="0" fontId="83" fillId="0" borderId="0"/>
    <xf numFmtId="0" fontId="83" fillId="0" borderId="0"/>
    <xf numFmtId="0" fontId="96" fillId="0" borderId="0"/>
    <xf numFmtId="0" fontId="5" fillId="0" borderId="0"/>
    <xf numFmtId="0" fontId="22" fillId="0" borderId="0"/>
    <xf numFmtId="44" fontId="22" fillId="0" borderId="0" applyFont="0" applyFill="0" applyBorder="0" applyAlignment="0" applyProtection="0"/>
    <xf numFmtId="0" fontId="105" fillId="0" borderId="0"/>
    <xf numFmtId="0" fontId="2" fillId="0" borderId="0"/>
    <xf numFmtId="0" fontId="106" fillId="0" borderId="0" applyNumberFormat="0" applyFill="0" applyBorder="0" applyAlignment="0" applyProtection="0">
      <alignment vertical="center"/>
    </xf>
  </cellStyleXfs>
  <cellXfs count="663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/>
    <xf numFmtId="0" fontId="13" fillId="2" borderId="1" xfId="0" applyFont="1" applyFill="1" applyBorder="1"/>
    <xf numFmtId="0" fontId="12" fillId="0" borderId="0" xfId="0" applyFont="1"/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/>
    <xf numFmtId="0" fontId="11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17" fillId="2" borderId="1" xfId="0" applyFont="1" applyFill="1" applyBorder="1"/>
    <xf numFmtId="0" fontId="7" fillId="2" borderId="1" xfId="0" applyFont="1" applyFill="1" applyBorder="1"/>
    <xf numFmtId="0" fontId="19" fillId="4" borderId="0" xfId="0" applyFont="1" applyFill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wrapText="1" shrinkToFit="1"/>
    </xf>
    <xf numFmtId="0" fontId="20" fillId="0" borderId="6" xfId="0" applyFont="1" applyBorder="1" applyAlignment="1">
      <alignment horizontal="center" vertical="center" wrapText="1" shrinkToFit="1"/>
    </xf>
    <xf numFmtId="0" fontId="20" fillId="0" borderId="7" xfId="0" applyFont="1" applyBorder="1" applyAlignment="1">
      <alignment horizontal="center" vertical="center" wrapText="1" shrinkToFit="1"/>
    </xf>
    <xf numFmtId="0" fontId="21" fillId="0" borderId="7" xfId="0" applyFont="1" applyBorder="1" applyAlignment="1">
      <alignment horizontal="center" vertical="center" wrapText="1" shrinkToFit="1"/>
    </xf>
    <xf numFmtId="0" fontId="20" fillId="0" borderId="23" xfId="0" applyFont="1" applyBorder="1" applyAlignment="1">
      <alignment horizontal="center" vertical="center" wrapText="1" shrinkToFit="1"/>
    </xf>
    <xf numFmtId="0" fontId="21" fillId="0" borderId="24" xfId="0" applyFont="1" applyBorder="1" applyAlignment="1">
      <alignment horizontal="center" vertical="center" wrapText="1" shrinkToFit="1"/>
    </xf>
    <xf numFmtId="0" fontId="21" fillId="0" borderId="25" xfId="0" applyFont="1" applyBorder="1" applyAlignment="1">
      <alignment horizontal="center" vertical="center" wrapText="1" shrinkToFit="1"/>
    </xf>
    <xf numFmtId="0" fontId="22" fillId="0" borderId="1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vertical="top" wrapText="1"/>
    </xf>
    <xf numFmtId="0" fontId="23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23" xfId="0" applyFont="1" applyBorder="1" applyAlignment="1">
      <alignment horizontal="center" vertical="center" wrapText="1" shrinkToFit="1"/>
    </xf>
    <xf numFmtId="0" fontId="16" fillId="0" borderId="24" xfId="0" applyFont="1" applyBorder="1" applyAlignment="1">
      <alignment horizontal="center" vertical="center" wrapText="1" shrinkToFit="1"/>
    </xf>
    <xf numFmtId="0" fontId="16" fillId="0" borderId="25" xfId="0" applyFont="1" applyBorder="1" applyAlignment="1">
      <alignment horizontal="center" vertical="center" wrapText="1" shrinkToFit="1"/>
    </xf>
    <xf numFmtId="0" fontId="22" fillId="4" borderId="1" xfId="0" applyFont="1" applyFill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21" fillId="0" borderId="0" xfId="0" applyFont="1" applyAlignment="1">
      <alignment horizontal="center" vertical="center" wrapText="1"/>
    </xf>
    <xf numFmtId="0" fontId="22" fillId="4" borderId="7" xfId="0" applyFont="1" applyFill="1" applyBorder="1" applyAlignment="1">
      <alignment vertical="center" wrapText="1"/>
    </xf>
    <xf numFmtId="0" fontId="22" fillId="4" borderId="6" xfId="0" applyFont="1" applyFill="1" applyBorder="1" applyAlignment="1">
      <alignment vertical="center" wrapText="1"/>
    </xf>
    <xf numFmtId="0" fontId="22" fillId="4" borderId="8" xfId="0" applyFont="1" applyFill="1" applyBorder="1" applyAlignment="1">
      <alignment vertical="center" wrapText="1"/>
    </xf>
    <xf numFmtId="0" fontId="16" fillId="0" borderId="0" xfId="0" applyFont="1" applyAlignment="1">
      <alignment horizontal="center" vertical="center" wrapText="1" shrinkToFit="1"/>
    </xf>
    <xf numFmtId="0" fontId="6" fillId="0" borderId="0" xfId="0" applyFont="1"/>
    <xf numFmtId="0" fontId="6" fillId="2" borderId="1" xfId="0" applyFont="1" applyFill="1" applyBorder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8" fillId="5" borderId="0" xfId="1" applyFont="1" applyFill="1" applyAlignment="1" applyProtection="1">
      <alignment horizontal="left" vertical="center"/>
      <protection locked="0"/>
    </xf>
    <xf numFmtId="0" fontId="28" fillId="5" borderId="0" xfId="1" applyFont="1" applyFill="1" applyAlignment="1" applyProtection="1">
      <alignment horizontal="center" vertical="center"/>
      <protection locked="0"/>
    </xf>
    <xf numFmtId="4" fontId="29" fillId="5" borderId="0" xfId="1" applyNumberFormat="1" applyFont="1" applyFill="1" applyProtection="1">
      <alignment vertical="center"/>
      <protection locked="0"/>
    </xf>
    <xf numFmtId="4" fontId="30" fillId="5" borderId="0" xfId="1" applyNumberFormat="1" applyFont="1" applyFill="1" applyProtection="1">
      <alignment vertical="center"/>
      <protection locked="0"/>
    </xf>
    <xf numFmtId="0" fontId="30" fillId="5" borderId="0" xfId="1" applyFont="1" applyFill="1" applyAlignment="1" applyProtection="1">
      <alignment horizontal="center" vertical="center"/>
      <protection locked="0"/>
    </xf>
    <xf numFmtId="2" fontId="28" fillId="5" borderId="0" xfId="1" applyNumberFormat="1" applyFont="1" applyFill="1" applyAlignment="1" applyProtection="1">
      <alignment horizontal="center" vertical="center"/>
      <protection locked="0"/>
    </xf>
    <xf numFmtId="0" fontId="28" fillId="5" borderId="0" xfId="1" applyFont="1" applyFill="1" applyProtection="1">
      <alignment vertical="center"/>
      <protection locked="0"/>
    </xf>
    <xf numFmtId="2" fontId="32" fillId="5" borderId="0" xfId="2" applyNumberFormat="1" applyFont="1" applyFill="1" applyBorder="1" applyAlignment="1" applyProtection="1">
      <alignment vertical="center" wrapText="1"/>
      <protection locked="0"/>
    </xf>
    <xf numFmtId="0" fontId="32" fillId="5" borderId="0" xfId="2" applyFont="1" applyFill="1" applyBorder="1" applyAlignment="1" applyProtection="1">
      <alignment vertical="center" wrapText="1"/>
      <protection locked="0"/>
    </xf>
    <xf numFmtId="0" fontId="33" fillId="5" borderId="0" xfId="1" applyFont="1" applyFill="1" applyAlignment="1" applyProtection="1">
      <alignment vertical="center" wrapText="1"/>
      <protection locked="0"/>
    </xf>
    <xf numFmtId="0" fontId="34" fillId="5" borderId="0" xfId="1" applyFont="1" applyFill="1" applyAlignment="1" applyProtection="1">
      <alignment vertical="center" wrapText="1"/>
      <protection locked="0"/>
    </xf>
    <xf numFmtId="0" fontId="30" fillId="5" borderId="0" xfId="1" applyFont="1" applyFill="1" applyAlignment="1" applyProtection="1">
      <alignment vertical="center" wrapText="1"/>
      <protection locked="0"/>
    </xf>
    <xf numFmtId="0" fontId="30" fillId="5" borderId="0" xfId="1" applyFont="1" applyFill="1" applyProtection="1">
      <alignment vertical="center"/>
      <protection locked="0"/>
    </xf>
    <xf numFmtId="2" fontId="28" fillId="5" borderId="0" xfId="1" applyNumberFormat="1" applyFont="1" applyFill="1" applyProtection="1">
      <alignment vertical="center"/>
      <protection locked="0"/>
    </xf>
    <xf numFmtId="0" fontId="38" fillId="5" borderId="0" xfId="1" applyFont="1" applyFill="1" applyAlignment="1">
      <alignment vertical="center" wrapText="1"/>
    </xf>
    <xf numFmtId="164" fontId="28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30" fillId="4" borderId="5" xfId="1" applyFont="1" applyFill="1" applyBorder="1" applyAlignment="1" applyProtection="1">
      <alignment horizontal="center" vertical="center"/>
      <protection locked="0"/>
    </xf>
    <xf numFmtId="0" fontId="28" fillId="5" borderId="0" xfId="1" applyFont="1" applyFill="1" applyAlignment="1" applyProtection="1">
      <alignment horizontal="center" vertical="center" wrapText="1"/>
      <protection locked="0"/>
    </xf>
    <xf numFmtId="165" fontId="28" fillId="5" borderId="0" xfId="1" applyNumberFormat="1" applyFont="1" applyFill="1" applyAlignment="1" applyProtection="1">
      <alignment horizontal="center" vertical="center" wrapText="1"/>
      <protection locked="0"/>
    </xf>
    <xf numFmtId="0" fontId="28" fillId="4" borderId="1" xfId="1" applyFont="1" applyFill="1" applyBorder="1" applyAlignment="1" applyProtection="1">
      <alignment horizontal="left" vertical="center" wrapText="1"/>
      <protection locked="0"/>
    </xf>
    <xf numFmtId="0" fontId="28" fillId="4" borderId="1" xfId="1" applyFont="1" applyFill="1" applyBorder="1" applyAlignment="1" applyProtection="1">
      <alignment horizontal="center" vertical="center" wrapText="1"/>
      <protection locked="0"/>
    </xf>
    <xf numFmtId="4" fontId="29" fillId="4" borderId="1" xfId="1" applyNumberFormat="1" applyFont="1" applyFill="1" applyBorder="1" applyAlignment="1" applyProtection="1">
      <alignment horizontal="center" vertical="center"/>
      <protection locked="0"/>
    </xf>
    <xf numFmtId="0" fontId="30" fillId="0" borderId="1" xfId="1" applyFont="1" applyBorder="1" applyAlignment="1">
      <alignment horizontal="center"/>
    </xf>
    <xf numFmtId="0" fontId="30" fillId="4" borderId="1" xfId="1" applyFont="1" applyFill="1" applyBorder="1" applyAlignment="1">
      <alignment horizontal="center"/>
    </xf>
    <xf numFmtId="0" fontId="28" fillId="4" borderId="1" xfId="1" applyFont="1" applyFill="1" applyBorder="1" applyAlignment="1" applyProtection="1">
      <alignment horizontal="left" vertical="justify" wrapText="1"/>
      <protection locked="0"/>
    </xf>
    <xf numFmtId="0" fontId="28" fillId="4" borderId="1" xfId="1" applyFont="1" applyFill="1" applyBorder="1" applyAlignment="1" applyProtection="1">
      <alignment horizontal="center" vertical="justify" wrapText="1"/>
      <protection locked="0"/>
    </xf>
    <xf numFmtId="0" fontId="28" fillId="4" borderId="1" xfId="1" applyFont="1" applyFill="1" applyBorder="1" applyAlignment="1" applyProtection="1">
      <alignment horizontal="center" vertical="center"/>
      <protection locked="0"/>
    </xf>
    <xf numFmtId="0" fontId="28" fillId="4" borderId="1" xfId="3" applyFont="1" applyFill="1" applyBorder="1" applyAlignment="1" applyProtection="1">
      <alignment horizontal="center" vertical="justify" wrapText="1"/>
      <protection locked="0"/>
    </xf>
    <xf numFmtId="0" fontId="28" fillId="4" borderId="1" xfId="1" applyFont="1" applyFill="1" applyBorder="1" applyAlignment="1" applyProtection="1">
      <alignment vertical="justify" wrapText="1"/>
      <protection locked="0"/>
    </xf>
    <xf numFmtId="0" fontId="28" fillId="4" borderId="0" xfId="1" applyFont="1" applyFill="1" applyProtection="1">
      <alignment vertical="center"/>
      <protection locked="0"/>
    </xf>
    <xf numFmtId="0" fontId="28" fillId="2" borderId="0" xfId="1" applyFont="1" applyFill="1" applyProtection="1">
      <alignment vertical="center"/>
      <protection locked="0"/>
    </xf>
    <xf numFmtId="0" fontId="28" fillId="4" borderId="1" xfId="1" applyFont="1" applyFill="1" applyBorder="1" applyAlignment="1" applyProtection="1">
      <alignment horizontal="left"/>
      <protection locked="0"/>
    </xf>
    <xf numFmtId="0" fontId="28" fillId="4" borderId="1" xfId="1" applyFont="1" applyFill="1" applyBorder="1" applyAlignment="1" applyProtection="1">
      <alignment horizontal="center"/>
      <protection locked="0"/>
    </xf>
    <xf numFmtId="0" fontId="30" fillId="4" borderId="0" xfId="1" applyFont="1" applyFill="1" applyProtection="1">
      <alignment vertical="center"/>
      <protection locked="0"/>
    </xf>
    <xf numFmtId="0" fontId="28" fillId="4" borderId="1" xfId="1" applyFont="1" applyFill="1" applyBorder="1" applyAlignment="1" applyProtection="1">
      <alignment horizontal="left" vertical="center"/>
      <protection locked="0"/>
    </xf>
    <xf numFmtId="0" fontId="28" fillId="4" borderId="1" xfId="4" applyFont="1" applyFill="1" applyBorder="1" applyAlignment="1" applyProtection="1">
      <alignment horizontal="center"/>
      <protection locked="0"/>
    </xf>
    <xf numFmtId="0" fontId="29" fillId="5" borderId="0" xfId="1" applyFont="1" applyFill="1" applyAlignment="1" applyProtection="1">
      <alignment horizontal="center" vertical="center"/>
      <protection locked="0"/>
    </xf>
    <xf numFmtId="4" fontId="29" fillId="5" borderId="0" xfId="1" applyNumberFormat="1" applyFont="1" applyFill="1" applyAlignment="1" applyProtection="1">
      <alignment horizontal="center" vertical="center"/>
      <protection locked="0"/>
    </xf>
    <xf numFmtId="4" fontId="42" fillId="5" borderId="0" xfId="1" applyNumberFormat="1" applyFont="1" applyFill="1" applyAlignment="1" applyProtection="1">
      <alignment horizontal="center" vertical="center"/>
      <protection locked="0"/>
    </xf>
    <xf numFmtId="2" fontId="28" fillId="5" borderId="0" xfId="1" applyNumberFormat="1" applyFont="1" applyFill="1" applyAlignment="1" applyProtection="1">
      <alignment horizontal="center" vertical="center" wrapText="1"/>
      <protection locked="0"/>
    </xf>
    <xf numFmtId="0" fontId="30" fillId="5" borderId="0" xfId="4" applyFont="1" applyFill="1" applyAlignment="1" applyProtection="1">
      <alignment horizontal="center"/>
      <protection locked="0"/>
    </xf>
    <xf numFmtId="0" fontId="44" fillId="4" borderId="0" xfId="1" applyFont="1" applyFill="1" applyProtection="1">
      <alignment vertical="center"/>
      <protection locked="0"/>
    </xf>
    <xf numFmtId="4" fontId="44" fillId="4" borderId="0" xfId="1" applyNumberFormat="1" applyFont="1" applyFill="1" applyProtection="1">
      <alignment vertical="center"/>
      <protection locked="0"/>
    </xf>
    <xf numFmtId="4" fontId="44" fillId="4" borderId="0" xfId="1" applyNumberFormat="1" applyFont="1" applyFill="1" applyAlignment="1" applyProtection="1">
      <alignment horizontal="left" vertical="center"/>
      <protection locked="0"/>
    </xf>
    <xf numFmtId="0" fontId="44" fillId="4" borderId="0" xfId="1" applyFont="1" applyFill="1" applyAlignment="1" applyProtection="1">
      <alignment horizontal="center" vertical="center"/>
      <protection locked="0"/>
    </xf>
    <xf numFmtId="165" fontId="44" fillId="4" borderId="0" xfId="1" applyNumberFormat="1" applyFont="1" applyFill="1" applyAlignment="1" applyProtection="1">
      <alignment horizontal="center" vertical="center"/>
      <protection locked="0"/>
    </xf>
    <xf numFmtId="0" fontId="45" fillId="4" borderId="0" xfId="1" applyFont="1" applyFill="1" applyProtection="1">
      <alignment vertical="center"/>
      <protection locked="0"/>
    </xf>
    <xf numFmtId="0" fontId="43" fillId="4" borderId="0" xfId="1" applyFont="1" applyFill="1" applyAlignment="1">
      <alignment vertical="center" wrapText="1"/>
    </xf>
    <xf numFmtId="0" fontId="45" fillId="4" borderId="0" xfId="1" applyFont="1" applyFill="1">
      <alignment vertical="center"/>
    </xf>
    <xf numFmtId="0" fontId="45" fillId="4" borderId="0" xfId="1" applyFont="1" applyFill="1" applyAlignment="1">
      <alignment vertical="center" wrapText="1"/>
    </xf>
    <xf numFmtId="0" fontId="46" fillId="4" borderId="0" xfId="1" applyFont="1" applyFill="1" applyAlignment="1">
      <alignment vertical="center" wrapText="1"/>
    </xf>
    <xf numFmtId="0" fontId="47" fillId="4" borderId="0" xfId="1" applyFont="1" applyFill="1" applyAlignment="1">
      <alignment vertical="center" wrapText="1"/>
    </xf>
    <xf numFmtId="0" fontId="46" fillId="4" borderId="0" xfId="1" applyFont="1" applyFill="1" applyAlignment="1">
      <alignment horizontal="center" vertical="center" wrapText="1"/>
    </xf>
    <xf numFmtId="0" fontId="45" fillId="4" borderId="0" xfId="1" applyFont="1" applyFill="1" applyAlignment="1">
      <alignment horizontal="center" vertical="center"/>
    </xf>
    <xf numFmtId="4" fontId="45" fillId="4" borderId="0" xfId="1" applyNumberFormat="1" applyFont="1" applyFill="1" applyAlignment="1">
      <alignment horizontal="center" vertical="center"/>
    </xf>
    <xf numFmtId="4" fontId="45" fillId="4" borderId="0" xfId="1" applyNumberFormat="1" applyFont="1" applyFill="1" applyAlignment="1">
      <alignment horizontal="center" vertical="center" wrapText="1"/>
    </xf>
    <xf numFmtId="0" fontId="49" fillId="4" borderId="0" xfId="1" applyFont="1" applyFill="1" applyAlignment="1">
      <alignment vertical="center" wrapText="1"/>
    </xf>
    <xf numFmtId="0" fontId="50" fillId="5" borderId="0" xfId="1" applyFont="1" applyFill="1" applyAlignment="1">
      <alignment vertical="center" wrapText="1"/>
    </xf>
    <xf numFmtId="0" fontId="28" fillId="5" borderId="0" xfId="1" applyFont="1" applyFill="1" applyAlignment="1">
      <alignment horizontal="center" vertical="center"/>
    </xf>
    <xf numFmtId="4" fontId="45" fillId="4" borderId="1" xfId="1" applyNumberFormat="1" applyFont="1" applyFill="1" applyBorder="1" applyAlignment="1">
      <alignment horizontal="center" vertical="center" wrapText="1"/>
    </xf>
    <xf numFmtId="0" fontId="51" fillId="4" borderId="1" xfId="1" applyFont="1" applyFill="1" applyBorder="1" applyAlignment="1">
      <alignment horizontal="left" vertical="center" wrapText="1"/>
    </xf>
    <xf numFmtId="0" fontId="46" fillId="4" borderId="1" xfId="1" applyFont="1" applyFill="1" applyBorder="1" applyAlignment="1">
      <alignment horizontal="center"/>
    </xf>
    <xf numFmtId="0" fontId="52" fillId="4" borderId="1" xfId="1" applyFont="1" applyFill="1" applyBorder="1" applyAlignment="1">
      <alignment horizontal="left" vertical="center" wrapText="1"/>
    </xf>
    <xf numFmtId="0" fontId="53" fillId="4" borderId="1" xfId="1" applyFont="1" applyFill="1" applyBorder="1" applyAlignment="1">
      <alignment horizontal="center" vertical="center" wrapText="1"/>
    </xf>
    <xf numFmtId="0" fontId="51" fillId="4" borderId="1" xfId="1" applyFont="1" applyFill="1" applyBorder="1" applyAlignment="1">
      <alignment horizontal="center" vertical="center" wrapText="1"/>
    </xf>
    <xf numFmtId="4" fontId="47" fillId="4" borderId="1" xfId="1" applyNumberFormat="1" applyFont="1" applyFill="1" applyBorder="1" applyAlignment="1">
      <alignment horizontal="center" vertical="center" wrapText="1"/>
    </xf>
    <xf numFmtId="0" fontId="53" fillId="4" borderId="5" xfId="1" applyFont="1" applyFill="1" applyBorder="1" applyAlignment="1">
      <alignment horizontal="center" vertical="center" wrapText="1"/>
    </xf>
    <xf numFmtId="0" fontId="45" fillId="4" borderId="1" xfId="1" applyFont="1" applyFill="1" applyBorder="1" applyAlignment="1">
      <alignment horizontal="left" vertical="center"/>
    </xf>
    <xf numFmtId="0" fontId="47" fillId="4" borderId="1" xfId="1" applyFont="1" applyFill="1" applyBorder="1" applyAlignment="1">
      <alignment horizontal="left" vertical="center"/>
    </xf>
    <xf numFmtId="0" fontId="54" fillId="0" borderId="1" xfId="1" applyFont="1" applyBorder="1" applyAlignment="1">
      <alignment horizontal="center" vertical="center"/>
    </xf>
    <xf numFmtId="0" fontId="46" fillId="0" borderId="1" xfId="1" applyFont="1" applyBorder="1" applyAlignment="1">
      <alignment horizontal="center"/>
    </xf>
    <xf numFmtId="0" fontId="46" fillId="4" borderId="2" xfId="1" applyFont="1" applyFill="1" applyBorder="1" applyAlignment="1">
      <alignment horizontal="center" vertical="center"/>
    </xf>
    <xf numFmtId="0" fontId="45" fillId="4" borderId="1" xfId="1" applyFont="1" applyFill="1" applyBorder="1" applyAlignment="1">
      <alignment horizontal="center" vertical="center"/>
    </xf>
    <xf numFmtId="0" fontId="46" fillId="4" borderId="1" xfId="1" applyFont="1" applyFill="1" applyBorder="1" applyAlignment="1">
      <alignment horizontal="center" vertical="center"/>
    </xf>
    <xf numFmtId="0" fontId="45" fillId="4" borderId="5" xfId="1" applyFont="1" applyFill="1" applyBorder="1" applyAlignment="1">
      <alignment horizontal="left" vertical="center"/>
    </xf>
    <xf numFmtId="0" fontId="46" fillId="0" borderId="5" xfId="1" applyFont="1" applyBorder="1" applyAlignment="1">
      <alignment horizontal="center"/>
    </xf>
    <xf numFmtId="0" fontId="47" fillId="4" borderId="5" xfId="1" applyFont="1" applyFill="1" applyBorder="1" applyAlignment="1">
      <alignment horizontal="left" vertical="center"/>
    </xf>
    <xf numFmtId="0" fontId="46" fillId="4" borderId="5" xfId="1" applyFont="1" applyFill="1" applyBorder="1" applyAlignment="1">
      <alignment horizontal="center" vertical="center"/>
    </xf>
    <xf numFmtId="0" fontId="45" fillId="4" borderId="5" xfId="1" applyFont="1" applyFill="1" applyBorder="1" applyAlignment="1">
      <alignment horizontal="center" vertical="center"/>
    </xf>
    <xf numFmtId="0" fontId="45" fillId="4" borderId="2" xfId="1" applyFont="1" applyFill="1" applyBorder="1" applyAlignment="1">
      <alignment horizontal="left" vertical="center"/>
    </xf>
    <xf numFmtId="0" fontId="46" fillId="0" borderId="2" xfId="1" applyFont="1" applyBorder="1" applyAlignment="1">
      <alignment horizontal="center"/>
    </xf>
    <xf numFmtId="0" fontId="47" fillId="4" borderId="2" xfId="1" applyFont="1" applyFill="1" applyBorder="1" applyAlignment="1">
      <alignment horizontal="left" vertical="center"/>
    </xf>
    <xf numFmtId="0" fontId="45" fillId="4" borderId="2" xfId="1" applyFont="1" applyFill="1" applyBorder="1" applyAlignment="1">
      <alignment horizontal="center" vertical="center"/>
    </xf>
    <xf numFmtId="0" fontId="45" fillId="4" borderId="0" xfId="1" applyFont="1" applyFill="1" applyAlignment="1">
      <alignment horizontal="left" vertical="center"/>
    </xf>
    <xf numFmtId="0" fontId="45" fillId="4" borderId="1" xfId="1" applyFont="1" applyFill="1" applyBorder="1" applyAlignment="1">
      <alignment horizontal="left" vertical="center" wrapText="1"/>
    </xf>
    <xf numFmtId="0" fontId="47" fillId="4" borderId="1" xfId="1" applyFont="1" applyFill="1" applyBorder="1" applyAlignment="1">
      <alignment horizontal="left" vertical="center" wrapText="1"/>
    </xf>
    <xf numFmtId="0" fontId="46" fillId="4" borderId="1" xfId="1" applyFont="1" applyFill="1" applyBorder="1" applyAlignment="1">
      <alignment horizontal="center" vertical="center" wrapText="1"/>
    </xf>
    <xf numFmtId="0" fontId="45" fillId="4" borderId="1" xfId="1" applyFont="1" applyFill="1" applyBorder="1" applyAlignment="1">
      <alignment horizontal="center" vertical="center" wrapText="1"/>
    </xf>
    <xf numFmtId="0" fontId="45" fillId="4" borderId="1" xfId="1" applyFont="1" applyFill="1" applyBorder="1">
      <alignment vertical="center"/>
    </xf>
    <xf numFmtId="0" fontId="47" fillId="4" borderId="1" xfId="1" applyFont="1" applyFill="1" applyBorder="1">
      <alignment vertical="center"/>
    </xf>
    <xf numFmtId="0" fontId="45" fillId="4" borderId="4" xfId="1" applyFont="1" applyFill="1" applyBorder="1">
      <alignment vertical="center"/>
    </xf>
    <xf numFmtId="0" fontId="45" fillId="4" borderId="12" xfId="1" applyFont="1" applyFill="1" applyBorder="1">
      <alignment vertical="center"/>
    </xf>
    <xf numFmtId="0" fontId="45" fillId="4" borderId="14" xfId="1" applyFont="1" applyFill="1" applyBorder="1">
      <alignment vertical="center"/>
    </xf>
    <xf numFmtId="0" fontId="45" fillId="4" borderId="5" xfId="1" applyFont="1" applyFill="1" applyBorder="1">
      <alignment vertical="center"/>
    </xf>
    <xf numFmtId="0" fontId="55" fillId="0" borderId="0" xfId="1" applyFont="1">
      <alignment vertical="center"/>
    </xf>
    <xf numFmtId="0" fontId="56" fillId="0" borderId="0" xfId="1" applyFont="1">
      <alignment vertical="center"/>
    </xf>
    <xf numFmtId="0" fontId="46" fillId="0" borderId="1" xfId="1" applyFont="1" applyBorder="1" applyAlignment="1">
      <alignment horizontal="center" vertical="center"/>
    </xf>
    <xf numFmtId="0" fontId="46" fillId="0" borderId="5" xfId="1" applyFont="1" applyBorder="1" applyAlignment="1">
      <alignment horizontal="center" vertical="center"/>
    </xf>
    <xf numFmtId="0" fontId="46" fillId="0" borderId="2" xfId="1" applyFont="1" applyBorder="1" applyAlignment="1">
      <alignment horizontal="center" vertical="center"/>
    </xf>
    <xf numFmtId="0" fontId="45" fillId="4" borderId="44" xfId="1" applyFont="1" applyFill="1" applyBorder="1">
      <alignment vertical="center"/>
    </xf>
    <xf numFmtId="0" fontId="43" fillId="4" borderId="0" xfId="1" applyFont="1" applyFill="1" applyAlignment="1">
      <alignment horizontal="center" vertical="center" wrapText="1"/>
    </xf>
    <xf numFmtId="0" fontId="49" fillId="4" borderId="0" xfId="1" applyFont="1" applyFill="1" applyAlignment="1">
      <alignment wrapText="1"/>
    </xf>
    <xf numFmtId="0" fontId="49" fillId="4" borderId="0" xfId="1" applyFont="1" applyFill="1" applyAlignment="1">
      <alignment horizontal="left"/>
    </xf>
    <xf numFmtId="0" fontId="57" fillId="4" borderId="0" xfId="1" applyFont="1" applyFill="1">
      <alignment vertical="center"/>
    </xf>
    <xf numFmtId="164" fontId="51" fillId="4" borderId="0" xfId="1" applyNumberFormat="1" applyFont="1" applyFill="1" applyAlignment="1">
      <alignment horizontal="center" vertical="center" wrapText="1"/>
    </xf>
    <xf numFmtId="0" fontId="51" fillId="4" borderId="12" xfId="1" applyFont="1" applyFill="1" applyBorder="1" applyAlignment="1">
      <alignment vertical="center" wrapText="1"/>
    </xf>
    <xf numFmtId="165" fontId="52" fillId="4" borderId="1" xfId="1" applyNumberFormat="1" applyFont="1" applyFill="1" applyBorder="1" applyAlignment="1">
      <alignment horizontal="center" vertical="center" wrapText="1"/>
    </xf>
    <xf numFmtId="165" fontId="51" fillId="4" borderId="0" xfId="1" applyNumberFormat="1" applyFont="1" applyFill="1" applyAlignment="1">
      <alignment horizontal="center" vertical="center" wrapText="1"/>
    </xf>
    <xf numFmtId="0" fontId="51" fillId="4" borderId="44" xfId="1" applyFont="1" applyFill="1" applyBorder="1" applyAlignment="1">
      <alignment vertical="center" wrapText="1"/>
    </xf>
    <xf numFmtId="0" fontId="51" fillId="4" borderId="14" xfId="1" applyFont="1" applyFill="1" applyBorder="1" applyAlignment="1">
      <alignment vertical="center" wrapText="1"/>
    </xf>
    <xf numFmtId="166" fontId="45" fillId="4" borderId="0" xfId="1" applyNumberFormat="1" applyFont="1" applyFill="1" applyAlignment="1">
      <alignment horizontal="center" vertical="center"/>
    </xf>
    <xf numFmtId="166" fontId="45" fillId="4" borderId="0" xfId="1" applyNumberFormat="1" applyFont="1" applyFill="1">
      <alignment vertical="center"/>
    </xf>
    <xf numFmtId="166" fontId="45" fillId="4" borderId="0" xfId="1" applyNumberFormat="1" applyFont="1" applyFill="1" applyAlignment="1">
      <alignment horizontal="left" vertical="center"/>
    </xf>
    <xf numFmtId="0" fontId="46" fillId="4" borderId="0" xfId="1" applyFont="1" applyFill="1">
      <alignment vertical="center"/>
    </xf>
    <xf numFmtId="0" fontId="47" fillId="4" borderId="0" xfId="1" applyFont="1" applyFill="1">
      <alignment vertical="center"/>
    </xf>
    <xf numFmtId="0" fontId="46" fillId="4" borderId="0" xfId="1" applyFont="1" applyFill="1" applyAlignment="1">
      <alignment horizontal="center" vertical="center"/>
    </xf>
    <xf numFmtId="4" fontId="47" fillId="4" borderId="0" xfId="1" applyNumberFormat="1" applyFont="1" applyFill="1" applyAlignment="1">
      <alignment horizontal="center" vertical="center"/>
    </xf>
    <xf numFmtId="0" fontId="58" fillId="4" borderId="0" xfId="1" applyFont="1" applyFill="1">
      <alignment vertical="center"/>
    </xf>
    <xf numFmtId="0" fontId="44" fillId="4" borderId="0" xfId="1" applyFont="1" applyFill="1" applyAlignment="1">
      <alignment horizontal="center" vertical="center"/>
    </xf>
    <xf numFmtId="4" fontId="58" fillId="4" borderId="0" xfId="1" applyNumberFormat="1" applyFont="1" applyFill="1" applyAlignment="1">
      <alignment horizontal="center" vertical="center"/>
    </xf>
    <xf numFmtId="4" fontId="44" fillId="4" borderId="0" xfId="1" applyNumberFormat="1" applyFont="1" applyFill="1" applyAlignment="1">
      <alignment horizontal="center" vertical="center"/>
    </xf>
    <xf numFmtId="0" fontId="44" fillId="4" borderId="0" xfId="1" applyFont="1" applyFill="1">
      <alignment vertical="center"/>
    </xf>
    <xf numFmtId="0" fontId="33" fillId="5" borderId="0" xfId="1" applyFont="1" applyFill="1" applyAlignment="1" applyProtection="1">
      <alignment horizontal="left" vertical="center"/>
      <protection locked="0"/>
    </xf>
    <xf numFmtId="4" fontId="33" fillId="5" borderId="0" xfId="1" applyNumberFormat="1" applyFont="1" applyFill="1" applyAlignment="1" applyProtection="1">
      <alignment horizontal="center" vertical="center"/>
      <protection locked="0"/>
    </xf>
    <xf numFmtId="4" fontId="34" fillId="5" borderId="0" xfId="1" applyNumberFormat="1" applyFont="1" applyFill="1" applyAlignment="1" applyProtection="1">
      <alignment horizontal="center" vertical="center"/>
      <protection locked="0"/>
    </xf>
    <xf numFmtId="0" fontId="33" fillId="5" borderId="0" xfId="1" applyFont="1" applyFill="1" applyProtection="1">
      <alignment vertical="center"/>
      <protection locked="0"/>
    </xf>
    <xf numFmtId="0" fontId="33" fillId="5" borderId="0" xfId="1" applyFont="1" applyFill="1" applyAlignment="1" applyProtection="1">
      <alignment horizontal="center" vertical="center"/>
      <protection locked="0"/>
    </xf>
    <xf numFmtId="165" fontId="33" fillId="5" borderId="0" xfId="1" applyNumberFormat="1" applyFont="1" applyFill="1" applyAlignment="1" applyProtection="1">
      <alignment horizontal="center" vertical="center"/>
      <protection locked="0"/>
    </xf>
    <xf numFmtId="0" fontId="28" fillId="4" borderId="0" xfId="1" applyFont="1" applyFill="1" applyAlignment="1">
      <alignment horizontal="center" vertical="center" wrapText="1"/>
    </xf>
    <xf numFmtId="0" fontId="28" fillId="5" borderId="0" xfId="1" applyFont="1" applyFill="1" applyAlignment="1">
      <alignment horizontal="center" vertical="center" wrapText="1"/>
    </xf>
    <xf numFmtId="4" fontId="29" fillId="5" borderId="0" xfId="1" applyNumberFormat="1" applyFont="1" applyFill="1" applyAlignment="1">
      <alignment horizontal="center" vertical="center" wrapText="1"/>
    </xf>
    <xf numFmtId="0" fontId="28" fillId="5" borderId="45" xfId="1" applyFont="1" applyFill="1" applyBorder="1" applyAlignment="1">
      <alignment horizontal="center" vertical="center" wrapText="1" shrinkToFit="1"/>
    </xf>
    <xf numFmtId="0" fontId="28" fillId="5" borderId="46" xfId="1" applyFont="1" applyFill="1" applyBorder="1" applyAlignment="1">
      <alignment horizontal="center" vertical="center" wrapText="1" shrinkToFit="1"/>
    </xf>
    <xf numFmtId="4" fontId="28" fillId="5" borderId="46" xfId="1" applyNumberFormat="1" applyFont="1" applyFill="1" applyBorder="1" applyAlignment="1">
      <alignment horizontal="center" vertical="center" wrapText="1" shrinkToFit="1"/>
    </xf>
    <xf numFmtId="4" fontId="28" fillId="5" borderId="47" xfId="1" applyNumberFormat="1" applyFont="1" applyFill="1" applyBorder="1" applyAlignment="1">
      <alignment horizontal="center" vertical="center" wrapText="1" shrinkToFit="1"/>
    </xf>
    <xf numFmtId="0" fontId="28" fillId="5" borderId="47" xfId="1" applyFont="1" applyFill="1" applyBorder="1" applyAlignment="1">
      <alignment horizontal="center" vertical="center" wrapText="1"/>
    </xf>
    <xf numFmtId="0" fontId="28" fillId="0" borderId="31" xfId="1" applyFont="1" applyBorder="1" applyAlignment="1">
      <alignment horizontal="center"/>
    </xf>
    <xf numFmtId="0" fontId="29" fillId="5" borderId="0" xfId="1" applyFont="1" applyFill="1" applyAlignment="1">
      <alignment horizontal="center" vertical="center" wrapText="1"/>
    </xf>
    <xf numFmtId="4" fontId="29" fillId="5" borderId="1" xfId="1" applyNumberFormat="1" applyFont="1" applyFill="1" applyBorder="1" applyAlignment="1">
      <alignment horizontal="center" vertical="center" wrapText="1"/>
    </xf>
    <xf numFmtId="0" fontId="28" fillId="0" borderId="7" xfId="1" applyFont="1" applyBorder="1" applyAlignment="1">
      <alignment horizontal="center"/>
    </xf>
    <xf numFmtId="0" fontId="28" fillId="5" borderId="0" xfId="1" applyFont="1" applyFill="1" applyAlignment="1">
      <alignment horizontal="left" vertical="center" wrapText="1"/>
    </xf>
    <xf numFmtId="4" fontId="28" fillId="5" borderId="0" xfId="1" applyNumberFormat="1" applyFont="1" applyFill="1" applyAlignment="1">
      <alignment horizontal="center" vertical="center" wrapText="1"/>
    </xf>
    <xf numFmtId="0" fontId="28" fillId="0" borderId="25" xfId="1" applyFont="1" applyBorder="1" applyAlignment="1">
      <alignment horizontal="center"/>
    </xf>
    <xf numFmtId="0" fontId="28" fillId="4" borderId="0" xfId="1" applyFont="1" applyFill="1" applyAlignment="1" applyProtection="1">
      <alignment vertical="center" wrapText="1"/>
      <protection locked="0"/>
    </xf>
    <xf numFmtId="0" fontId="28" fillId="0" borderId="31" xfId="0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9" fillId="5" borderId="6" xfId="0" applyFont="1" applyFill="1" applyBorder="1" applyAlignment="1">
      <alignment horizontal="center" vertical="center" wrapText="1"/>
    </xf>
    <xf numFmtId="0" fontId="34" fillId="5" borderId="6" xfId="0" applyFont="1" applyFill="1" applyBorder="1" applyAlignment="1">
      <alignment horizontal="center" vertical="center" wrapText="1"/>
    </xf>
    <xf numFmtId="0" fontId="28" fillId="5" borderId="30" xfId="1" applyFont="1" applyFill="1" applyBorder="1" applyAlignment="1">
      <alignment horizontal="center" vertical="center" wrapText="1"/>
    </xf>
    <xf numFmtId="0" fontId="28" fillId="5" borderId="1" xfId="1" applyFont="1" applyFill="1" applyBorder="1" applyAlignment="1">
      <alignment horizontal="center" vertical="center" wrapText="1"/>
    </xf>
    <xf numFmtId="0" fontId="28" fillId="5" borderId="24" xfId="1" applyFont="1" applyFill="1" applyBorder="1" applyAlignment="1">
      <alignment horizontal="center" vertical="center" wrapText="1"/>
    </xf>
    <xf numFmtId="0" fontId="28" fillId="5" borderId="30" xfId="0" applyFont="1" applyFill="1" applyBorder="1" applyAlignment="1">
      <alignment horizontal="center" vertical="center" wrapText="1"/>
    </xf>
    <xf numFmtId="0" fontId="28" fillId="5" borderId="1" xfId="0" applyFont="1" applyFill="1" applyBorder="1" applyAlignment="1">
      <alignment horizontal="center" vertical="center" wrapText="1"/>
    </xf>
    <xf numFmtId="0" fontId="28" fillId="5" borderId="24" xfId="0" applyFont="1" applyFill="1" applyBorder="1" applyAlignment="1">
      <alignment horizontal="center" vertical="center" wrapText="1"/>
    </xf>
    <xf numFmtId="0" fontId="29" fillId="5" borderId="29" xfId="1" applyFont="1" applyFill="1" applyBorder="1" applyAlignment="1">
      <alignment vertical="center" wrapText="1"/>
    </xf>
    <xf numFmtId="0" fontId="29" fillId="5" borderId="6" xfId="1" applyFont="1" applyFill="1" applyBorder="1" applyAlignment="1">
      <alignment vertical="center" wrapText="1"/>
    </xf>
    <xf numFmtId="0" fontId="29" fillId="5" borderId="29" xfId="0" applyFont="1" applyFill="1" applyBorder="1" applyAlignment="1">
      <alignment vertical="center" wrapText="1"/>
    </xf>
    <xf numFmtId="0" fontId="29" fillId="5" borderId="6" xfId="0" applyFont="1" applyFill="1" applyBorder="1" applyAlignment="1">
      <alignment vertical="center" wrapText="1"/>
    </xf>
    <xf numFmtId="0" fontId="29" fillId="5" borderId="37" xfId="0" applyFont="1" applyFill="1" applyBorder="1" applyAlignment="1">
      <alignment vertical="center" wrapText="1"/>
    </xf>
    <xf numFmtId="0" fontId="28" fillId="5" borderId="0" xfId="1" applyFont="1" applyFill="1">
      <alignment vertical="center"/>
    </xf>
    <xf numFmtId="165" fontId="28" fillId="5" borderId="0" xfId="1" applyNumberFormat="1" applyFont="1" applyFill="1">
      <alignment vertical="center"/>
    </xf>
    <xf numFmtId="165" fontId="28" fillId="6" borderId="0" xfId="1" applyNumberFormat="1" applyFont="1" applyFill="1">
      <alignment vertical="center"/>
    </xf>
    <xf numFmtId="0" fontId="65" fillId="4" borderId="30" xfId="1" applyFont="1" applyFill="1" applyBorder="1" applyAlignment="1">
      <alignment horizontal="center" vertical="center" wrapText="1"/>
    </xf>
    <xf numFmtId="49" fontId="68" fillId="4" borderId="1" xfId="1" applyNumberFormat="1" applyFont="1" applyFill="1" applyBorder="1" applyAlignment="1">
      <alignment horizontal="center" vertical="center" wrapText="1"/>
    </xf>
    <xf numFmtId="0" fontId="69" fillId="5" borderId="1" xfId="1" applyFont="1" applyFill="1" applyBorder="1" applyAlignment="1">
      <alignment horizontal="center" vertical="center"/>
    </xf>
    <xf numFmtId="165" fontId="28" fillId="4" borderId="0" xfId="1" applyNumberFormat="1" applyFont="1" applyFill="1">
      <alignment vertical="center"/>
    </xf>
    <xf numFmtId="0" fontId="28" fillId="4" borderId="0" xfId="1" applyFont="1" applyFill="1">
      <alignment vertical="center"/>
    </xf>
    <xf numFmtId="0" fontId="68" fillId="4" borderId="1" xfId="1" applyFont="1" applyFill="1" applyBorder="1" applyAlignment="1">
      <alignment horizontal="center" vertical="center" wrapText="1"/>
    </xf>
    <xf numFmtId="0" fontId="70" fillId="4" borderId="1" xfId="1" applyFont="1" applyFill="1" applyBorder="1" applyAlignment="1">
      <alignment horizontal="center" vertical="center" wrapText="1"/>
    </xf>
    <xf numFmtId="0" fontId="29" fillId="4" borderId="1" xfId="1" applyFont="1" applyFill="1" applyBorder="1" applyAlignment="1">
      <alignment horizontal="center" vertical="center" wrapText="1"/>
    </xf>
    <xf numFmtId="0" fontId="29" fillId="4" borderId="1" xfId="1" applyFont="1" applyFill="1" applyBorder="1" applyAlignment="1">
      <alignment vertical="center" wrapText="1"/>
    </xf>
    <xf numFmtId="0" fontId="69" fillId="4" borderId="0" xfId="1" quotePrefix="1" applyFont="1" applyFill="1" applyAlignment="1">
      <alignment horizontal="center" vertical="center"/>
    </xf>
    <xf numFmtId="0" fontId="66" fillId="4" borderId="0" xfId="1" quotePrefix="1" applyFont="1" applyFill="1" applyAlignment="1">
      <alignment horizontal="center" vertical="center"/>
    </xf>
    <xf numFmtId="0" fontId="69" fillId="6" borderId="0" xfId="1" quotePrefix="1" applyFont="1" applyFill="1" applyAlignment="1">
      <alignment horizontal="center" vertical="center"/>
    </xf>
    <xf numFmtId="0" fontId="69" fillId="5" borderId="5" xfId="1" applyFont="1" applyFill="1" applyBorder="1" applyAlignment="1">
      <alignment horizontal="center" vertical="center"/>
    </xf>
    <xf numFmtId="0" fontId="69" fillId="5" borderId="0" xfId="1" quotePrefix="1" applyFont="1" applyFill="1" applyAlignment="1">
      <alignment horizontal="center" vertical="center"/>
    </xf>
    <xf numFmtId="0" fontId="69" fillId="5" borderId="0" xfId="1" applyFont="1" applyFill="1" applyAlignment="1">
      <alignment horizontal="center" vertical="center"/>
    </xf>
    <xf numFmtId="2" fontId="72" fillId="5" borderId="0" xfId="1" applyNumberFormat="1" applyFont="1" applyFill="1" applyAlignment="1">
      <alignment horizontal="center" vertical="center" wrapText="1"/>
    </xf>
    <xf numFmtId="0" fontId="69" fillId="5" borderId="2" xfId="1" applyFont="1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 wrapText="1"/>
    </xf>
    <xf numFmtId="165" fontId="28" fillId="5" borderId="0" xfId="1" applyNumberFormat="1" applyFont="1" applyFill="1" applyAlignment="1">
      <alignment horizontal="center" vertical="center" wrapText="1"/>
    </xf>
    <xf numFmtId="0" fontId="28" fillId="4" borderId="0" xfId="1" applyFont="1" applyFill="1" applyAlignment="1">
      <alignment vertical="center" wrapText="1"/>
    </xf>
    <xf numFmtId="165" fontId="29" fillId="5" borderId="1" xfId="1" applyNumberFormat="1" applyFont="1" applyFill="1" applyBorder="1" applyAlignment="1">
      <alignment horizontal="center" vertical="center" wrapText="1"/>
    </xf>
    <xf numFmtId="165" fontId="28" fillId="5" borderId="1" xfId="1" applyNumberFormat="1" applyFont="1" applyFill="1" applyBorder="1" applyAlignment="1">
      <alignment horizontal="center" vertical="center" wrapText="1"/>
    </xf>
    <xf numFmtId="165" fontId="68" fillId="5" borderId="1" xfId="1" applyNumberFormat="1" applyFont="1" applyFill="1" applyBorder="1" applyAlignment="1">
      <alignment horizontal="center" vertical="center" wrapText="1"/>
    </xf>
    <xf numFmtId="0" fontId="29" fillId="6" borderId="0" xfId="1" applyFont="1" applyFill="1" applyAlignment="1">
      <alignment horizontal="center" vertical="center" wrapText="1"/>
    </xf>
    <xf numFmtId="165" fontId="28" fillId="5" borderId="0" xfId="1" applyNumberFormat="1" applyFont="1" applyFill="1" applyAlignment="1">
      <alignment horizontal="center" vertical="center"/>
    </xf>
    <xf numFmtId="0" fontId="73" fillId="5" borderId="0" xfId="1" applyFont="1" applyFill="1" applyAlignment="1">
      <alignment horizontal="center" vertical="center" wrapText="1"/>
    </xf>
    <xf numFmtId="0" fontId="71" fillId="5" borderId="0" xfId="1" applyFont="1" applyFill="1" applyAlignment="1">
      <alignment horizontal="center" vertical="center" wrapText="1"/>
    </xf>
    <xf numFmtId="0" fontId="70" fillId="5" borderId="1" xfId="1" applyFont="1" applyFill="1" applyBorder="1" applyAlignment="1">
      <alignment horizontal="center" vertical="center" wrapText="1"/>
    </xf>
    <xf numFmtId="0" fontId="28" fillId="5" borderId="0" xfId="1" applyFont="1" applyFill="1" applyAlignment="1">
      <alignment vertical="center" wrapText="1"/>
    </xf>
    <xf numFmtId="0" fontId="70" fillId="4" borderId="0" xfId="1" applyFont="1" applyFill="1" applyAlignment="1">
      <alignment vertical="center" wrapText="1"/>
    </xf>
    <xf numFmtId="0" fontId="28" fillId="6" borderId="0" xfId="1" applyFont="1" applyFill="1" applyAlignment="1">
      <alignment horizontal="center" vertical="center"/>
    </xf>
    <xf numFmtId="0" fontId="28" fillId="5" borderId="0" xfId="1" applyFont="1" applyFill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75" fillId="8" borderId="1" xfId="0" applyFont="1" applyFill="1" applyBorder="1" applyAlignment="1">
      <alignment horizontal="center"/>
    </xf>
    <xf numFmtId="0" fontId="75" fillId="9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75" fillId="0" borderId="1" xfId="0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49" fontId="76" fillId="10" borderId="1" xfId="0" applyNumberFormat="1" applyFont="1" applyFill="1" applyBorder="1" applyAlignment="1">
      <alignment horizontal="center" vertical="center"/>
    </xf>
    <xf numFmtId="0" fontId="77" fillId="10" borderId="1" xfId="0" applyFont="1" applyFill="1" applyBorder="1" applyAlignment="1">
      <alignment horizontal="center" vertical="center"/>
    </xf>
    <xf numFmtId="0" fontId="75" fillId="0" borderId="1" xfId="0" applyFont="1" applyBorder="1"/>
    <xf numFmtId="0" fontId="0" fillId="0" borderId="1" xfId="0" applyBorder="1"/>
    <xf numFmtId="0" fontId="0" fillId="4" borderId="1" xfId="0" applyFill="1" applyBorder="1" applyAlignment="1">
      <alignment horizontal="center" vertical="center"/>
    </xf>
    <xf numFmtId="0" fontId="28" fillId="4" borderId="1" xfId="1" quotePrefix="1" applyFont="1" applyFill="1" applyBorder="1" applyAlignment="1" applyProtection="1">
      <alignment horizontal="center" vertical="justify" wrapText="1"/>
      <protection locked="0"/>
    </xf>
    <xf numFmtId="4" fontId="28" fillId="4" borderId="15" xfId="1" applyNumberFormat="1" applyFont="1" applyFill="1" applyBorder="1" applyProtection="1">
      <alignment vertical="center"/>
      <protection locked="0"/>
    </xf>
    <xf numFmtId="4" fontId="28" fillId="4" borderId="0" xfId="1" applyNumberFormat="1" applyFont="1" applyFill="1" applyProtection="1">
      <alignment vertical="center"/>
      <protection locked="0"/>
    </xf>
    <xf numFmtId="4" fontId="28" fillId="4" borderId="10" xfId="1" applyNumberFormat="1" applyFont="1" applyFill="1" applyBorder="1" applyProtection="1">
      <alignment vertical="center"/>
      <protection locked="0"/>
    </xf>
    <xf numFmtId="164" fontId="52" fillId="4" borderId="1" xfId="1" applyNumberFormat="1" applyFont="1" applyFill="1" applyBorder="1" applyAlignment="1">
      <alignment vertical="center" wrapText="1"/>
    </xf>
    <xf numFmtId="0" fontId="78" fillId="4" borderId="0" xfId="0" applyFont="1" applyFill="1" applyAlignment="1">
      <alignment wrapText="1"/>
    </xf>
    <xf numFmtId="0" fontId="78" fillId="4" borderId="0" xfId="1" applyFont="1" applyFill="1" applyAlignment="1">
      <alignment wrapText="1"/>
    </xf>
    <xf numFmtId="0" fontId="79" fillId="4" borderId="0" xfId="1" applyFont="1" applyFill="1" applyAlignment="1">
      <alignment horizontal="left" wrapText="1"/>
    </xf>
    <xf numFmtId="0" fontId="79" fillId="4" borderId="0" xfId="1" applyFont="1" applyFill="1" applyAlignment="1">
      <alignment vertical="center" wrapText="1"/>
    </xf>
    <xf numFmtId="4" fontId="80" fillId="4" borderId="0" xfId="1" applyNumberFormat="1" applyFont="1" applyFill="1" applyAlignment="1">
      <alignment horizontal="center" wrapText="1"/>
    </xf>
    <xf numFmtId="0" fontId="27" fillId="0" borderId="0" xfId="1">
      <alignment vertical="center"/>
    </xf>
    <xf numFmtId="0" fontId="65" fillId="5" borderId="0" xfId="2" applyFont="1" applyFill="1" applyBorder="1" applyAlignment="1" applyProtection="1">
      <alignment horizontal="center" wrapText="1"/>
      <protection locked="0"/>
    </xf>
    <xf numFmtId="0" fontId="76" fillId="5" borderId="0" xfId="1" applyFont="1" applyFill="1" applyAlignment="1" applyProtection="1">
      <alignment vertical="center" wrapText="1"/>
      <protection locked="0"/>
    </xf>
    <xf numFmtId="0" fontId="81" fillId="5" borderId="0" xfId="1" applyFont="1" applyFill="1" applyAlignment="1">
      <alignment horizontal="center" wrapText="1"/>
    </xf>
    <xf numFmtId="168" fontId="82" fillId="4" borderId="1" xfId="1" applyNumberFormat="1" applyFont="1" applyFill="1" applyBorder="1" applyAlignment="1">
      <alignment horizontal="center" vertical="center" wrapText="1"/>
    </xf>
    <xf numFmtId="1" fontId="79" fillId="4" borderId="1" xfId="1" applyNumberFormat="1" applyFont="1" applyFill="1" applyBorder="1" applyAlignment="1">
      <alignment horizontal="left" vertical="center" wrapText="1"/>
    </xf>
    <xf numFmtId="0" fontId="79" fillId="4" borderId="1" xfId="1" applyFont="1" applyFill="1" applyBorder="1" applyAlignment="1">
      <alignment horizontal="center" vertical="center" wrapText="1"/>
    </xf>
    <xf numFmtId="4" fontId="80" fillId="4" borderId="1" xfId="1" applyNumberFormat="1" applyFont="1" applyFill="1" applyBorder="1" applyAlignment="1">
      <alignment horizontal="center" wrapText="1"/>
    </xf>
    <xf numFmtId="0" fontId="79" fillId="4" borderId="1" xfId="1" applyFont="1" applyFill="1" applyBorder="1" applyAlignment="1">
      <alignment horizontal="left" wrapText="1"/>
    </xf>
    <xf numFmtId="0" fontId="79" fillId="4" borderId="1" xfId="1" applyFont="1" applyFill="1" applyBorder="1" applyAlignment="1">
      <alignment horizontal="left" vertical="center" wrapText="1"/>
    </xf>
    <xf numFmtId="0" fontId="79" fillId="4" borderId="2" xfId="1" applyFont="1" applyFill="1" applyBorder="1" applyAlignment="1">
      <alignment horizontal="left" vertical="center" wrapText="1"/>
    </xf>
    <xf numFmtId="0" fontId="79" fillId="4" borderId="2" xfId="1" applyFont="1" applyFill="1" applyBorder="1" applyAlignment="1">
      <alignment horizontal="center" vertical="center" wrapText="1"/>
    </xf>
    <xf numFmtId="168" fontId="82" fillId="4" borderId="5" xfId="1" applyNumberFormat="1" applyFont="1" applyFill="1" applyBorder="1" applyAlignment="1">
      <alignment horizontal="center" vertical="center" wrapText="1"/>
    </xf>
    <xf numFmtId="168" fontId="82" fillId="4" borderId="2" xfId="1" applyNumberFormat="1" applyFont="1" applyFill="1" applyBorder="1" applyAlignment="1">
      <alignment horizontal="center" vertical="center" wrapText="1"/>
    </xf>
    <xf numFmtId="0" fontId="79" fillId="4" borderId="0" xfId="1" applyFont="1" applyFill="1" applyAlignment="1">
      <alignment horizontal="left" vertical="center" wrapText="1"/>
    </xf>
    <xf numFmtId="4" fontId="80" fillId="4" borderId="1" xfId="0" applyNumberFormat="1" applyFont="1" applyFill="1" applyBorder="1" applyAlignment="1">
      <alignment horizontal="center" wrapText="1"/>
    </xf>
    <xf numFmtId="1" fontId="79" fillId="4" borderId="1" xfId="0" applyNumberFormat="1" applyFont="1" applyFill="1" applyBorder="1" applyAlignment="1">
      <alignment horizontal="left" vertical="center" wrapText="1"/>
    </xf>
    <xf numFmtId="0" fontId="79" fillId="4" borderId="1" xfId="0" applyFont="1" applyFill="1" applyBorder="1" applyAlignment="1">
      <alignment horizontal="center" vertical="center" wrapText="1"/>
    </xf>
    <xf numFmtId="0" fontId="79" fillId="4" borderId="15" xfId="1" applyFont="1" applyFill="1" applyBorder="1" applyAlignment="1">
      <alignment horizontal="left" vertical="center" wrapText="1"/>
    </xf>
    <xf numFmtId="0" fontId="22" fillId="4" borderId="5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vertical="center" wrapText="1"/>
    </xf>
    <xf numFmtId="0" fontId="22" fillId="4" borderId="2" xfId="0" applyFont="1" applyFill="1" applyBorder="1" applyAlignment="1">
      <alignment horizontal="center" vertical="center" wrapText="1"/>
    </xf>
    <xf numFmtId="0" fontId="22" fillId="4" borderId="35" xfId="0" applyFont="1" applyFill="1" applyBorder="1" applyAlignment="1">
      <alignment horizontal="center" vertical="center" wrapText="1"/>
    </xf>
    <xf numFmtId="16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wrapText="1"/>
    </xf>
    <xf numFmtId="0" fontId="22" fillId="4" borderId="32" xfId="0" applyFont="1" applyFill="1" applyBorder="1" applyAlignment="1">
      <alignment horizontal="center" vertical="center" wrapText="1"/>
    </xf>
    <xf numFmtId="0" fontId="22" fillId="4" borderId="34" xfId="0" applyFont="1" applyFill="1" applyBorder="1" applyAlignment="1">
      <alignment horizontal="center" vertical="center" wrapText="1"/>
    </xf>
    <xf numFmtId="0" fontId="22" fillId="4" borderId="33" xfId="0" applyFont="1" applyFill="1" applyBorder="1" applyAlignment="1">
      <alignment horizontal="center" vertical="center" wrapText="1"/>
    </xf>
    <xf numFmtId="0" fontId="22" fillId="4" borderId="36" xfId="0" applyFont="1" applyFill="1" applyBorder="1" applyAlignment="1">
      <alignment horizontal="center" vertical="center" wrapText="1"/>
    </xf>
    <xf numFmtId="0" fontId="22" fillId="4" borderId="50" xfId="0" applyFont="1" applyFill="1" applyBorder="1" applyAlignment="1">
      <alignment horizontal="center" vertical="center" wrapText="1"/>
    </xf>
    <xf numFmtId="0" fontId="22" fillId="4" borderId="51" xfId="0" applyFont="1" applyFill="1" applyBorder="1" applyAlignment="1">
      <alignment horizontal="center" vertical="center" wrapText="1"/>
    </xf>
    <xf numFmtId="0" fontId="22" fillId="4" borderId="52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5" fillId="11" borderId="0" xfId="6" applyFont="1" applyFill="1"/>
    <xf numFmtId="0" fontId="85" fillId="0" borderId="0" xfId="6" applyFont="1"/>
    <xf numFmtId="0" fontId="91" fillId="4" borderId="10" xfId="6" applyFont="1" applyFill="1" applyBorder="1" applyAlignment="1" applyProtection="1">
      <alignment wrapText="1"/>
      <protection locked="0"/>
    </xf>
    <xf numFmtId="0" fontId="45" fillId="4" borderId="10" xfId="6" applyFont="1" applyFill="1" applyBorder="1" applyAlignment="1" applyProtection="1">
      <alignment wrapText="1"/>
      <protection locked="0"/>
    </xf>
    <xf numFmtId="169" fontId="45" fillId="4" borderId="10" xfId="6" applyNumberFormat="1" applyFont="1" applyFill="1" applyBorder="1" applyAlignment="1" applyProtection="1">
      <alignment wrapText="1"/>
      <protection locked="0"/>
    </xf>
    <xf numFmtId="169" fontId="92" fillId="4" borderId="10" xfId="6" applyNumberFormat="1" applyFont="1" applyFill="1" applyBorder="1" applyAlignment="1" applyProtection="1">
      <alignment horizontal="right" wrapText="1"/>
      <protection locked="0"/>
    </xf>
    <xf numFmtId="169" fontId="90" fillId="12" borderId="5" xfId="6" applyNumberFormat="1" applyFont="1" applyFill="1" applyBorder="1" applyAlignment="1">
      <alignment horizontal="center" vertical="center" wrapText="1"/>
    </xf>
    <xf numFmtId="0" fontId="94" fillId="11" borderId="0" xfId="6" applyFont="1" applyFill="1"/>
    <xf numFmtId="0" fontId="94" fillId="0" borderId="0" xfId="6" applyFont="1"/>
    <xf numFmtId="0" fontId="89" fillId="0" borderId="1" xfId="6" applyFont="1" applyBorder="1" applyAlignment="1">
      <alignment horizontal="center"/>
    </xf>
    <xf numFmtId="169" fontId="90" fillId="4" borderId="1" xfId="6" applyNumberFormat="1" applyFont="1" applyFill="1" applyBorder="1" applyAlignment="1">
      <alignment horizontal="center"/>
    </xf>
    <xf numFmtId="0" fontId="94" fillId="0" borderId="0" xfId="6" applyFont="1" applyAlignment="1">
      <alignment horizontal="center"/>
    </xf>
    <xf numFmtId="169" fontId="94" fillId="0" borderId="0" xfId="6" applyNumberFormat="1" applyFont="1"/>
    <xf numFmtId="169" fontId="85" fillId="0" borderId="0" xfId="6" applyNumberFormat="1" applyFont="1"/>
    <xf numFmtId="0" fontId="89" fillId="4" borderId="0" xfId="7" applyFont="1" applyFill="1" applyAlignment="1">
      <alignment vertical="center"/>
    </xf>
    <xf numFmtId="0" fontId="89" fillId="4" borderId="0" xfId="7" applyFont="1" applyFill="1" applyAlignment="1">
      <alignment horizontal="center" vertical="center" wrapText="1"/>
    </xf>
    <xf numFmtId="4" fontId="90" fillId="4" borderId="0" xfId="7" applyNumberFormat="1" applyFont="1" applyFill="1" applyAlignment="1">
      <alignment horizontal="center" vertical="center" wrapText="1"/>
    </xf>
    <xf numFmtId="0" fontId="89" fillId="4" borderId="1" xfId="7" applyFont="1" applyFill="1" applyBorder="1" applyAlignment="1">
      <alignment horizontal="center" vertical="center" wrapText="1"/>
    </xf>
    <xf numFmtId="0" fontId="89" fillId="4" borderId="1" xfId="5" applyFont="1" applyFill="1" applyBorder="1" applyAlignment="1">
      <alignment horizontal="center" vertical="center" wrapText="1"/>
    </xf>
    <xf numFmtId="0" fontId="89" fillId="4" borderId="0" xfId="7" applyFont="1" applyFill="1" applyAlignment="1">
      <alignment horizontal="left" vertical="center" wrapText="1"/>
    </xf>
    <xf numFmtId="4" fontId="89" fillId="4" borderId="0" xfId="7" applyNumberFormat="1" applyFont="1" applyFill="1" applyAlignment="1">
      <alignment horizontal="center" vertical="center" wrapText="1"/>
    </xf>
    <xf numFmtId="0" fontId="89" fillId="4" borderId="1" xfId="7" applyFont="1" applyFill="1" applyBorder="1" applyAlignment="1">
      <alignment horizontal="center" vertical="center"/>
    </xf>
    <xf numFmtId="4" fontId="90" fillId="4" borderId="1" xfId="7" applyNumberFormat="1" applyFont="1" applyFill="1" applyBorder="1" applyAlignment="1">
      <alignment horizontal="center" vertical="center" wrapText="1"/>
    </xf>
    <xf numFmtId="0" fontId="90" fillId="4" borderId="0" xfId="7" applyFont="1" applyFill="1" applyAlignment="1">
      <alignment horizontal="center" vertical="center" wrapText="1"/>
    </xf>
    <xf numFmtId="4" fontId="89" fillId="4" borderId="1" xfId="7" applyNumberFormat="1" applyFont="1" applyFill="1" applyBorder="1" applyAlignment="1">
      <alignment horizontal="center" vertical="center" wrapText="1"/>
    </xf>
    <xf numFmtId="0" fontId="89" fillId="4" borderId="0" xfId="7" applyFont="1" applyFill="1" applyAlignment="1">
      <alignment vertical="center" wrapText="1"/>
    </xf>
    <xf numFmtId="4" fontId="89" fillId="4" borderId="0" xfId="7" applyNumberFormat="1" applyFont="1" applyFill="1" applyAlignment="1">
      <alignment vertical="center" wrapText="1"/>
    </xf>
    <xf numFmtId="4" fontId="89" fillId="4" borderId="0" xfId="7" applyNumberFormat="1" applyFont="1" applyFill="1" applyAlignment="1">
      <alignment horizontal="left" vertical="center" wrapText="1"/>
    </xf>
    <xf numFmtId="0" fontId="90" fillId="4" borderId="0" xfId="7" applyFont="1" applyFill="1" applyAlignment="1">
      <alignment vertical="center" wrapText="1"/>
    </xf>
    <xf numFmtId="4" fontId="90" fillId="13" borderId="1" xfId="7" applyNumberFormat="1" applyFont="1" applyFill="1" applyBorder="1" applyAlignment="1">
      <alignment horizontal="center" vertical="center" wrapText="1" shrinkToFit="1"/>
    </xf>
    <xf numFmtId="0" fontId="90" fillId="13" borderId="1" xfId="7" applyFont="1" applyFill="1" applyBorder="1" applyAlignment="1">
      <alignment horizontal="center" vertical="center" wrapText="1" shrinkToFit="1"/>
    </xf>
    <xf numFmtId="0" fontId="27" fillId="4" borderId="0" xfId="1" applyFill="1">
      <alignment vertical="center"/>
    </xf>
    <xf numFmtId="0" fontId="97" fillId="4" borderId="0" xfId="7" applyFont="1" applyFill="1" applyAlignment="1">
      <alignment horizontal="center" vertical="center" wrapText="1"/>
    </xf>
    <xf numFmtId="0" fontId="97" fillId="4" borderId="0" xfId="7" applyFont="1" applyFill="1" applyAlignment="1">
      <alignment horizontal="right" vertical="center" wrapText="1"/>
    </xf>
    <xf numFmtId="0" fontId="95" fillId="4" borderId="0" xfId="7" applyFont="1" applyFill="1" applyAlignment="1">
      <alignment horizontal="left" vertical="center" wrapText="1"/>
    </xf>
    <xf numFmtId="0" fontId="97" fillId="4" borderId="0" xfId="7" applyFont="1" applyFill="1" applyAlignment="1">
      <alignment vertical="center" wrapText="1"/>
    </xf>
    <xf numFmtId="0" fontId="89" fillId="4" borderId="0" xfId="7" applyFont="1" applyFill="1" applyAlignment="1" applyProtection="1">
      <alignment vertical="center"/>
      <protection locked="0"/>
    </xf>
    <xf numFmtId="165" fontId="98" fillId="4" borderId="0" xfId="7" applyNumberFormat="1" applyFont="1" applyFill="1" applyAlignment="1" applyProtection="1">
      <alignment horizontal="center" vertical="center"/>
      <protection locked="0"/>
    </xf>
    <xf numFmtId="4" fontId="95" fillId="4" borderId="0" xfId="7" applyNumberFormat="1" applyFont="1" applyFill="1" applyAlignment="1" applyProtection="1">
      <alignment horizontal="center" vertical="center"/>
      <protection locked="0"/>
    </xf>
    <xf numFmtId="4" fontId="98" fillId="4" borderId="0" xfId="7" applyNumberFormat="1" applyFont="1" applyFill="1" applyAlignment="1" applyProtection="1">
      <alignment horizontal="center" vertical="center"/>
      <protection locked="0"/>
    </xf>
    <xf numFmtId="0" fontId="98" fillId="4" borderId="0" xfId="7" applyFont="1" applyFill="1" applyAlignment="1" applyProtection="1">
      <alignment vertical="center"/>
      <protection locked="0"/>
    </xf>
    <xf numFmtId="0" fontId="98" fillId="4" borderId="0" xfId="7" applyFont="1" applyFill="1" applyAlignment="1" applyProtection="1">
      <alignment horizontal="left" vertical="center"/>
      <protection locked="0"/>
    </xf>
    <xf numFmtId="0" fontId="90" fillId="4" borderId="1" xfId="7" applyFont="1" applyFill="1" applyBorder="1" applyAlignment="1">
      <alignment vertical="center" wrapText="1"/>
    </xf>
    <xf numFmtId="0" fontId="90" fillId="4" borderId="1" xfId="5" applyFont="1" applyFill="1" applyBorder="1" applyAlignment="1">
      <alignment vertical="center" wrapText="1"/>
    </xf>
    <xf numFmtId="0" fontId="90" fillId="4" borderId="1" xfId="8" applyFont="1" applyFill="1" applyBorder="1" applyAlignment="1">
      <alignment vertical="center"/>
    </xf>
    <xf numFmtId="0" fontId="95" fillId="4" borderId="1" xfId="7" applyFont="1" applyFill="1" applyBorder="1" applyAlignment="1">
      <alignment vertical="center" wrapText="1"/>
    </xf>
    <xf numFmtId="170" fontId="90" fillId="5" borderId="1" xfId="5" applyNumberFormat="1" applyFont="1" applyFill="1" applyBorder="1" applyAlignment="1">
      <alignment horizontal="center" vertical="center" wrapText="1"/>
    </xf>
    <xf numFmtId="4" fontId="90" fillId="5" borderId="1" xfId="5" applyNumberFormat="1" applyFont="1" applyFill="1" applyBorder="1" applyAlignment="1">
      <alignment horizontal="center" vertical="center" wrapText="1"/>
    </xf>
    <xf numFmtId="0" fontId="90" fillId="5" borderId="1" xfId="5" applyFont="1" applyFill="1" applyBorder="1" applyAlignment="1">
      <alignment horizontal="center" vertical="center" wrapText="1"/>
    </xf>
    <xf numFmtId="0" fontId="90" fillId="4" borderId="1" xfId="7" applyFont="1" applyFill="1" applyBorder="1" applyAlignment="1">
      <alignment horizontal="left" vertical="center" wrapText="1"/>
    </xf>
    <xf numFmtId="0" fontId="99" fillId="0" borderId="1" xfId="0" applyFont="1" applyBorder="1" applyAlignment="1">
      <alignment horizontal="center" vertical="center"/>
    </xf>
    <xf numFmtId="0" fontId="100" fillId="0" borderId="1" xfId="0" applyFont="1" applyBorder="1" applyAlignment="1">
      <alignment horizontal="center" vertical="center"/>
    </xf>
    <xf numFmtId="0" fontId="89" fillId="0" borderId="1" xfId="0" applyFont="1" applyBorder="1" applyAlignment="1">
      <alignment horizontal="center" vertical="center"/>
    </xf>
    <xf numFmtId="0" fontId="89" fillId="12" borderId="1" xfId="0" applyFont="1" applyFill="1" applyBorder="1" applyAlignment="1">
      <alignment horizontal="center" vertical="center"/>
    </xf>
    <xf numFmtId="0" fontId="90" fillId="4" borderId="1" xfId="0" applyFont="1" applyFill="1" applyBorder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97" fillId="4" borderId="1" xfId="0" applyFont="1" applyFill="1" applyBorder="1" applyAlignment="1">
      <alignment horizontal="center" vertical="center"/>
    </xf>
    <xf numFmtId="0" fontId="101" fillId="0" borderId="1" xfId="0" applyFont="1" applyBorder="1" applyAlignment="1">
      <alignment horizontal="center" vertical="center"/>
    </xf>
    <xf numFmtId="0" fontId="101" fillId="0" borderId="0" xfId="0" applyFont="1" applyAlignment="1">
      <alignment horizontal="center" vertical="center"/>
    </xf>
    <xf numFmtId="0" fontId="101" fillId="12" borderId="1" xfId="0" applyFont="1" applyFill="1" applyBorder="1" applyAlignment="1">
      <alignment horizontal="center" vertical="center"/>
    </xf>
    <xf numFmtId="0" fontId="5" fillId="0" borderId="1" xfId="9" applyBorder="1" applyAlignment="1">
      <alignment horizontal="center" vertical="center"/>
    </xf>
    <xf numFmtId="0" fontId="5" fillId="0" borderId="0" xfId="9" applyAlignment="1">
      <alignment horizontal="center" vertical="center"/>
    </xf>
    <xf numFmtId="0" fontId="5" fillId="0" borderId="2" xfId="9" applyBorder="1" applyAlignment="1">
      <alignment horizontal="center" vertical="center"/>
    </xf>
    <xf numFmtId="0" fontId="5" fillId="0" borderId="8" xfId="9" applyBorder="1" applyAlignment="1">
      <alignment horizontal="center" vertical="center"/>
    </xf>
    <xf numFmtId="0" fontId="5" fillId="0" borderId="1" xfId="9" applyBorder="1"/>
    <xf numFmtId="0" fontId="102" fillId="0" borderId="45" xfId="10" applyFont="1" applyBorder="1" applyAlignment="1">
      <alignment horizontal="center" vertical="center"/>
    </xf>
    <xf numFmtId="0" fontId="102" fillId="0" borderId="46" xfId="10" applyFont="1" applyBorder="1" applyAlignment="1">
      <alignment horizontal="center" vertical="center"/>
    </xf>
    <xf numFmtId="0" fontId="22" fillId="0" borderId="0" xfId="10"/>
    <xf numFmtId="0" fontId="22" fillId="0" borderId="2" xfId="10" applyBorder="1"/>
    <xf numFmtId="171" fontId="22" fillId="0" borderId="2" xfId="10" applyNumberFormat="1" applyBorder="1"/>
    <xf numFmtId="0" fontId="22" fillId="0" borderId="1" xfId="10" applyBorder="1"/>
    <xf numFmtId="0" fontId="22" fillId="14" borderId="1" xfId="10" applyFill="1" applyBorder="1"/>
    <xf numFmtId="0" fontId="22" fillId="14" borderId="5" xfId="10" applyFill="1" applyBorder="1"/>
    <xf numFmtId="0" fontId="22" fillId="0" borderId="5" xfId="10" applyBorder="1"/>
    <xf numFmtId="0" fontId="102" fillId="0" borderId="1" xfId="10" applyFont="1" applyBorder="1" applyAlignment="1">
      <alignment horizontal="center" vertical="center"/>
    </xf>
    <xf numFmtId="0" fontId="102" fillId="0" borderId="47" xfId="10" applyFont="1" applyBorder="1" applyAlignment="1">
      <alignment horizontal="center" vertical="center"/>
    </xf>
    <xf numFmtId="171" fontId="22" fillId="0" borderId="0" xfId="10" applyNumberFormat="1"/>
    <xf numFmtId="0" fontId="22" fillId="0" borderId="53" xfId="10" applyBorder="1"/>
    <xf numFmtId="0" fontId="22" fillId="0" borderId="54" xfId="10" applyBorder="1"/>
    <xf numFmtId="0" fontId="102" fillId="15" borderId="55" xfId="10" applyFont="1" applyFill="1" applyBorder="1" applyAlignment="1">
      <alignment vertical="center" wrapText="1"/>
    </xf>
    <xf numFmtId="0" fontId="102" fillId="15" borderId="41" xfId="10" applyFont="1" applyFill="1" applyBorder="1" applyAlignment="1">
      <alignment vertical="center" wrapText="1"/>
    </xf>
    <xf numFmtId="0" fontId="102" fillId="15" borderId="56" xfId="10" applyFont="1" applyFill="1" applyBorder="1" applyAlignment="1">
      <alignment vertical="center" wrapText="1"/>
    </xf>
    <xf numFmtId="0" fontId="102" fillId="15" borderId="57" xfId="10" applyFont="1" applyFill="1" applyBorder="1" applyAlignment="1">
      <alignment vertical="center" wrapText="1"/>
    </xf>
    <xf numFmtId="0" fontId="102" fillId="15" borderId="0" xfId="10" applyFont="1" applyFill="1" applyAlignment="1">
      <alignment vertical="center" wrapText="1"/>
    </xf>
    <xf numFmtId="0" fontId="102" fillId="15" borderId="58" xfId="10" applyFont="1" applyFill="1" applyBorder="1" applyAlignment="1">
      <alignment vertical="center" wrapText="1"/>
    </xf>
    <xf numFmtId="0" fontId="102" fillId="15" borderId="59" xfId="10" applyFont="1" applyFill="1" applyBorder="1" applyAlignment="1">
      <alignment vertical="center" wrapText="1"/>
    </xf>
    <xf numFmtId="0" fontId="102" fillId="15" borderId="60" xfId="10" applyFont="1" applyFill="1" applyBorder="1" applyAlignment="1">
      <alignment vertical="center" wrapText="1"/>
    </xf>
    <xf numFmtId="0" fontId="102" fillId="15" borderId="52" xfId="10" applyFont="1" applyFill="1" applyBorder="1" applyAlignment="1">
      <alignment vertical="center" wrapText="1"/>
    </xf>
    <xf numFmtId="0" fontId="4" fillId="0" borderId="1" xfId="9" applyFont="1" applyBorder="1" applyAlignment="1">
      <alignment horizontal="center" vertical="center"/>
    </xf>
    <xf numFmtId="0" fontId="3" fillId="0" borderId="1" xfId="9" applyFont="1" applyBorder="1" applyAlignment="1">
      <alignment horizontal="center" vertical="center"/>
    </xf>
    <xf numFmtId="0" fontId="75" fillId="0" borderId="3" xfId="0" applyFont="1" applyBorder="1"/>
    <xf numFmtId="0" fontId="21" fillId="0" borderId="1" xfId="0" applyFont="1" applyBorder="1" applyAlignment="1">
      <alignment vertical="center" wrapText="1" shrinkToFit="1"/>
    </xf>
    <xf numFmtId="0" fontId="108" fillId="0" borderId="1" xfId="0" applyFont="1" applyBorder="1" applyAlignment="1">
      <alignment vertical="center" wrapText="1" shrinkToFit="1"/>
    </xf>
    <xf numFmtId="0" fontId="107" fillId="7" borderId="62" xfId="0" applyFont="1" applyFill="1" applyBorder="1"/>
    <xf numFmtId="0" fontId="107" fillId="7" borderId="62" xfId="0" applyFont="1" applyFill="1" applyBorder="1" applyAlignment="1">
      <alignment vertical="center"/>
    </xf>
    <xf numFmtId="0" fontId="107" fillId="7" borderId="62" xfId="0" applyFont="1" applyFill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09" fillId="8" borderId="45" xfId="0" applyFont="1" applyFill="1" applyBorder="1" applyAlignment="1">
      <alignment horizontal="center" vertical="center"/>
    </xf>
    <xf numFmtId="0" fontId="109" fillId="8" borderId="46" xfId="0" applyFont="1" applyFill="1" applyBorder="1" applyAlignment="1">
      <alignment horizontal="center" vertical="center"/>
    </xf>
    <xf numFmtId="0" fontId="110" fillId="0" borderId="1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/>
    </xf>
    <xf numFmtId="0" fontId="1" fillId="0" borderId="1" xfId="9" applyFont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 wrapText="1"/>
    </xf>
    <xf numFmtId="0" fontId="22" fillId="4" borderId="2" xfId="0" applyFont="1" applyFill="1" applyBorder="1" applyAlignment="1">
      <alignment horizontal="center" vertical="center" wrapText="1"/>
    </xf>
    <xf numFmtId="0" fontId="22" fillId="4" borderId="35" xfId="0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shrinkToFit="1"/>
    </xf>
    <xf numFmtId="0" fontId="8" fillId="0" borderId="20" xfId="0" applyFont="1" applyBorder="1" applyAlignment="1">
      <alignment horizontal="center" vertical="center" shrinkToFit="1"/>
    </xf>
    <xf numFmtId="0" fontId="8" fillId="0" borderId="21" xfId="0" applyFont="1" applyBorder="1" applyAlignment="1">
      <alignment horizontal="center" vertical="center" shrinkToFit="1"/>
    </xf>
    <xf numFmtId="0" fontId="21" fillId="0" borderId="4" xfId="0" applyFont="1" applyBorder="1" applyAlignment="1">
      <alignment horizontal="center" vertical="center" wrapText="1" shrinkToFit="1"/>
    </xf>
    <xf numFmtId="0" fontId="21" fillId="0" borderId="9" xfId="0" applyFont="1" applyBorder="1" applyAlignment="1">
      <alignment horizontal="center" vertical="center" wrapText="1" shrinkToFit="1"/>
    </xf>
    <xf numFmtId="0" fontId="21" fillId="0" borderId="8" xfId="0" applyFont="1" applyBorder="1" applyAlignment="1">
      <alignment horizontal="center" vertical="center" wrapText="1" shrinkToFit="1"/>
    </xf>
    <xf numFmtId="0" fontId="20" fillId="0" borderId="4" xfId="0" applyFont="1" applyBorder="1" applyAlignment="1">
      <alignment horizontal="center" vertical="center" wrapText="1" shrinkToFit="1"/>
    </xf>
    <xf numFmtId="0" fontId="20" fillId="0" borderId="9" xfId="0" applyFont="1" applyBorder="1" applyAlignment="1">
      <alignment horizontal="center" vertical="center" wrapText="1" shrinkToFit="1"/>
    </xf>
    <xf numFmtId="0" fontId="20" fillId="0" borderId="22" xfId="0" applyFont="1" applyBorder="1" applyAlignment="1">
      <alignment horizontal="center" vertical="center" wrapText="1" shrinkToFit="1"/>
    </xf>
    <xf numFmtId="0" fontId="20" fillId="0" borderId="8" xfId="0" applyFont="1" applyBorder="1" applyAlignment="1">
      <alignment horizontal="center" vertical="center" wrapText="1" shrinkToFit="1"/>
    </xf>
    <xf numFmtId="0" fontId="0" fillId="3" borderId="1" xfId="0" applyFill="1" applyBorder="1" applyAlignment="1">
      <alignment horizontal="center"/>
    </xf>
    <xf numFmtId="0" fontId="22" fillId="4" borderId="1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9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2" fillId="4" borderId="23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center" wrapText="1"/>
    </xf>
    <xf numFmtId="0" fontId="11" fillId="0" borderId="15" xfId="0" applyFont="1" applyBorder="1" applyAlignment="1">
      <alignment horizontal="center" wrapText="1"/>
    </xf>
    <xf numFmtId="0" fontId="11" fillId="0" borderId="12" xfId="0" applyFont="1" applyBorder="1" applyAlignment="1">
      <alignment horizontal="center" wrapText="1"/>
    </xf>
    <xf numFmtId="0" fontId="11" fillId="0" borderId="13" xfId="0" applyFont="1" applyBorder="1" applyAlignment="1">
      <alignment horizontal="center" wrapText="1"/>
    </xf>
    <xf numFmtId="0" fontId="11" fillId="0" borderId="10" xfId="0" applyFont="1" applyBorder="1" applyAlignment="1">
      <alignment horizontal="center" wrapText="1"/>
    </xf>
    <xf numFmtId="0" fontId="11" fillId="0" borderId="14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9" xfId="0" applyBorder="1" applyAlignment="1">
      <alignment horizontal="center"/>
    </xf>
    <xf numFmtId="0" fontId="9" fillId="0" borderId="29" xfId="0" applyFont="1" applyBorder="1" applyAlignment="1">
      <alignment horizontal="center" vertical="center" wrapText="1" shrinkToFit="1"/>
    </xf>
    <xf numFmtId="0" fontId="9" fillId="0" borderId="30" xfId="0" applyFont="1" applyBorder="1" applyAlignment="1">
      <alignment horizontal="center" vertical="center" wrapText="1" shrinkToFit="1"/>
    </xf>
    <xf numFmtId="0" fontId="9" fillId="0" borderId="31" xfId="0" applyFont="1" applyBorder="1" applyAlignment="1">
      <alignment horizontal="center" vertical="center" wrapText="1" shrinkToFit="1"/>
    </xf>
    <xf numFmtId="0" fontId="22" fillId="4" borderId="24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22" fillId="4" borderId="25" xfId="0" applyFont="1" applyFill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31" xfId="0" applyFont="1" applyBorder="1" applyAlignment="1">
      <alignment horizontal="center"/>
    </xf>
    <xf numFmtId="0" fontId="23" fillId="0" borderId="32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2" fillId="4" borderId="4" xfId="0" applyFont="1" applyFill="1" applyBorder="1" applyAlignment="1">
      <alignment horizontal="center" vertical="center" wrapText="1"/>
    </xf>
    <xf numFmtId="0" fontId="22" fillId="4" borderId="9" xfId="0" applyFont="1" applyFill="1" applyBorder="1" applyAlignment="1">
      <alignment horizontal="center" vertical="center" wrapText="1"/>
    </xf>
    <xf numFmtId="0" fontId="22" fillId="4" borderId="22" xfId="0" applyFont="1" applyFill="1" applyBorder="1" applyAlignment="1">
      <alignment horizontal="center" vertical="center" wrapText="1"/>
    </xf>
    <xf numFmtId="0" fontId="22" fillId="4" borderId="8" xfId="0" applyFont="1" applyFill="1" applyBorder="1" applyAlignment="1">
      <alignment horizontal="center" vertical="center" wrapText="1"/>
    </xf>
    <xf numFmtId="0" fontId="22" fillId="4" borderId="37" xfId="0" applyFont="1" applyFill="1" applyBorder="1" applyAlignment="1">
      <alignment horizontal="center" vertical="center" wrapText="1"/>
    </xf>
    <xf numFmtId="0" fontId="22" fillId="4" borderId="39" xfId="0" applyFont="1" applyFill="1" applyBorder="1" applyAlignment="1">
      <alignment horizontal="center" vertical="center" wrapText="1"/>
    </xf>
    <xf numFmtId="0" fontId="22" fillId="4" borderId="49" xfId="0" applyFont="1" applyFill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/>
    </xf>
    <xf numFmtId="0" fontId="8" fillId="4" borderId="20" xfId="0" applyFont="1" applyFill="1" applyBorder="1" applyAlignment="1">
      <alignment horizontal="center"/>
    </xf>
    <xf numFmtId="0" fontId="8" fillId="4" borderId="21" xfId="0" applyFont="1" applyFill="1" applyBorder="1" applyAlignment="1">
      <alignment horizontal="center"/>
    </xf>
    <xf numFmtId="0" fontId="22" fillId="4" borderId="38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26" fillId="0" borderId="41" xfId="0" applyFont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22" fillId="0" borderId="53" xfId="10" applyBorder="1" applyAlignment="1">
      <alignment horizontal="center"/>
    </xf>
    <xf numFmtId="0" fontId="22" fillId="0" borderId="54" xfId="10" applyBorder="1" applyAlignment="1">
      <alignment horizontal="center"/>
    </xf>
    <xf numFmtId="0" fontId="102" fillId="15" borderId="55" xfId="10" applyFont="1" applyFill="1" applyBorder="1" applyAlignment="1">
      <alignment horizontal="center" vertical="center" wrapText="1"/>
    </xf>
    <xf numFmtId="0" fontId="102" fillId="15" borderId="41" xfId="10" applyFont="1" applyFill="1" applyBorder="1" applyAlignment="1">
      <alignment horizontal="center" vertical="center" wrapText="1"/>
    </xf>
    <xf numFmtId="0" fontId="102" fillId="15" borderId="56" xfId="10" applyFont="1" applyFill="1" applyBorder="1" applyAlignment="1">
      <alignment horizontal="center" vertical="center" wrapText="1"/>
    </xf>
    <xf numFmtId="0" fontId="102" fillId="15" borderId="57" xfId="10" applyFont="1" applyFill="1" applyBorder="1" applyAlignment="1">
      <alignment horizontal="center" vertical="center" wrapText="1"/>
    </xf>
    <xf numFmtId="0" fontId="102" fillId="15" borderId="0" xfId="10" applyFont="1" applyFill="1" applyAlignment="1">
      <alignment horizontal="center" vertical="center" wrapText="1"/>
    </xf>
    <xf numFmtId="0" fontId="102" fillId="15" borderId="58" xfId="10" applyFont="1" applyFill="1" applyBorder="1" applyAlignment="1">
      <alignment horizontal="center" vertical="center" wrapText="1"/>
    </xf>
    <xf numFmtId="0" fontId="102" fillId="15" borderId="59" xfId="10" applyFont="1" applyFill="1" applyBorder="1" applyAlignment="1">
      <alignment horizontal="center" vertical="center" wrapText="1"/>
    </xf>
    <xf numFmtId="0" fontId="102" fillId="15" borderId="60" xfId="10" applyFont="1" applyFill="1" applyBorder="1" applyAlignment="1">
      <alignment horizontal="center" vertical="center" wrapText="1"/>
    </xf>
    <xf numFmtId="0" fontId="102" fillId="15" borderId="52" xfId="10" applyFont="1" applyFill="1" applyBorder="1" applyAlignment="1">
      <alignment horizontal="center" vertical="center" wrapText="1"/>
    </xf>
    <xf numFmtId="0" fontId="86" fillId="4" borderId="0" xfId="7" applyFont="1" applyFill="1" applyAlignment="1">
      <alignment horizontal="center" wrapText="1"/>
    </xf>
    <xf numFmtId="0" fontId="95" fillId="4" borderId="0" xfId="7" applyFont="1" applyFill="1" applyAlignment="1">
      <alignment horizontal="left" vertical="center" wrapText="1"/>
    </xf>
    <xf numFmtId="2" fontId="22" fillId="4" borderId="1" xfId="0" applyNumberFormat="1" applyFont="1" applyFill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1" fontId="23" fillId="0" borderId="24" xfId="0" applyNumberFormat="1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23" fillId="0" borderId="4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/>
    </xf>
    <xf numFmtId="0" fontId="7" fillId="0" borderId="5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1" fontId="23" fillId="0" borderId="7" xfId="0" applyNumberFormat="1" applyFont="1" applyBorder="1" applyAlignment="1">
      <alignment horizontal="center" vertical="center" wrapText="1"/>
    </xf>
    <xf numFmtId="1" fontId="23" fillId="0" borderId="25" xfId="0" applyNumberFormat="1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 wrapText="1"/>
    </xf>
    <xf numFmtId="0" fontId="89" fillId="12" borderId="4" xfId="6" applyFont="1" applyFill="1" applyBorder="1" applyAlignment="1">
      <alignment horizontal="center"/>
    </xf>
    <xf numFmtId="0" fontId="89" fillId="12" borderId="9" xfId="6" applyFont="1" applyFill="1" applyBorder="1" applyAlignment="1">
      <alignment horizontal="center"/>
    </xf>
    <xf numFmtId="0" fontId="89" fillId="12" borderId="8" xfId="6" applyFont="1" applyFill="1" applyBorder="1" applyAlignment="1">
      <alignment horizontal="center"/>
    </xf>
    <xf numFmtId="0" fontId="93" fillId="4" borderId="4" xfId="6" applyFont="1" applyFill="1" applyBorder="1" applyAlignment="1">
      <alignment horizontal="center" vertical="center"/>
    </xf>
    <xf numFmtId="0" fontId="93" fillId="4" borderId="9" xfId="6" applyFont="1" applyFill="1" applyBorder="1" applyAlignment="1">
      <alignment horizontal="center" vertical="center"/>
    </xf>
    <xf numFmtId="0" fontId="93" fillId="4" borderId="8" xfId="6" applyFont="1" applyFill="1" applyBorder="1" applyAlignment="1">
      <alignment horizontal="center" vertical="center"/>
    </xf>
    <xf numFmtId="0" fontId="95" fillId="4" borderId="9" xfId="6" applyFont="1" applyFill="1" applyBorder="1" applyAlignment="1">
      <alignment horizontal="center" vertical="center"/>
    </xf>
    <xf numFmtId="0" fontId="95" fillId="4" borderId="8" xfId="6" applyFont="1" applyFill="1" applyBorder="1" applyAlignment="1">
      <alignment horizontal="center" vertical="center"/>
    </xf>
    <xf numFmtId="0" fontId="94" fillId="11" borderId="0" xfId="6" applyFont="1" applyFill="1" applyAlignment="1" applyProtection="1">
      <alignment horizontal="left" vertical="center" wrapText="1"/>
      <protection locked="0"/>
    </xf>
    <xf numFmtId="169" fontId="90" fillId="12" borderId="4" xfId="6" applyNumberFormat="1" applyFont="1" applyFill="1" applyBorder="1" applyAlignment="1">
      <alignment horizontal="center" vertical="center" wrapText="1"/>
    </xf>
    <xf numFmtId="169" fontId="90" fillId="12" borderId="8" xfId="6" applyNumberFormat="1" applyFont="1" applyFill="1" applyBorder="1" applyAlignment="1">
      <alignment horizontal="center" vertical="center" wrapText="1"/>
    </xf>
    <xf numFmtId="0" fontId="84" fillId="11" borderId="0" xfId="6" applyFont="1" applyFill="1" applyAlignment="1" applyProtection="1">
      <alignment horizontal="center" vertical="center" wrapText="1"/>
      <protection locked="0"/>
    </xf>
    <xf numFmtId="0" fontId="94" fillId="11" borderId="0" xfId="6" applyFont="1" applyFill="1" applyAlignment="1" applyProtection="1">
      <alignment horizontal="center" vertical="center" wrapText="1"/>
      <protection locked="0"/>
    </xf>
    <xf numFmtId="49" fontId="94" fillId="11" borderId="0" xfId="6" applyNumberFormat="1" applyFont="1" applyFill="1" applyAlignment="1" applyProtection="1">
      <alignment horizontal="left" vertical="center" wrapText="1"/>
      <protection locked="0"/>
    </xf>
    <xf numFmtId="0" fontId="84" fillId="0" borderId="0" xfId="6" applyFont="1" applyAlignment="1" applyProtection="1">
      <alignment horizontal="center" vertical="center" wrapText="1"/>
      <protection locked="0"/>
    </xf>
    <xf numFmtId="0" fontId="86" fillId="0" borderId="0" xfId="6" applyFont="1" applyAlignment="1" applyProtection="1">
      <alignment horizontal="center" vertical="top" wrapText="1"/>
      <protection locked="0"/>
    </xf>
    <xf numFmtId="0" fontId="87" fillId="0" borderId="0" xfId="6" applyFont="1" applyAlignment="1">
      <alignment vertical="top"/>
    </xf>
    <xf numFmtId="0" fontId="88" fillId="0" borderId="0" xfId="6" applyFont="1" applyAlignment="1" applyProtection="1">
      <alignment horizontal="center" vertical="center" wrapText="1"/>
      <protection locked="0"/>
    </xf>
    <xf numFmtId="0" fontId="89" fillId="4" borderId="0" xfId="6" applyFont="1" applyFill="1" applyAlignment="1">
      <alignment horizontal="left" vertical="center" wrapText="1"/>
    </xf>
    <xf numFmtId="0" fontId="90" fillId="12" borderId="1" xfId="6" applyFont="1" applyFill="1" applyBorder="1" applyAlignment="1">
      <alignment horizontal="center" vertical="center" wrapText="1"/>
    </xf>
    <xf numFmtId="0" fontId="29" fillId="4" borderId="9" xfId="1" applyFont="1" applyFill="1" applyBorder="1" applyAlignment="1">
      <alignment horizontal="center" vertical="center" wrapText="1"/>
    </xf>
    <xf numFmtId="0" fontId="29" fillId="4" borderId="8" xfId="1" applyFont="1" applyFill="1" applyBorder="1" applyAlignment="1">
      <alignment horizontal="center" vertical="center" wrapText="1"/>
    </xf>
    <xf numFmtId="0" fontId="65" fillId="5" borderId="0" xfId="2" applyFont="1" applyFill="1" applyBorder="1" applyAlignment="1" applyProtection="1">
      <alignment horizontal="center" wrapText="1"/>
      <protection locked="0"/>
    </xf>
    <xf numFmtId="0" fontId="65" fillId="5" borderId="10" xfId="2" applyFont="1" applyFill="1" applyBorder="1" applyAlignment="1" applyProtection="1">
      <alignment horizontal="center" wrapText="1"/>
      <protection locked="0"/>
    </xf>
    <xf numFmtId="168" fontId="82" fillId="4" borderId="5" xfId="1" applyNumberFormat="1" applyFont="1" applyFill="1" applyBorder="1" applyAlignment="1">
      <alignment horizontal="center" vertical="center" wrapText="1"/>
    </xf>
    <xf numFmtId="168" fontId="82" fillId="4" borderId="2" xfId="1" applyNumberFormat="1" applyFont="1" applyFill="1" applyBorder="1" applyAlignment="1">
      <alignment horizontal="center" vertical="center" wrapText="1"/>
    </xf>
    <xf numFmtId="168" fontId="82" fillId="4" borderId="1" xfId="1" applyNumberFormat="1" applyFont="1" applyFill="1" applyBorder="1" applyAlignment="1">
      <alignment horizontal="center" vertical="center" wrapText="1"/>
    </xf>
    <xf numFmtId="0" fontId="32" fillId="4" borderId="0" xfId="1" applyFont="1" applyFill="1" applyAlignment="1">
      <alignment horizontal="center" vertical="center" wrapText="1"/>
    </xf>
    <xf numFmtId="0" fontId="64" fillId="5" borderId="6" xfId="1" applyFont="1" applyFill="1" applyBorder="1" applyAlignment="1">
      <alignment horizontal="left" vertical="center" wrapText="1"/>
    </xf>
    <xf numFmtId="0" fontId="64" fillId="4" borderId="1" xfId="1" applyFont="1" applyFill="1" applyBorder="1" applyAlignment="1">
      <alignment horizontal="left" vertical="center" wrapText="1"/>
    </xf>
    <xf numFmtId="0" fontId="67" fillId="4" borderId="48" xfId="1" applyFont="1" applyFill="1" applyBorder="1" applyAlignment="1">
      <alignment horizontal="left" vertical="center"/>
    </xf>
    <xf numFmtId="0" fontId="67" fillId="4" borderId="8" xfId="1" applyFont="1" applyFill="1" applyBorder="1" applyAlignment="1">
      <alignment horizontal="left" vertical="center"/>
    </xf>
    <xf numFmtId="0" fontId="65" fillId="4" borderId="19" xfId="1" applyFont="1" applyFill="1" applyBorder="1" applyAlignment="1">
      <alignment horizontal="center" vertical="center"/>
    </xf>
    <xf numFmtId="0" fontId="65" fillId="4" borderId="40" xfId="1" applyFont="1" applyFill="1" applyBorder="1" applyAlignment="1">
      <alignment horizontal="center" vertical="center"/>
    </xf>
    <xf numFmtId="0" fontId="67" fillId="4" borderId="48" xfId="1" applyFont="1" applyFill="1" applyBorder="1" applyAlignment="1">
      <alignment horizontal="center" vertical="center" wrapText="1"/>
    </xf>
    <xf numFmtId="0" fontId="67" fillId="4" borderId="8" xfId="1" applyFont="1" applyFill="1" applyBorder="1" applyAlignment="1">
      <alignment horizontal="center" vertical="center" wrapText="1"/>
    </xf>
    <xf numFmtId="2" fontId="29" fillId="4" borderId="1" xfId="1" applyNumberFormat="1" applyFont="1" applyFill="1" applyBorder="1" applyAlignment="1">
      <alignment horizontal="center" vertical="center" wrapText="1"/>
    </xf>
    <xf numFmtId="0" fontId="29" fillId="4" borderId="1" xfId="1" applyFont="1" applyFill="1" applyBorder="1" applyAlignment="1">
      <alignment horizontal="center" vertical="center" wrapText="1"/>
    </xf>
    <xf numFmtId="0" fontId="28" fillId="4" borderId="1" xfId="1" applyFont="1" applyFill="1" applyBorder="1" applyAlignment="1">
      <alignment horizontal="left" vertical="center" wrapText="1"/>
    </xf>
    <xf numFmtId="0" fontId="69" fillId="6" borderId="0" xfId="1" applyFont="1" applyFill="1" applyAlignment="1">
      <alignment horizontal="center" vertical="center"/>
    </xf>
    <xf numFmtId="0" fontId="67" fillId="7" borderId="48" xfId="1" applyFont="1" applyFill="1" applyBorder="1" applyAlignment="1">
      <alignment horizontal="center" vertical="center" wrapText="1"/>
    </xf>
    <xf numFmtId="0" fontId="67" fillId="7" borderId="8" xfId="1" applyFont="1" applyFill="1" applyBorder="1" applyAlignment="1">
      <alignment horizontal="center" vertical="center" wrapText="1"/>
    </xf>
    <xf numFmtId="0" fontId="70" fillId="4" borderId="4" xfId="1" applyFont="1" applyFill="1" applyBorder="1" applyAlignment="1">
      <alignment horizontal="center" vertical="center" wrapText="1"/>
    </xf>
    <xf numFmtId="0" fontId="70" fillId="4" borderId="9" xfId="1" applyFont="1" applyFill="1" applyBorder="1" applyAlignment="1">
      <alignment horizontal="center" vertical="center" wrapText="1"/>
    </xf>
    <xf numFmtId="0" fontId="70" fillId="4" borderId="8" xfId="1" applyFont="1" applyFill="1" applyBorder="1" applyAlignment="1">
      <alignment horizontal="center" vertical="center" wrapText="1"/>
    </xf>
    <xf numFmtId="0" fontId="64" fillId="7" borderId="48" xfId="1" applyFont="1" applyFill="1" applyBorder="1" applyAlignment="1">
      <alignment horizontal="left" vertical="center" wrapText="1"/>
    </xf>
    <xf numFmtId="0" fontId="64" fillId="7" borderId="8" xfId="1" applyFont="1" applyFill="1" applyBorder="1" applyAlignment="1">
      <alignment horizontal="left" vertical="center" wrapText="1"/>
    </xf>
    <xf numFmtId="0" fontId="29" fillId="4" borderId="5" xfId="1" applyFont="1" applyFill="1" applyBorder="1" applyAlignment="1">
      <alignment horizontal="center" vertical="center" wrapText="1"/>
    </xf>
    <xf numFmtId="0" fontId="29" fillId="4" borderId="2" xfId="1" applyFont="1" applyFill="1" applyBorder="1" applyAlignment="1">
      <alignment horizontal="center" vertical="center" wrapText="1"/>
    </xf>
    <xf numFmtId="0" fontId="40" fillId="5" borderId="0" xfId="1" applyFont="1" applyFill="1" applyAlignment="1" applyProtection="1">
      <alignment horizontal="center" vertical="center"/>
      <protection locked="0"/>
    </xf>
    <xf numFmtId="0" fontId="32" fillId="5" borderId="0" xfId="2" applyFont="1" applyFill="1" applyBorder="1" applyAlignment="1" applyProtection="1">
      <alignment horizontal="right" wrapText="1"/>
      <protection locked="0"/>
    </xf>
    <xf numFmtId="0" fontId="33" fillId="5" borderId="0" xfId="1" applyFont="1" applyFill="1" applyAlignment="1" applyProtection="1">
      <alignment horizontal="left" vertical="center" wrapText="1"/>
      <protection locked="0"/>
    </xf>
    <xf numFmtId="0" fontId="35" fillId="4" borderId="0" xfId="1" applyFont="1" applyFill="1" applyAlignment="1" applyProtection="1">
      <alignment horizontal="left" vertical="center" wrapText="1"/>
      <protection locked="0"/>
    </xf>
    <xf numFmtId="0" fontId="32" fillId="4" borderId="0" xfId="1" applyFont="1" applyFill="1" applyAlignment="1" applyProtection="1">
      <alignment horizontal="center" wrapText="1"/>
      <protection locked="0"/>
    </xf>
    <xf numFmtId="0" fontId="32" fillId="4" borderId="4" xfId="1" applyFont="1" applyFill="1" applyBorder="1" applyAlignment="1" applyProtection="1">
      <alignment horizontal="center" vertical="center" wrapText="1"/>
      <protection locked="0"/>
    </xf>
    <xf numFmtId="0" fontId="32" fillId="4" borderId="9" xfId="1" applyFont="1" applyFill="1" applyBorder="1" applyAlignment="1" applyProtection="1">
      <alignment horizontal="center" vertical="center" wrapText="1"/>
      <protection locked="0"/>
    </xf>
    <xf numFmtId="0" fontId="32" fillId="4" borderId="0" xfId="1" applyFont="1" applyFill="1" applyAlignment="1" applyProtection="1">
      <alignment horizontal="center" vertical="center" wrapText="1"/>
      <protection locked="0"/>
    </xf>
    <xf numFmtId="0" fontId="32" fillId="4" borderId="8" xfId="1" applyFont="1" applyFill="1" applyBorder="1" applyAlignment="1" applyProtection="1">
      <alignment horizontal="center" vertical="center" wrapText="1"/>
      <protection locked="0"/>
    </xf>
    <xf numFmtId="0" fontId="28" fillId="4" borderId="1" xfId="1" applyFont="1" applyFill="1" applyBorder="1" applyAlignment="1" applyProtection="1">
      <alignment horizontal="center" vertical="center"/>
      <protection locked="0"/>
    </xf>
    <xf numFmtId="0" fontId="28" fillId="4" borderId="1" xfId="1" applyFont="1" applyFill="1" applyBorder="1" applyAlignment="1" applyProtection="1">
      <alignment horizontal="center" vertical="center" wrapText="1"/>
      <protection locked="0"/>
    </xf>
    <xf numFmtId="4" fontId="28" fillId="4" borderId="4" xfId="1" applyNumberFormat="1" applyFont="1" applyFill="1" applyBorder="1" applyAlignment="1" applyProtection="1">
      <alignment horizontal="center" vertical="center" wrapText="1"/>
      <protection locked="0"/>
    </xf>
    <xf numFmtId="4" fontId="28" fillId="4" borderId="8" xfId="1" applyNumberFormat="1" applyFont="1" applyFill="1" applyBorder="1" applyAlignment="1" applyProtection="1">
      <alignment horizontal="center" vertical="center" wrapText="1"/>
      <protection locked="0"/>
    </xf>
    <xf numFmtId="0" fontId="39" fillId="4" borderId="1" xfId="1" applyFont="1" applyFill="1" applyBorder="1" applyAlignment="1" applyProtection="1">
      <alignment horizontal="center" vertical="center"/>
      <protection locked="0"/>
    </xf>
    <xf numFmtId="0" fontId="39" fillId="4" borderId="5" xfId="1" applyFont="1" applyFill="1" applyBorder="1" applyAlignment="1" applyProtection="1">
      <alignment horizontal="center" vertical="center"/>
      <protection locked="0"/>
    </xf>
    <xf numFmtId="0" fontId="32" fillId="4" borderId="1" xfId="1" applyFont="1" applyFill="1" applyBorder="1" applyAlignment="1" applyProtection="1">
      <alignment horizontal="center" vertical="center" wrapText="1"/>
      <protection locked="0"/>
    </xf>
    <xf numFmtId="0" fontId="32" fillId="4" borderId="3" xfId="1" applyFont="1" applyFill="1" applyBorder="1" applyAlignment="1" applyProtection="1">
      <alignment horizontal="center" vertical="center" wrapText="1"/>
      <protection locked="0"/>
    </xf>
    <xf numFmtId="0" fontId="32" fillId="4" borderId="10" xfId="1" applyFont="1" applyFill="1" applyBorder="1" applyAlignment="1" applyProtection="1">
      <alignment horizontal="center" vertical="center" wrapText="1"/>
      <protection locked="0"/>
    </xf>
    <xf numFmtId="0" fontId="43" fillId="4" borderId="0" xfId="1" applyFont="1" applyFill="1" applyAlignment="1">
      <alignment horizontal="center" wrapText="1"/>
    </xf>
    <xf numFmtId="0" fontId="38" fillId="5" borderId="0" xfId="1" applyFont="1" applyFill="1" applyAlignment="1">
      <alignment horizontal="center" wrapText="1"/>
    </xf>
    <xf numFmtId="0" fontId="48" fillId="4" borderId="0" xfId="1" applyFont="1" applyFill="1" applyAlignment="1">
      <alignment horizontal="left" wrapText="1"/>
    </xf>
    <xf numFmtId="0" fontId="50" fillId="5" borderId="0" xfId="1" applyFont="1" applyFill="1" applyAlignment="1">
      <alignment horizontal="center" vertical="center" wrapText="1"/>
    </xf>
    <xf numFmtId="0" fontId="45" fillId="4" borderId="1" xfId="1" applyFont="1" applyFill="1" applyBorder="1" applyAlignment="1">
      <alignment horizontal="center" vertical="center"/>
    </xf>
    <xf numFmtId="4" fontId="45" fillId="4" borderId="1" xfId="1" applyNumberFormat="1" applyFont="1" applyFill="1" applyBorder="1" applyAlignment="1">
      <alignment horizontal="center" vertical="center" wrapText="1"/>
    </xf>
    <xf numFmtId="0" fontId="45" fillId="4" borderId="9" xfId="1" applyFont="1" applyFill="1" applyBorder="1" applyAlignment="1">
      <alignment horizontal="center" vertical="center"/>
    </xf>
    <xf numFmtId="0" fontId="45" fillId="4" borderId="15" xfId="1" applyFont="1" applyFill="1" applyBorder="1" applyAlignment="1">
      <alignment horizontal="center" vertical="center"/>
    </xf>
    <xf numFmtId="0" fontId="43" fillId="4" borderId="10" xfId="1" applyFont="1" applyFill="1" applyBorder="1" applyAlignment="1">
      <alignment horizontal="center" vertical="center" wrapText="1"/>
    </xf>
    <xf numFmtId="4" fontId="46" fillId="4" borderId="1" xfId="1" applyNumberFormat="1" applyFont="1" applyFill="1" applyBorder="1" applyAlignment="1">
      <alignment horizontal="center" vertical="center" wrapText="1"/>
    </xf>
    <xf numFmtId="0" fontId="47" fillId="4" borderId="1" xfId="1" applyFont="1" applyFill="1" applyBorder="1" applyAlignment="1">
      <alignment horizontal="center" vertical="center"/>
    </xf>
    <xf numFmtId="0" fontId="45" fillId="4" borderId="1" xfId="1" applyFont="1" applyFill="1" applyBorder="1" applyAlignment="1">
      <alignment horizontal="center" vertical="center" wrapText="1"/>
    </xf>
    <xf numFmtId="0" fontId="43" fillId="4" borderId="0" xfId="1" applyFont="1" applyFill="1" applyAlignment="1">
      <alignment horizontal="center" vertical="center" wrapText="1"/>
    </xf>
    <xf numFmtId="0" fontId="46" fillId="4" borderId="5" xfId="1" applyFont="1" applyFill="1" applyBorder="1" applyAlignment="1">
      <alignment horizontal="center" vertical="center"/>
    </xf>
    <xf numFmtId="0" fontId="46" fillId="4" borderId="2" xfId="1" applyFont="1" applyFill="1" applyBorder="1" applyAlignment="1">
      <alignment horizontal="center" vertical="center"/>
    </xf>
    <xf numFmtId="0" fontId="46" fillId="4" borderId="3" xfId="1" applyFont="1" applyFill="1" applyBorder="1" applyAlignment="1">
      <alignment horizontal="center" vertical="center"/>
    </xf>
    <xf numFmtId="164" fontId="53" fillId="4" borderId="1" xfId="1" applyNumberFormat="1" applyFont="1" applyFill="1" applyBorder="1" applyAlignment="1">
      <alignment horizontal="center" vertical="center" wrapText="1"/>
    </xf>
    <xf numFmtId="0" fontId="45" fillId="4" borderId="0" xfId="1" applyFont="1" applyFill="1" applyAlignment="1">
      <alignment horizontal="left" vertical="center"/>
    </xf>
    <xf numFmtId="164" fontId="53" fillId="4" borderId="5" xfId="1" applyNumberFormat="1" applyFont="1" applyFill="1" applyBorder="1" applyAlignment="1">
      <alignment horizontal="center" vertical="center" wrapText="1"/>
    </xf>
    <xf numFmtId="164" fontId="53" fillId="4" borderId="3" xfId="1" applyNumberFormat="1" applyFont="1" applyFill="1" applyBorder="1" applyAlignment="1">
      <alignment horizontal="center" vertical="center" wrapText="1"/>
    </xf>
    <xf numFmtId="164" fontId="53" fillId="4" borderId="2" xfId="1" applyNumberFormat="1" applyFont="1" applyFill="1" applyBorder="1" applyAlignment="1">
      <alignment horizontal="center" vertical="center" wrapText="1"/>
    </xf>
    <xf numFmtId="0" fontId="51" fillId="4" borderId="11" xfId="1" applyFont="1" applyFill="1" applyBorder="1" applyAlignment="1">
      <alignment horizontal="center" vertical="center" wrapText="1"/>
    </xf>
    <xf numFmtId="0" fontId="51" fillId="4" borderId="12" xfId="1" applyFont="1" applyFill="1" applyBorder="1" applyAlignment="1">
      <alignment horizontal="center" vertical="center" wrapText="1"/>
    </xf>
    <xf numFmtId="0" fontId="51" fillId="4" borderId="43" xfId="1" applyFont="1" applyFill="1" applyBorder="1" applyAlignment="1">
      <alignment horizontal="center" vertical="center" wrapText="1"/>
    </xf>
    <xf numFmtId="0" fontId="51" fillId="4" borderId="44" xfId="1" applyFont="1" applyFill="1" applyBorder="1" applyAlignment="1">
      <alignment horizontal="center" vertical="center" wrapText="1"/>
    </xf>
    <xf numFmtId="0" fontId="51" fillId="4" borderId="13" xfId="1" applyFont="1" applyFill="1" applyBorder="1" applyAlignment="1">
      <alignment horizontal="center" vertical="center" wrapText="1"/>
    </xf>
    <xf numFmtId="0" fontId="51" fillId="4" borderId="14" xfId="1" applyFont="1" applyFill="1" applyBorder="1" applyAlignment="1">
      <alignment horizontal="center" vertical="center" wrapText="1"/>
    </xf>
    <xf numFmtId="0" fontId="45" fillId="4" borderId="0" xfId="1" applyFont="1" applyFill="1" applyAlignment="1">
      <alignment horizontal="center" vertical="center"/>
    </xf>
    <xf numFmtId="164" fontId="52" fillId="4" borderId="1" xfId="1" applyNumberFormat="1" applyFont="1" applyFill="1" applyBorder="1" applyAlignment="1">
      <alignment horizontal="center" vertical="center" wrapText="1"/>
    </xf>
    <xf numFmtId="0" fontId="59" fillId="5" borderId="0" xfId="1" applyFont="1" applyFill="1" applyAlignment="1">
      <alignment horizontal="center" wrapText="1"/>
    </xf>
    <xf numFmtId="0" fontId="28" fillId="5" borderId="0" xfId="1" applyFont="1" applyFill="1" applyAlignment="1">
      <alignment horizontal="left" vertical="center" wrapText="1"/>
    </xf>
    <xf numFmtId="0" fontId="61" fillId="5" borderId="0" xfId="1" applyFont="1" applyFill="1" applyAlignment="1">
      <alignment horizontal="left" vertical="center" wrapText="1"/>
    </xf>
    <xf numFmtId="0" fontId="29" fillId="4" borderId="0" xfId="1" applyFont="1" applyFill="1" applyAlignment="1">
      <alignment horizontal="center" vertical="center" wrapText="1"/>
    </xf>
    <xf numFmtId="0" fontId="45" fillId="4" borderId="0" xfId="1" applyNumberFormat="1" applyFont="1" applyFill="1" applyAlignment="1">
      <alignment horizontal="center" vertical="center"/>
    </xf>
    <xf numFmtId="0" fontId="43" fillId="4" borderId="0" xfId="1" applyNumberFormat="1" applyFont="1" applyFill="1" applyAlignment="1">
      <alignment wrapText="1"/>
    </xf>
    <xf numFmtId="0" fontId="45" fillId="4" borderId="0" xfId="1" applyNumberFormat="1" applyFont="1" applyFill="1" applyAlignment="1">
      <alignment vertical="center" wrapText="1"/>
    </xf>
    <xf numFmtId="0" fontId="43" fillId="4" borderId="0" xfId="1" applyNumberFormat="1" applyFont="1" applyFill="1" applyAlignment="1">
      <alignment vertical="center" wrapText="1"/>
    </xf>
    <xf numFmtId="0" fontId="49" fillId="4" borderId="0" xfId="1" applyNumberFormat="1" applyFont="1" applyFill="1" applyAlignment="1">
      <alignment vertical="center" wrapText="1"/>
    </xf>
    <xf numFmtId="0" fontId="50" fillId="5" borderId="0" xfId="1" applyNumberFormat="1" applyFont="1" applyFill="1" applyAlignment="1">
      <alignment vertical="center" wrapText="1"/>
    </xf>
    <xf numFmtId="0" fontId="45" fillId="4" borderId="0" xfId="1" applyNumberFormat="1" applyFont="1" applyFill="1">
      <alignment vertical="center"/>
    </xf>
    <xf numFmtId="0" fontId="44" fillId="4" borderId="0" xfId="1" applyNumberFormat="1" applyFont="1" applyFill="1" applyAlignment="1">
      <alignment horizontal="center" vertical="center"/>
    </xf>
    <xf numFmtId="49" fontId="28" fillId="5" borderId="0" xfId="1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</cellXfs>
  <cellStyles count="15">
    <cellStyle name="Гиперссылка" xfId="3" builtinId="8"/>
    <cellStyle name="Гиперссылка 2" xfId="14" xr:uid="{66AE00F4-04AC-4414-BB37-5633AABD69FD}"/>
    <cellStyle name="Денежный 2" xfId="11" xr:uid="{E04875F1-B0D7-4731-8F8B-BB2EAE4C3243}"/>
    <cellStyle name="Заголовок 1 2" xfId="2" xr:uid="{86B13C69-21CE-4BFF-9EC6-25B50A5BC56C}"/>
    <cellStyle name="Обычный" xfId="0" builtinId="0"/>
    <cellStyle name="Обычный 11" xfId="7" xr:uid="{514626B2-440A-4A79-85BD-ADD6B65E9B03}"/>
    <cellStyle name="Обычный 2" xfId="1" xr:uid="{DAAF833D-14FE-4ECB-AB95-C7B89158616A}"/>
    <cellStyle name="Обычный 2 2" xfId="12" xr:uid="{57CCABE8-5B29-4A59-84F8-60AE95DE10A7}"/>
    <cellStyle name="Обычный 2 2 2" xfId="8" xr:uid="{095F4B8A-664E-4556-B457-0000C2446B02}"/>
    <cellStyle name="Обычный 3" xfId="6" xr:uid="{A4251D8D-57F0-4326-BF9E-CDF5BF6A5991}"/>
    <cellStyle name="Обычный 4" xfId="5" xr:uid="{4B1A7E02-0921-4FFF-B74E-46B9D6017A74}"/>
    <cellStyle name="Обычный 5" xfId="9" xr:uid="{7A0C7249-D730-47DF-AEBE-FC31DA8DA4D1}"/>
    <cellStyle name="Обычный 6" xfId="10" xr:uid="{582676A3-8C8F-4027-BF71-B65FA4DED01B}"/>
    <cellStyle name="Обычный 7" xfId="13" xr:uid="{41F26733-B794-4763-917F-5C16ABC593F5}"/>
    <cellStyle name="常规_Sheet1" xfId="4" xr:uid="{5EDE9FE6-B0C4-4491-A08E-4A3AA7F8AB94}"/>
  </cellStyles>
  <dxfs count="21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937860451479366E-2"/>
          <c:y val="5.9181867838186061E-2"/>
          <c:w val="0.89653018372703408"/>
          <c:h val="0.85441707930838529"/>
        </c:manualLayout>
      </c:layout>
      <c:scatterChart>
        <c:scatterStyle val="smoothMarker"/>
        <c:varyColors val="0"/>
        <c:ser>
          <c:idx val="2"/>
          <c:order val="0"/>
          <c:tx>
            <c:v>Q-H</c:v>
          </c:tx>
          <c:spPr>
            <a:ln w="31750"/>
          </c:spPr>
          <c:xVal>
            <c:numRef>
              <c:f>CurveData!$T$2:$T$16</c:f>
              <c:numCache>
                <c:formatCode>General</c:formatCode>
                <c:ptCount val="15"/>
                <c:pt idx="0">
                  <c:v>0</c:v>
                </c:pt>
                <c:pt idx="1">
                  <c:v>0.60709999999999997</c:v>
                </c:pt>
                <c:pt idx="2">
                  <c:v>1.214</c:v>
                </c:pt>
                <c:pt idx="3">
                  <c:v>1.821</c:v>
                </c:pt>
                <c:pt idx="4">
                  <c:v>2.4289999999999998</c:v>
                </c:pt>
                <c:pt idx="5">
                  <c:v>3.036</c:v>
                </c:pt>
                <c:pt idx="6">
                  <c:v>3.6429999999999998</c:v>
                </c:pt>
                <c:pt idx="7">
                  <c:v>4.25</c:v>
                </c:pt>
                <c:pt idx="8">
                  <c:v>4.8570000000000002</c:v>
                </c:pt>
                <c:pt idx="9">
                  <c:v>5.4640000000000004</c:v>
                </c:pt>
                <c:pt idx="10">
                  <c:v>6.0709999999999997</c:v>
                </c:pt>
                <c:pt idx="11">
                  <c:v>6.6790000000000003</c:v>
                </c:pt>
                <c:pt idx="12">
                  <c:v>7.2859999999999996</c:v>
                </c:pt>
                <c:pt idx="13">
                  <c:v>7.8929999999999998</c:v>
                </c:pt>
                <c:pt idx="14">
                  <c:v>8.4990000000000006</c:v>
                </c:pt>
              </c:numCache>
            </c:numRef>
          </c:xVal>
          <c:yVal>
            <c:numRef>
              <c:f>CurveData!$U$2:$U$16</c:f>
              <c:numCache>
                <c:formatCode>General</c:formatCode>
                <c:ptCount val="15"/>
                <c:pt idx="0">
                  <c:v>22.08</c:v>
                </c:pt>
                <c:pt idx="1">
                  <c:v>22.1</c:v>
                </c:pt>
                <c:pt idx="2">
                  <c:v>21.95</c:v>
                </c:pt>
                <c:pt idx="3">
                  <c:v>21.62</c:v>
                </c:pt>
                <c:pt idx="4">
                  <c:v>21.13</c:v>
                </c:pt>
                <c:pt idx="5">
                  <c:v>20.48</c:v>
                </c:pt>
                <c:pt idx="6">
                  <c:v>19.649999999999999</c:v>
                </c:pt>
                <c:pt idx="7">
                  <c:v>18.670000000000002</c:v>
                </c:pt>
                <c:pt idx="8">
                  <c:v>17.52</c:v>
                </c:pt>
                <c:pt idx="9">
                  <c:v>16.22</c:v>
                </c:pt>
                <c:pt idx="10">
                  <c:v>14.76</c:v>
                </c:pt>
                <c:pt idx="11">
                  <c:v>13.14</c:v>
                </c:pt>
                <c:pt idx="12">
                  <c:v>11.37</c:v>
                </c:pt>
                <c:pt idx="13">
                  <c:v>9.4429999999999996</c:v>
                </c:pt>
                <c:pt idx="14">
                  <c:v>7.3710000000000004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3B7-4E27-8D30-5F371D783680}"/>
            </c:ext>
          </c:extLst>
        </c:ser>
        <c:ser>
          <c:idx val="3"/>
          <c:order val="1"/>
          <c:tx>
            <c:v>Точка</c:v>
          </c:tx>
          <c:xVal>
            <c:numRef>
              <c:f>CurveData!$T$18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CurveData!$U$18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3B7-4E27-8D30-5F371D783680}"/>
            </c:ext>
          </c:extLst>
        </c:ser>
        <c:ser>
          <c:idx val="0"/>
          <c:order val="2"/>
          <c:tx>
            <c:v>Q-H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CurveData!$T$2:$T$16</c:f>
              <c:numCache>
                <c:formatCode>General</c:formatCode>
                <c:ptCount val="15"/>
                <c:pt idx="0">
                  <c:v>0</c:v>
                </c:pt>
                <c:pt idx="1">
                  <c:v>0.60709999999999997</c:v>
                </c:pt>
                <c:pt idx="2">
                  <c:v>1.214</c:v>
                </c:pt>
                <c:pt idx="3">
                  <c:v>1.821</c:v>
                </c:pt>
                <c:pt idx="4">
                  <c:v>2.4289999999999998</c:v>
                </c:pt>
                <c:pt idx="5">
                  <c:v>3.036</c:v>
                </c:pt>
                <c:pt idx="6">
                  <c:v>3.6429999999999998</c:v>
                </c:pt>
                <c:pt idx="7">
                  <c:v>4.25</c:v>
                </c:pt>
                <c:pt idx="8">
                  <c:v>4.8570000000000002</c:v>
                </c:pt>
                <c:pt idx="9">
                  <c:v>5.4640000000000004</c:v>
                </c:pt>
                <c:pt idx="10">
                  <c:v>6.0709999999999997</c:v>
                </c:pt>
                <c:pt idx="11">
                  <c:v>6.6790000000000003</c:v>
                </c:pt>
                <c:pt idx="12">
                  <c:v>7.2859999999999996</c:v>
                </c:pt>
                <c:pt idx="13">
                  <c:v>7.8929999999999998</c:v>
                </c:pt>
                <c:pt idx="14">
                  <c:v>8.4990000000000006</c:v>
                </c:pt>
              </c:numCache>
            </c:numRef>
          </c:xVal>
          <c:yVal>
            <c:numRef>
              <c:f>CurveData!$U$2:$U$16</c:f>
              <c:numCache>
                <c:formatCode>General</c:formatCode>
                <c:ptCount val="15"/>
                <c:pt idx="0">
                  <c:v>22.08</c:v>
                </c:pt>
                <c:pt idx="1">
                  <c:v>22.1</c:v>
                </c:pt>
                <c:pt idx="2">
                  <c:v>21.95</c:v>
                </c:pt>
                <c:pt idx="3">
                  <c:v>21.62</c:v>
                </c:pt>
                <c:pt idx="4">
                  <c:v>21.13</c:v>
                </c:pt>
                <c:pt idx="5">
                  <c:v>20.48</c:v>
                </c:pt>
                <c:pt idx="6">
                  <c:v>19.649999999999999</c:v>
                </c:pt>
                <c:pt idx="7">
                  <c:v>18.670000000000002</c:v>
                </c:pt>
                <c:pt idx="8">
                  <c:v>17.52</c:v>
                </c:pt>
                <c:pt idx="9">
                  <c:v>16.22</c:v>
                </c:pt>
                <c:pt idx="10">
                  <c:v>14.76</c:v>
                </c:pt>
                <c:pt idx="11">
                  <c:v>13.14</c:v>
                </c:pt>
                <c:pt idx="12">
                  <c:v>11.37</c:v>
                </c:pt>
                <c:pt idx="13">
                  <c:v>9.4429999999999996</c:v>
                </c:pt>
                <c:pt idx="14">
                  <c:v>7.3710000000000004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B7-4E27-8D30-5F371D783680}"/>
            </c:ext>
          </c:extLst>
        </c:ser>
        <c:ser>
          <c:idx val="1"/>
          <c:order val="3"/>
          <c:tx>
            <c:v>Точка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32"/>
            <c:spPr>
              <a:noFill/>
              <a:ln w="38100">
                <a:solidFill>
                  <a:schemeClr val="accent2"/>
                </a:solidFill>
              </a:ln>
              <a:effectLst/>
            </c:spPr>
          </c:marker>
          <c:xVal>
            <c:numRef>
              <c:f>CurveData!$T$18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CurveData!$U$18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3B7-4E27-8D30-5F371D783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974991"/>
        <c:axId val="1965543071"/>
      </c:scatterChart>
      <c:valAx>
        <c:axId val="197497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ru-RU" sz="180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Подача,</a:t>
                </a:r>
                <a:r>
                  <a:rPr lang="ru-RU" sz="1800" baseline="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 м3/ч</a:t>
                </a:r>
                <a:endParaRPr lang="ru-RU" sz="1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ru-RU"/>
          </a:p>
        </c:txPr>
        <c:crossAx val="1965543071"/>
        <c:crosses val="autoZero"/>
        <c:crossBetween val="midCat"/>
      </c:valAx>
      <c:valAx>
        <c:axId val="1965543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ru-RU" sz="180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Напор,</a:t>
                </a:r>
                <a:r>
                  <a:rPr lang="ru-RU" sz="1800" baseline="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 м</a:t>
                </a:r>
                <a:endParaRPr lang="ru-RU" sz="1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1148119246803587E-3"/>
              <c:y val="0.4086693389565568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ru-RU"/>
          </a:p>
        </c:txPr>
        <c:crossAx val="19749749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937860451479366E-2"/>
          <c:y val="5.9181867838186061E-2"/>
          <c:w val="0.89653018372703408"/>
          <c:h val="0.83134015141865669"/>
        </c:manualLayout>
      </c:layout>
      <c:scatterChart>
        <c:scatterStyle val="smoothMarker"/>
        <c:varyColors val="0"/>
        <c:ser>
          <c:idx val="0"/>
          <c:order val="0"/>
          <c:tx>
            <c:v>Q-H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CurveData!$T$20:$T$34</c:f>
              <c:numCache>
                <c:formatCode>General</c:formatCode>
                <c:ptCount val="15"/>
                <c:pt idx="0">
                  <c:v>0</c:v>
                </c:pt>
                <c:pt idx="1">
                  <c:v>1.2141999999999999</c:v>
                </c:pt>
                <c:pt idx="2">
                  <c:v>2.4279999999999999</c:v>
                </c:pt>
                <c:pt idx="3">
                  <c:v>3.6419999999999999</c:v>
                </c:pt>
                <c:pt idx="4">
                  <c:v>4.8579999999999997</c:v>
                </c:pt>
                <c:pt idx="5">
                  <c:v>6.0720000000000001</c:v>
                </c:pt>
                <c:pt idx="6">
                  <c:v>7.2859999999999996</c:v>
                </c:pt>
                <c:pt idx="7">
                  <c:v>8.5</c:v>
                </c:pt>
                <c:pt idx="8">
                  <c:v>9.7140000000000004</c:v>
                </c:pt>
                <c:pt idx="9">
                  <c:v>10.928000000000001</c:v>
                </c:pt>
                <c:pt idx="10">
                  <c:v>12.141999999999999</c:v>
                </c:pt>
                <c:pt idx="11">
                  <c:v>13.358000000000001</c:v>
                </c:pt>
                <c:pt idx="12">
                  <c:v>14.571999999999999</c:v>
                </c:pt>
                <c:pt idx="13">
                  <c:v>15.786</c:v>
                </c:pt>
                <c:pt idx="14">
                  <c:v>16.998000000000001</c:v>
                </c:pt>
              </c:numCache>
            </c:numRef>
          </c:xVal>
          <c:yVal>
            <c:numRef>
              <c:f>CurveData!$U$20:$U$34</c:f>
              <c:numCache>
                <c:formatCode>General</c:formatCode>
                <c:ptCount val="15"/>
                <c:pt idx="0">
                  <c:v>22.08</c:v>
                </c:pt>
                <c:pt idx="1">
                  <c:v>22.1</c:v>
                </c:pt>
                <c:pt idx="2">
                  <c:v>21.95</c:v>
                </c:pt>
                <c:pt idx="3">
                  <c:v>21.62</c:v>
                </c:pt>
                <c:pt idx="4">
                  <c:v>21.13</c:v>
                </c:pt>
                <c:pt idx="5">
                  <c:v>20.48</c:v>
                </c:pt>
                <c:pt idx="6">
                  <c:v>19.649999999999999</c:v>
                </c:pt>
                <c:pt idx="7">
                  <c:v>18.670000000000002</c:v>
                </c:pt>
                <c:pt idx="8">
                  <c:v>17.52</c:v>
                </c:pt>
                <c:pt idx="9">
                  <c:v>16.22</c:v>
                </c:pt>
                <c:pt idx="10">
                  <c:v>14.76</c:v>
                </c:pt>
                <c:pt idx="11">
                  <c:v>13.14</c:v>
                </c:pt>
                <c:pt idx="12">
                  <c:v>11.37</c:v>
                </c:pt>
                <c:pt idx="13">
                  <c:v>9.4429999999999996</c:v>
                </c:pt>
                <c:pt idx="14">
                  <c:v>7.3710000000000004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8-4222-A485-DEF82DED7666}"/>
            </c:ext>
          </c:extLst>
        </c:ser>
        <c:ser>
          <c:idx val="1"/>
          <c:order val="1"/>
          <c:tx>
            <c:v>Точка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32"/>
            <c:spPr>
              <a:noFill/>
              <a:ln w="38100">
                <a:solidFill>
                  <a:schemeClr val="accent2"/>
                </a:solidFill>
              </a:ln>
              <a:effectLst/>
            </c:spPr>
          </c:marker>
          <c:xVal>
            <c:numRef>
              <c:f>CurveData!$T$36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CurveData!$U$36</c:f>
              <c:numCache>
                <c:formatCode>General</c:formatCode>
                <c:ptCount val="1"/>
                <c:pt idx="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38-4222-A485-DEF82DED7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974991"/>
        <c:axId val="1965543071"/>
      </c:scatterChart>
      <c:valAx>
        <c:axId val="197497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ru-RU" sz="180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Подача,</a:t>
                </a:r>
                <a:r>
                  <a:rPr lang="ru-RU" sz="1800" baseline="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 м3/ч</a:t>
                </a:r>
                <a:endParaRPr lang="ru-RU" sz="1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ru-RU"/>
          </a:p>
        </c:txPr>
        <c:crossAx val="1965543071"/>
        <c:crosses val="autoZero"/>
        <c:crossBetween val="midCat"/>
      </c:valAx>
      <c:valAx>
        <c:axId val="1965543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ru-RU" sz="180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Напор,</a:t>
                </a:r>
                <a:r>
                  <a:rPr lang="ru-RU" sz="1800" baseline="0"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rPr>
                  <a:t> м</a:t>
                </a:r>
                <a:endParaRPr lang="ru-RU" sz="1800"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1148119246803587E-3"/>
              <c:y val="0.40866933895655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ru-RU"/>
          </a:p>
        </c:txPr>
        <c:crossAx val="1974974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jpeg"/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e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4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eg"/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6</xdr:row>
          <xdr:rowOff>22860</xdr:rowOff>
        </xdr:from>
        <xdr:to>
          <xdr:col>16</xdr:col>
          <xdr:colOff>746760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Калькулятор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40004</xdr:colOff>
      <xdr:row>0</xdr:row>
      <xdr:rowOff>0</xdr:rowOff>
    </xdr:from>
    <xdr:to>
      <xdr:col>48</xdr:col>
      <xdr:colOff>181148</xdr:colOff>
      <xdr:row>48</xdr:row>
      <xdr:rowOff>95250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575310</xdr:colOff>
      <xdr:row>81</xdr:row>
      <xdr:rowOff>156210</xdr:rowOff>
    </xdr:from>
    <xdr:to>
      <xdr:col>45</xdr:col>
      <xdr:colOff>106854</xdr:colOff>
      <xdr:row>131</xdr:row>
      <xdr:rowOff>95250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555480" cy="2731224"/>
    <xdr:pic>
      <xdr:nvPicPr>
        <xdr:cNvPr id="2" name="Рисунок 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9555480" cy="2731224"/>
        </a:xfrm>
        <a:prstGeom prst="rect">
          <a:avLst/>
        </a:prstGeom>
        <a:noFill/>
        <a:ln w="9525">
          <a:noFill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</xdr:row>
          <xdr:rowOff>289560</xdr:rowOff>
        </xdr:from>
        <xdr:to>
          <xdr:col>20</xdr:col>
          <xdr:colOff>30480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35278</xdr:rowOff>
    </xdr:from>
    <xdr:to>
      <xdr:col>7</xdr:col>
      <xdr:colOff>45719</xdr:colOff>
      <xdr:row>1</xdr:row>
      <xdr:rowOff>76818</xdr:rowOff>
    </xdr:to>
    <xdr:pic>
      <xdr:nvPicPr>
        <xdr:cNvPr id="2" name="Рисунок 8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5278"/>
          <a:ext cx="6957059" cy="2022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21167</xdr:colOff>
      <xdr:row>1</xdr:row>
      <xdr:rowOff>801793</xdr:rowOff>
    </xdr:from>
    <xdr:to>
      <xdr:col>6</xdr:col>
      <xdr:colOff>1024890</xdr:colOff>
      <xdr:row>3</xdr:row>
      <xdr:rowOff>204331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67" y="2782993"/>
          <a:ext cx="6756823" cy="35401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571500</xdr:colOff>
      <xdr:row>1</xdr:row>
      <xdr:rowOff>15240</xdr:rowOff>
    </xdr:to>
    <xdr:pic>
      <xdr:nvPicPr>
        <xdr:cNvPr id="2" name="Рисунок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472940" cy="1280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373380</xdr:colOff>
      <xdr:row>0</xdr:row>
      <xdr:rowOff>754380</xdr:rowOff>
    </xdr:from>
    <xdr:to>
      <xdr:col>5</xdr:col>
      <xdr:colOff>320040</xdr:colOff>
      <xdr:row>2</xdr:row>
      <xdr:rowOff>403860</xdr:rowOff>
    </xdr:to>
    <xdr:pic>
      <xdr:nvPicPr>
        <xdr:cNvPr id="3" name="Рисунок 1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754380"/>
          <a:ext cx="1744980" cy="1348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284720" cy="2087880"/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284720" cy="2087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312420</xdr:colOff>
      <xdr:row>0</xdr:row>
      <xdr:rowOff>1409700</xdr:rowOff>
    </xdr:from>
    <xdr:ext cx="1188720" cy="1562100"/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" y="198120"/>
          <a:ext cx="1188720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784860</xdr:colOff>
      <xdr:row>58</xdr:row>
      <xdr:rowOff>960120</xdr:rowOff>
    </xdr:from>
    <xdr:ext cx="883920" cy="1485900"/>
    <xdr:pic>
      <xdr:nvPicPr>
        <xdr:cNvPr id="4" name="Picture 787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5180" y="11689080"/>
          <a:ext cx="883920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441960</xdr:colOff>
      <xdr:row>60</xdr:row>
      <xdr:rowOff>281940</xdr:rowOff>
    </xdr:from>
    <xdr:ext cx="1592580" cy="1417320"/>
    <xdr:pic>
      <xdr:nvPicPr>
        <xdr:cNvPr id="5" name="Рисунок 1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280" y="12085320"/>
          <a:ext cx="1592580" cy="1417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396240</xdr:colOff>
      <xdr:row>54</xdr:row>
      <xdr:rowOff>213360</xdr:rowOff>
    </xdr:from>
    <xdr:ext cx="2179320" cy="1432560"/>
    <xdr:pic>
      <xdr:nvPicPr>
        <xdr:cNvPr id="6" name="Рисунок 1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6560" y="10896600"/>
          <a:ext cx="2179320" cy="1432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342900</xdr:colOff>
      <xdr:row>52</xdr:row>
      <xdr:rowOff>685800</xdr:rowOff>
    </xdr:from>
    <xdr:ext cx="2346960" cy="1706880"/>
    <xdr:pic>
      <xdr:nvPicPr>
        <xdr:cNvPr id="7" name="Рисунок 2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3220" y="10500360"/>
          <a:ext cx="2346960" cy="1706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403860</xdr:colOff>
      <xdr:row>51</xdr:row>
      <xdr:rowOff>30480</xdr:rowOff>
    </xdr:from>
    <xdr:ext cx="2110740" cy="1493520"/>
    <xdr:pic>
      <xdr:nvPicPr>
        <xdr:cNvPr id="8" name="image3.png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4180" y="10134600"/>
          <a:ext cx="2110740" cy="1493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5</xdr:col>
      <xdr:colOff>996091</xdr:colOff>
      <xdr:row>9</xdr:row>
      <xdr:rowOff>131445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19425"/>
          <a:ext cx="8391525" cy="389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1062766</xdr:colOff>
      <xdr:row>1</xdr:row>
      <xdr:rowOff>398145</xdr:rowOff>
    </xdr:to>
    <xdr:pic>
      <xdr:nvPicPr>
        <xdr:cNvPr id="3" name="Рисунок 3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45820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708660</xdr:rowOff>
    </xdr:from>
    <xdr:to>
      <xdr:col>1</xdr:col>
      <xdr:colOff>984885</xdr:colOff>
      <xdr:row>2</xdr:row>
      <xdr:rowOff>253365</xdr:rowOff>
    </xdr:to>
    <xdr:pic>
      <xdr:nvPicPr>
        <xdr:cNvPr id="4" name="Рисунок 2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4850"/>
          <a:ext cx="2562225" cy="2562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35859</xdr:colOff>
      <xdr:row>2</xdr:row>
      <xdr:rowOff>22860</xdr:rowOff>
    </xdr:from>
    <xdr:to>
      <xdr:col>6</xdr:col>
      <xdr:colOff>1376979</xdr:colOff>
      <xdr:row>9</xdr:row>
      <xdr:rowOff>137160</xdr:rowOff>
    </xdr:to>
    <xdr:pic>
      <xdr:nvPicPr>
        <xdr:cNvPr id="2" name="Рисунок 2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35"/>
        <a:stretch>
          <a:fillRect/>
        </a:stretch>
      </xdr:blipFill>
      <xdr:spPr bwMode="auto">
        <a:xfrm>
          <a:off x="35859" y="2990178"/>
          <a:ext cx="9077661" cy="3099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175260</xdr:colOff>
      <xdr:row>7</xdr:row>
      <xdr:rowOff>0</xdr:rowOff>
    </xdr:from>
    <xdr:to>
      <xdr:col>0</xdr:col>
      <xdr:colOff>1299210</xdr:colOff>
      <xdr:row>10</xdr:row>
      <xdr:rowOff>280035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96"/>
        <a:stretch>
          <a:fillRect/>
        </a:stretch>
      </xdr:blipFill>
      <xdr:spPr bwMode="auto">
        <a:xfrm>
          <a:off x="171450" y="5238750"/>
          <a:ext cx="1123950" cy="14077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24765</xdr:colOff>
      <xdr:row>1</xdr:row>
      <xdr:rowOff>363855</xdr:rowOff>
    </xdr:to>
    <xdr:pic>
      <xdr:nvPicPr>
        <xdr:cNvPr id="4" name="Рисунок 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05925" cy="2657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297180</xdr:colOff>
      <xdr:row>0</xdr:row>
      <xdr:rowOff>861060</xdr:rowOff>
    </xdr:from>
    <xdr:to>
      <xdr:col>3</xdr:col>
      <xdr:colOff>154305</xdr:colOff>
      <xdr:row>1</xdr:row>
      <xdr:rowOff>558165</xdr:rowOff>
    </xdr:to>
    <xdr:pic>
      <xdr:nvPicPr>
        <xdr:cNvPr id="5" name="Рисунок 2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57250"/>
          <a:ext cx="2562225" cy="1990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2</xdr:row>
      <xdr:rowOff>83820</xdr:rowOff>
    </xdr:from>
    <xdr:to>
      <xdr:col>6</xdr:col>
      <xdr:colOff>184112</xdr:colOff>
      <xdr:row>7</xdr:row>
      <xdr:rowOff>2386965</xdr:rowOff>
    </xdr:to>
    <xdr:pic>
      <xdr:nvPicPr>
        <xdr:cNvPr id="2" name="Рисунок 2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29025"/>
          <a:ext cx="7648575" cy="5153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262442</xdr:colOff>
      <xdr:row>1</xdr:row>
      <xdr:rowOff>956310</xdr:rowOff>
    </xdr:to>
    <xdr:pic>
      <xdr:nvPicPr>
        <xdr:cNvPr id="3" name="Рисунок 3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45845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:\www.wilo.ru\Users\tikhomirovar\Desktop\&#1054;&#1087;&#1088;&#1086;&#1089;&#1085;&#1099;&#1077;%20&#1083;&#1080;&#1089;&#1090;&#1099;\OL_&#1059;&#1089;&#1090;&#1072;&#1085;&#1086;&#1074;&#1082;&#1072;%20&#1087;&#1086;&#1074;&#1099;&#1096;&#1077;&#1085;&#1080;&#1103;%20&#1076;&#1072;&#1074;&#1083;&#1077;&#1085;&#1080;&#110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просный лист"/>
      <sheetName val="Данные"/>
    </sheet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C542362-A4F7-426E-A1A6-D3F37BBC2370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№ п/п" tableColumnId="1"/>
      <queryTableField id="2" name="Артикул" tableColumnId="2"/>
      <queryTableField id="3" name="Наименование" tableColumnId="3"/>
      <queryTableField id="4" name="Наличие" tableColumnId="4"/>
      <queryTableField id="5" name="Свободно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6536AAF1-D00F-40CF-86AA-9A83960695E8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№ п/п" tableColumnId="1"/>
      <queryTableField id="2" name="Артикул" tableColumnId="2"/>
      <queryTableField id="3" name="Наименование" tableColumnId="3"/>
      <queryTableField id="4" name="Наличие" tableColumnId="4"/>
      <queryTableField id="5" name="Свободно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63AF9034-20A7-4E64-A549-FA4183FE569D}" autoFormatId="16" applyNumberFormats="0" applyBorderFormats="0" applyFontFormats="0" applyPatternFormats="0" applyAlignmentFormats="0" applyWidthHeightFormats="0">
  <queryTableRefresh nextId="6">
    <queryTableFields count="5">
      <queryTableField id="1" name="№ п/п" tableColumnId="1"/>
      <queryTableField id="2" name="Артикул" tableColumnId="2"/>
      <queryTableField id="3" name="Наименование" tableColumnId="3"/>
      <queryTableField id="4" name="Наличие" tableColumnId="4"/>
      <queryTableField id="5" name="Свободно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EDE8E53C-4420-4624-8E83-2E19ADA9839F}" autoFormatId="16" applyNumberFormats="0" applyBorderFormats="0" applyFontFormats="0" applyPatternFormats="0" applyAlignmentFormats="0" applyWidthHeightFormats="0">
  <queryTableRefresh nextId="10" unboundColumnsRight="3">
    <queryTableFields count="8">
      <queryTableField id="1" name="№ п/п" tableColumnId="1"/>
      <queryTableField id="2" name="Артикул" tableColumnId="2"/>
      <queryTableField id="3" name="Наименование" tableColumnId="3"/>
      <queryTableField id="4" name="Наличие" tableColumnId="4"/>
      <queryTableField id="5" name="Свободно" tableColumnId="5"/>
      <queryTableField id="6" dataBound="0" tableColumnId="6"/>
      <queryTableField id="7" dataBound="0" tableColumnId="7"/>
      <queryTableField id="9" dataBound="0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4582AE27-B8FD-4E19-8C1A-BA9FFD3AF3B7}" autoFormatId="16" applyNumberFormats="0" applyBorderFormats="0" applyFontFormats="0" applyPatternFormats="0" applyAlignmentFormats="0" applyWidthHeightFormats="0">
  <queryTableRefresh nextId="6">
    <queryTableFields count="5">
      <queryTableField id="1" name="Код" tableColumnId="1"/>
      <queryTableField id="2" name="Валюта" tableColumnId="2"/>
      <queryTableField id="3" name="Кол-во" tableColumnId="3"/>
      <queryTableField id="4" name="Курс" tableColumnId="4"/>
      <queryTableField id="5" name="Изменение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BD4EE0-38CD-4463-BADB-2F53B5309140}" name="на_Центральном_складе__2" displayName="на_Центральном_складе__2" ref="A1:H59" tableType="queryTable" totalsRowShown="0">
  <autoFilter ref="A1:H59" xr:uid="{E2949C00-72CF-4A51-BAC6-ABB5FEE3228B}"/>
  <tableColumns count="8">
    <tableColumn id="1" xr3:uid="{7570E5E3-8A1B-4972-B2E9-4BE61BF58B90}" uniqueName="1" name="№ п/п" queryTableFieldId="1"/>
    <tableColumn id="2" xr3:uid="{18829F64-E685-41CD-8BD8-A70B3037BE8C}" uniqueName="2" name="Артикул" queryTableFieldId="2" dataDxfId="20"/>
    <tableColumn id="3" xr3:uid="{E93C1D3E-09D6-4EFB-9F4D-20E6297380F0}" uniqueName="3" name="Наименование" queryTableFieldId="3" dataDxfId="19"/>
    <tableColumn id="4" xr3:uid="{67F8AEA1-73A5-4A63-B6B3-345EE1617DCF}" uniqueName="4" name="Наличие" queryTableFieldId="4"/>
    <tableColumn id="5" xr3:uid="{EBB2E979-BC7B-4291-8BF4-2FC0118D9905}" uniqueName="5" name="Свободно" queryTableFieldId="5"/>
    <tableColumn id="6" xr3:uid="{8BB5882A-CA44-480C-923A-296D8F15B65D}" uniqueName="6" name="Столбец1" queryTableFieldId="6" dataDxfId="18">
      <calculatedColumnFormula>IF(на_Центральном_складе__2[[#This Row],[Столбец3]]=0,LEFT(на_Центральном_складе__2[[#This Row],[Артикул]],LEN(на_Центральном_складе__2[[#This Row],[Артикул]])-5),0)</calculatedColumnFormula>
    </tableColumn>
    <tableColumn id="7" xr3:uid="{41E94217-CB60-44E7-ABB7-CB7F104123E5}" uniqueName="7" name="Столбец2" queryTableFieldId="7" dataDxfId="17">
      <calculatedColumnFormula>RIGHT(на_Центральном_складе__2[[#This Row],[Артикул]],5)</calculatedColumnFormula>
    </tableColumn>
    <tableColumn id="8" xr3:uid="{C9E4FC0C-CBCF-4688-88C9-09994402C1B9}" uniqueName="8" name="Столбец3" queryTableFieldId="8" dataDxfId="16">
      <calculatedColumnFormula>IFERROR(SEARCH("D",на_Центральном_складе__2[[#This Row],[Столбец2]]),0)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1FEE6E-376D-4571-8D2A-EA8537AAE7DC}" name="на_Центральном_складе" displayName="на_Центральном_складе" ref="A1:H74" tableType="queryTable" totalsRowShown="0">
  <autoFilter ref="A1:H74" xr:uid="{8184BB80-390F-4784-AD68-1903874BF3CB}"/>
  <tableColumns count="8">
    <tableColumn id="1" xr3:uid="{627172C0-BAA5-4506-9E7E-4573FABC9262}" uniqueName="1" name="№ п/п" queryTableFieldId="1"/>
    <tableColumn id="2" xr3:uid="{79204C68-E26F-4832-81D4-F5D4986520BC}" uniqueName="2" name="Артикул" queryTableFieldId="2" dataDxfId="15"/>
    <tableColumn id="3" xr3:uid="{6D854C78-8136-43D8-B7AB-2ABB4808D673}" uniqueName="3" name="Наименование" queryTableFieldId="3" dataDxfId="14"/>
    <tableColumn id="4" xr3:uid="{C5B4877E-AD17-4D90-AD78-0FB44363C7D1}" uniqueName="4" name="Наличие" queryTableFieldId="4"/>
    <tableColumn id="5" xr3:uid="{96D42ADD-4170-4D22-B800-18D5ABD0E068}" uniqueName="5" name="Свободно" queryTableFieldId="5"/>
    <tableColumn id="6" xr3:uid="{6E436543-990D-46FD-A761-C8B723B6F96E}" uniqueName="6" name="Столбец1" queryTableFieldId="6" dataDxfId="13">
      <calculatedColumnFormula>IF(на_Центральном_складе[[#This Row],[Столбец3]]=0,LEFT(на_Центральном_складе[[#This Row],[Артикул]],LEN(на_Центральном_складе[[#This Row],[Артикул]])-5),0)</calculatedColumnFormula>
    </tableColumn>
    <tableColumn id="7" xr3:uid="{A15BBDE0-5E0A-4AD0-B546-99E7B8F185FD}" uniqueName="7" name="Столбец2" queryTableFieldId="7" dataDxfId="12">
      <calculatedColumnFormula>RIGHT(на_Центральном_складе[[#This Row],[Артикул]],5)</calculatedColumnFormula>
    </tableColumn>
    <tableColumn id="8" xr3:uid="{F3004FCE-7916-42A1-956F-01ACCFB10EBD}" uniqueName="8" name="Столбец3" queryTableFieldId="8" dataDxfId="11">
      <calculatedColumnFormula>IFERROR(SEARCH("D",на_Центральном_складе[[#This Row],[Столбец2]]),0)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AE9FAE-CD4B-4629-B48F-550B12B92ECA}" name="на_Центральном_складе__4" displayName="на_Центральном_складе__4" ref="A1:E9" tableType="queryTable" totalsRowShown="0">
  <autoFilter ref="A1:E9" xr:uid="{CE074D15-B54C-4F39-B0AA-B515F6EF476F}"/>
  <tableColumns count="5">
    <tableColumn id="1" xr3:uid="{E12C480C-A184-4428-855C-B9E9C3AB7A8B}" uniqueName="1" name="№ п/п" queryTableFieldId="1"/>
    <tableColumn id="2" xr3:uid="{5DF7D692-20A2-427E-9650-2C2523090CA3}" uniqueName="2" name="Артикул" queryTableFieldId="2" dataDxfId="10"/>
    <tableColumn id="3" xr3:uid="{F0AB2AD7-F096-4C09-BCEA-527A36FE1CF6}" uniqueName="3" name="Наименование" queryTableFieldId="3" dataDxfId="9"/>
    <tableColumn id="4" xr3:uid="{4BFE2220-D9AF-41D0-86ED-91C685023566}" uniqueName="4" name="Наличие" queryTableFieldId="4"/>
    <tableColumn id="5" xr3:uid="{9BD21074-C058-4C63-B37D-ACC1A0578F53}" uniqueName="5" name="Свободно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DBE4607-D2AD-4ACF-B840-0186BAF85D4B}" name="на_Центральном_складе__3" displayName="на_Центральном_складе__3" ref="A1:H49" tableType="queryTable" totalsRowShown="0">
  <autoFilter ref="A1:H49" xr:uid="{16985C5A-6A80-4A5F-A656-C2BD328BA426}"/>
  <tableColumns count="8">
    <tableColumn id="1" xr3:uid="{1A8FA098-84B0-4EEB-974F-BBCE503DF8E0}" uniqueName="1" name="№ п/п" queryTableFieldId="1"/>
    <tableColumn id="2" xr3:uid="{B7E7C776-099B-4D7E-B7EF-E8C2A3DD0049}" uniqueName="2" name="Артикул" queryTableFieldId="2" dataDxfId="8"/>
    <tableColumn id="3" xr3:uid="{322693F2-4C72-45D9-8AA6-A06A431859C5}" uniqueName="3" name="Наименование" queryTableFieldId="3" dataDxfId="7"/>
    <tableColumn id="4" xr3:uid="{2587E1CA-9F3E-485F-961D-866E2DA9B765}" uniqueName="4" name="Наличие" queryTableFieldId="4"/>
    <tableColumn id="5" xr3:uid="{0F9F236A-0260-4A51-9EF6-BFE1282A635E}" uniqueName="5" name="Свободно" queryTableFieldId="5"/>
    <tableColumn id="6" xr3:uid="{B107FD9C-6DBC-40A3-8335-8ADD525EF026}" uniqueName="6" name="Столбец1" queryTableFieldId="6" dataDxfId="6">
      <calculatedColumnFormula>IF(на_Центральном_складе__3[[#This Row],[Столбец3]]=0,LEFT(на_Центральном_складе__3[[#This Row],[Артикул]],LEN(на_Центральном_складе__3[[#This Row],[Артикул]])-5),0)</calculatedColumnFormula>
    </tableColumn>
    <tableColumn id="7" xr3:uid="{61EFDB1E-59A2-4DEE-920B-E7AF495CA183}" uniqueName="7" name="Столбец2" queryTableFieldId="7" dataDxfId="5">
      <calculatedColumnFormula>RIGHT(на_Центральном_складе__3[[#This Row],[Артикул]],5)</calculatedColumnFormula>
    </tableColumn>
    <tableColumn id="9" xr3:uid="{109BBDA1-373B-4729-9B05-4EC674E4DDF3}" uniqueName="9" name="Столбец3" queryTableFieldId="9" dataDxfId="4">
      <calculatedColumnFormula>IFERROR(SEARCH("D",на_Центральном_складе__3[[#This Row],[Столбец2]])=2,0)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F53C43-3923-4E4F-B2E5-E5F792F91F71}" name="ЦБ_РФ___Банк_России___курсы_всех_валют_на_3_ноября_2021_года" displayName="ЦБ_РФ___Банк_России___курсы_всех_валют_на_3_ноября_2021_года" ref="A1:E35" tableType="queryTable" totalsRowShown="0">
  <autoFilter ref="A1:E35" xr:uid="{6D98C333-40E1-4F8B-9349-80C1054C8F8A}"/>
  <tableColumns count="5">
    <tableColumn id="1" xr3:uid="{066B9B20-8621-41EC-AA06-8CDF269A99BC}" uniqueName="1" name="Код" queryTableFieldId="1" dataDxfId="1"/>
    <tableColumn id="2" xr3:uid="{B573D5CB-ADCE-4230-99C2-997207A4A05B}" uniqueName="2" name="Валюта" queryTableFieldId="2" dataDxfId="0"/>
    <tableColumn id="3" xr3:uid="{A9EEA9D9-DC8D-4D42-8A46-7567C2CB0C75}" uniqueName="3" name="Кол-во" queryTableFieldId="3"/>
    <tableColumn id="4" xr3:uid="{10E48F30-ABCA-433F-AB8D-72E9466904E9}" uniqueName="4" name="Курс" queryTableFieldId="4"/>
    <tableColumn id="5" xr3:uid="{AA983B10-44C6-4E4B-B9FF-AFC9FA82C22D}" uniqueName="5" name="Изменение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70C0"/>
  </sheetPr>
  <dimension ref="A1:AB149"/>
  <sheetViews>
    <sheetView topLeftCell="A13" zoomScale="55" zoomScaleNormal="55" workbookViewId="0">
      <selection activeCell="A24" sqref="A24"/>
    </sheetView>
  </sheetViews>
  <sheetFormatPr defaultRowHeight="14.4"/>
  <cols>
    <col min="1" max="1" width="12" customWidth="1"/>
    <col min="2" max="2" width="24.6640625" customWidth="1"/>
    <col min="3" max="3" width="11.109375" customWidth="1"/>
    <col min="4" max="4" width="14.33203125" customWidth="1"/>
    <col min="5" max="5" width="14.44140625" customWidth="1"/>
    <col min="6" max="6" width="10.5546875" customWidth="1"/>
    <col min="7" max="7" width="11.33203125" customWidth="1"/>
    <col min="8" max="8" width="18.33203125" customWidth="1"/>
    <col min="9" max="9" width="14.109375" customWidth="1"/>
    <col min="10" max="10" width="12.109375" customWidth="1"/>
    <col min="11" max="11" width="14.5546875" customWidth="1"/>
    <col min="12" max="12" width="13.109375" customWidth="1"/>
    <col min="13" max="13" width="12.33203125" customWidth="1"/>
    <col min="14" max="14" width="13.6640625" customWidth="1"/>
    <col min="15" max="15" width="13.109375" customWidth="1"/>
    <col min="16" max="16" width="13.33203125" customWidth="1"/>
    <col min="17" max="17" width="14.109375" customWidth="1"/>
    <col min="18" max="18" width="13" customWidth="1"/>
    <col min="19" max="19" width="12.44140625" customWidth="1"/>
    <col min="23" max="23" width="11.33203125" customWidth="1"/>
  </cols>
  <sheetData>
    <row r="1" spans="1:13" ht="23.4">
      <c r="A1" s="417" t="s">
        <v>260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9"/>
    </row>
    <row r="2" spans="1:13" ht="15" customHeight="1">
      <c r="A2" s="16" t="s">
        <v>2</v>
      </c>
      <c r="B2" s="420" t="s">
        <v>25</v>
      </c>
      <c r="C2" s="421"/>
      <c r="D2" s="421"/>
      <c r="E2" s="421"/>
      <c r="F2" s="421"/>
      <c r="G2" s="422"/>
      <c r="H2" s="423" t="s">
        <v>26</v>
      </c>
      <c r="I2" s="424"/>
      <c r="J2" s="424"/>
      <c r="K2" s="424"/>
      <c r="L2" s="424"/>
      <c r="M2" s="425"/>
    </row>
    <row r="3" spans="1:13" ht="46.8">
      <c r="A3" s="16" t="s">
        <v>1</v>
      </c>
      <c r="B3" s="420" t="s">
        <v>3</v>
      </c>
      <c r="C3" s="421"/>
      <c r="D3" s="422"/>
      <c r="E3" s="420" t="s">
        <v>81</v>
      </c>
      <c r="F3" s="421"/>
      <c r="G3" s="422"/>
      <c r="H3" s="423" t="s">
        <v>3</v>
      </c>
      <c r="I3" s="424"/>
      <c r="J3" s="426"/>
      <c r="K3" s="423" t="s">
        <v>4</v>
      </c>
      <c r="L3" s="424"/>
      <c r="M3" s="425"/>
    </row>
    <row r="4" spans="1:13" ht="31.2">
      <c r="A4" s="16" t="s">
        <v>5</v>
      </c>
      <c r="B4" s="15">
        <v>2</v>
      </c>
      <c r="C4" s="15">
        <v>3</v>
      </c>
      <c r="D4" s="15">
        <v>4</v>
      </c>
      <c r="E4" s="15">
        <v>2</v>
      </c>
      <c r="F4" s="15">
        <v>3</v>
      </c>
      <c r="G4" s="15">
        <v>4</v>
      </c>
      <c r="H4" s="14">
        <v>2</v>
      </c>
      <c r="I4" s="14">
        <v>3</v>
      </c>
      <c r="J4" s="14">
        <v>4</v>
      </c>
      <c r="K4" s="14">
        <v>2</v>
      </c>
      <c r="L4" s="14">
        <v>3</v>
      </c>
      <c r="M4" s="17">
        <v>4</v>
      </c>
    </row>
    <row r="5" spans="1:13" ht="15.6">
      <c r="A5" s="16">
        <v>50</v>
      </c>
      <c r="B5" s="15">
        <v>44</v>
      </c>
      <c r="C5" s="15">
        <v>47</v>
      </c>
      <c r="D5" s="15">
        <v>53</v>
      </c>
      <c r="E5" s="15">
        <v>51</v>
      </c>
      <c r="F5" s="15">
        <v>55</v>
      </c>
      <c r="G5" s="15">
        <v>62</v>
      </c>
      <c r="H5" s="15">
        <v>20</v>
      </c>
      <c r="I5" s="15">
        <v>25</v>
      </c>
      <c r="J5" s="15">
        <v>29</v>
      </c>
      <c r="K5" s="15">
        <v>25</v>
      </c>
      <c r="L5" s="15">
        <v>29</v>
      </c>
      <c r="M5" s="18">
        <v>33</v>
      </c>
    </row>
    <row r="6" spans="1:13" ht="15.6">
      <c r="A6" s="16">
        <v>65</v>
      </c>
      <c r="B6" s="15">
        <v>53</v>
      </c>
      <c r="C6" s="15">
        <v>60</v>
      </c>
      <c r="D6" s="15">
        <v>73</v>
      </c>
      <c r="E6" s="15">
        <v>60</v>
      </c>
      <c r="F6" s="15">
        <v>69</v>
      </c>
      <c r="G6" s="15">
        <v>77</v>
      </c>
      <c r="H6" s="15">
        <v>25</v>
      </c>
      <c r="I6" s="15">
        <v>29</v>
      </c>
      <c r="J6" s="15">
        <v>33</v>
      </c>
      <c r="K6" s="15">
        <v>29</v>
      </c>
      <c r="L6" s="15">
        <v>33</v>
      </c>
      <c r="M6" s="18">
        <v>38</v>
      </c>
    </row>
    <row r="7" spans="1:13" ht="15.6">
      <c r="A7" s="16">
        <v>80</v>
      </c>
      <c r="B7" s="15">
        <v>60</v>
      </c>
      <c r="C7" s="15">
        <v>69</v>
      </c>
      <c r="D7" s="15">
        <v>88</v>
      </c>
      <c r="E7" s="15">
        <v>66</v>
      </c>
      <c r="F7" s="15">
        <v>80</v>
      </c>
      <c r="G7" s="15">
        <v>102</v>
      </c>
      <c r="H7" s="15">
        <v>29</v>
      </c>
      <c r="I7" s="15">
        <v>33</v>
      </c>
      <c r="J7" s="15">
        <v>38</v>
      </c>
      <c r="K7" s="15">
        <v>36</v>
      </c>
      <c r="L7" s="15">
        <v>40</v>
      </c>
      <c r="M7" s="18">
        <v>44</v>
      </c>
    </row>
    <row r="8" spans="1:13" ht="15.6">
      <c r="A8" s="16">
        <v>100</v>
      </c>
      <c r="B8" s="15">
        <v>66</v>
      </c>
      <c r="C8" s="15">
        <v>88</v>
      </c>
      <c r="D8" s="15">
        <v>113</v>
      </c>
      <c r="E8" s="15">
        <v>88</v>
      </c>
      <c r="F8" s="15">
        <v>115</v>
      </c>
      <c r="G8" s="15">
        <v>148</v>
      </c>
      <c r="H8" s="15">
        <v>36</v>
      </c>
      <c r="I8" s="15">
        <v>42</v>
      </c>
      <c r="J8" s="15">
        <v>49</v>
      </c>
      <c r="K8" s="15">
        <v>42</v>
      </c>
      <c r="L8" s="15">
        <v>49</v>
      </c>
      <c r="M8" s="18">
        <v>55</v>
      </c>
    </row>
    <row r="9" spans="1:13" ht="15.6">
      <c r="A9" s="16">
        <v>125</v>
      </c>
      <c r="B9" s="15">
        <v>86</v>
      </c>
      <c r="C9" s="15">
        <v>113</v>
      </c>
      <c r="D9" s="15">
        <v>146</v>
      </c>
      <c r="E9" s="15">
        <v>115</v>
      </c>
      <c r="F9" s="15">
        <v>150</v>
      </c>
      <c r="G9" s="15">
        <v>192</v>
      </c>
      <c r="H9" s="15">
        <v>40</v>
      </c>
      <c r="I9" s="15">
        <v>47</v>
      </c>
      <c r="J9" s="15">
        <v>53</v>
      </c>
      <c r="K9" s="15">
        <v>47</v>
      </c>
      <c r="L9" s="15">
        <v>53</v>
      </c>
      <c r="M9" s="18">
        <v>60</v>
      </c>
    </row>
    <row r="10" spans="1:13" ht="15.6">
      <c r="A10" s="16">
        <v>150</v>
      </c>
      <c r="B10" s="15">
        <v>117</v>
      </c>
      <c r="C10" s="15">
        <v>165</v>
      </c>
      <c r="D10" s="15">
        <v>214</v>
      </c>
      <c r="E10" s="15">
        <v>146</v>
      </c>
      <c r="F10" s="15">
        <v>194</v>
      </c>
      <c r="G10" s="15">
        <v>251</v>
      </c>
      <c r="H10" s="15">
        <v>49</v>
      </c>
      <c r="I10" s="15">
        <v>58</v>
      </c>
      <c r="J10" s="15">
        <v>66</v>
      </c>
      <c r="K10" s="15">
        <v>58</v>
      </c>
      <c r="L10" s="15">
        <v>66</v>
      </c>
      <c r="M10" s="18">
        <v>75</v>
      </c>
    </row>
    <row r="11" spans="1:13" ht="15.6">
      <c r="A11" s="16">
        <v>200</v>
      </c>
      <c r="B11" s="15">
        <v>152</v>
      </c>
      <c r="C11" s="15">
        <v>216</v>
      </c>
      <c r="D11" s="15">
        <v>275</v>
      </c>
      <c r="E11" s="15">
        <v>194</v>
      </c>
      <c r="F11" s="15">
        <v>275</v>
      </c>
      <c r="G11" s="15">
        <v>363</v>
      </c>
      <c r="H11" s="15">
        <v>58</v>
      </c>
      <c r="I11" s="15">
        <v>66</v>
      </c>
      <c r="J11" s="15">
        <v>75</v>
      </c>
      <c r="K11" s="15">
        <v>69</v>
      </c>
      <c r="L11" s="15">
        <v>77</v>
      </c>
      <c r="M11" s="18">
        <v>86</v>
      </c>
    </row>
    <row r="12" spans="1:13" ht="15.6">
      <c r="A12" s="16">
        <v>250</v>
      </c>
      <c r="B12" s="15">
        <v>198</v>
      </c>
      <c r="C12" s="15">
        <v>280</v>
      </c>
      <c r="D12" s="15">
        <v>357</v>
      </c>
      <c r="E12" s="15">
        <v>251</v>
      </c>
      <c r="F12" s="15">
        <v>330</v>
      </c>
      <c r="G12" s="15">
        <v>471</v>
      </c>
      <c r="H12" s="15">
        <v>66</v>
      </c>
      <c r="I12" s="15">
        <v>77</v>
      </c>
      <c r="J12" s="15">
        <v>88</v>
      </c>
      <c r="K12" s="15">
        <v>80</v>
      </c>
      <c r="L12" s="15">
        <v>91</v>
      </c>
      <c r="M12" s="18">
        <v>102</v>
      </c>
    </row>
    <row r="13" spans="1:13" ht="16.2" thickBot="1">
      <c r="A13" s="19">
        <v>300</v>
      </c>
      <c r="B13" s="20">
        <v>258</v>
      </c>
      <c r="C13" s="20">
        <v>361</v>
      </c>
      <c r="D13" s="20">
        <v>469</v>
      </c>
      <c r="E13" s="20">
        <v>326</v>
      </c>
      <c r="F13" s="20">
        <v>427</v>
      </c>
      <c r="G13" s="20">
        <v>612</v>
      </c>
      <c r="H13" s="20">
        <v>80</v>
      </c>
      <c r="I13" s="20">
        <v>91</v>
      </c>
      <c r="J13" s="20">
        <v>102</v>
      </c>
      <c r="K13" s="20">
        <v>95</v>
      </c>
      <c r="L13" s="20">
        <v>110</v>
      </c>
      <c r="M13" s="21">
        <v>126</v>
      </c>
    </row>
    <row r="17" spans="1:19">
      <c r="A17" s="427" t="s">
        <v>67</v>
      </c>
      <c r="B17" s="427"/>
      <c r="C17" s="427"/>
      <c r="D17" s="2"/>
      <c r="H17" s="1"/>
    </row>
    <row r="19" spans="1:19" ht="15" thickBot="1"/>
    <row r="20" spans="1:19" ht="43.5" customHeight="1">
      <c r="A20" s="440" t="s">
        <v>71</v>
      </c>
      <c r="B20" s="441"/>
      <c r="C20" s="441"/>
      <c r="D20" s="441"/>
      <c r="E20" s="441"/>
      <c r="F20" s="442"/>
      <c r="N20" s="430" t="s">
        <v>72</v>
      </c>
      <c r="O20" s="431"/>
      <c r="P20" s="431"/>
      <c r="Q20" s="431"/>
      <c r="R20" s="431"/>
      <c r="S20" s="432"/>
    </row>
    <row r="21" spans="1:19" ht="61.95" customHeight="1">
      <c r="A21" s="433" t="s">
        <v>261</v>
      </c>
      <c r="B21" s="434" t="s">
        <v>0</v>
      </c>
      <c r="C21" s="434"/>
      <c r="D21" s="434"/>
      <c r="E21" s="434"/>
      <c r="F21" s="435"/>
      <c r="N21" s="436" t="s">
        <v>6</v>
      </c>
      <c r="O21" s="437" t="s">
        <v>0</v>
      </c>
      <c r="P21" s="437"/>
      <c r="Q21" s="437"/>
      <c r="R21" s="437"/>
      <c r="S21" s="438"/>
    </row>
    <row r="22" spans="1:19" ht="15.6">
      <c r="A22" s="433"/>
      <c r="B22" s="22">
        <v>2</v>
      </c>
      <c r="C22" s="22">
        <v>3</v>
      </c>
      <c r="D22" s="22">
        <v>4</v>
      </c>
      <c r="E22" s="22" t="s">
        <v>22</v>
      </c>
      <c r="F22" s="23" t="s">
        <v>23</v>
      </c>
      <c r="N22" s="436"/>
      <c r="O22" s="437">
        <v>2</v>
      </c>
      <c r="P22" s="437"/>
      <c r="Q22" s="437">
        <v>3</v>
      </c>
      <c r="R22" s="437"/>
      <c r="S22" s="28">
        <v>4</v>
      </c>
    </row>
    <row r="23" spans="1:19" ht="31.2">
      <c r="A23" s="24">
        <v>5.5</v>
      </c>
      <c r="B23" s="22">
        <v>19</v>
      </c>
      <c r="C23" s="22">
        <v>29</v>
      </c>
      <c r="D23" s="22">
        <v>39</v>
      </c>
      <c r="E23" s="22">
        <v>26</v>
      </c>
      <c r="F23" s="23">
        <v>40</v>
      </c>
      <c r="N23" s="436"/>
      <c r="O23" s="29" t="s">
        <v>73</v>
      </c>
      <c r="P23" s="29" t="s">
        <v>24</v>
      </c>
      <c r="Q23" s="29" t="s">
        <v>73</v>
      </c>
      <c r="R23" s="29" t="s">
        <v>24</v>
      </c>
      <c r="S23" s="30" t="s">
        <v>73</v>
      </c>
    </row>
    <row r="24" spans="1:19" ht="31.2">
      <c r="A24" s="24">
        <v>7.5</v>
      </c>
      <c r="B24" s="22">
        <v>20</v>
      </c>
      <c r="C24" s="22">
        <v>30</v>
      </c>
      <c r="D24" s="22">
        <v>40</v>
      </c>
      <c r="E24" s="22">
        <v>27</v>
      </c>
      <c r="F24" s="23">
        <v>41</v>
      </c>
      <c r="N24" s="31" t="s">
        <v>7</v>
      </c>
      <c r="O24" s="32" t="s">
        <v>262</v>
      </c>
      <c r="P24" s="32" t="s">
        <v>263</v>
      </c>
      <c r="Q24" s="32" t="s">
        <v>263</v>
      </c>
      <c r="R24" s="32" t="s">
        <v>85</v>
      </c>
      <c r="S24" s="33" t="s">
        <v>264</v>
      </c>
    </row>
    <row r="25" spans="1:19" ht="31.2">
      <c r="A25" s="24">
        <v>11</v>
      </c>
      <c r="B25" s="22">
        <v>27</v>
      </c>
      <c r="C25" s="22">
        <v>41</v>
      </c>
      <c r="D25" s="22">
        <v>55</v>
      </c>
      <c r="E25" s="22">
        <v>35</v>
      </c>
      <c r="F25" s="23">
        <v>49</v>
      </c>
      <c r="N25" s="31" t="s">
        <v>19</v>
      </c>
      <c r="O25" s="32" t="s">
        <v>86</v>
      </c>
      <c r="P25" s="32" t="s">
        <v>87</v>
      </c>
      <c r="Q25" s="32" t="s">
        <v>87</v>
      </c>
      <c r="R25" s="32" t="s">
        <v>88</v>
      </c>
      <c r="S25" s="33" t="s">
        <v>89</v>
      </c>
    </row>
    <row r="26" spans="1:19" ht="31.2">
      <c r="A26" s="24">
        <v>15</v>
      </c>
      <c r="B26" s="22">
        <v>27</v>
      </c>
      <c r="C26" s="22">
        <v>41</v>
      </c>
      <c r="D26" s="22">
        <v>55</v>
      </c>
      <c r="E26" s="22">
        <v>35</v>
      </c>
      <c r="F26" s="23">
        <v>49</v>
      </c>
      <c r="N26" s="31" t="s">
        <v>8</v>
      </c>
      <c r="O26" s="32" t="s">
        <v>352</v>
      </c>
      <c r="P26" s="32" t="s">
        <v>267</v>
      </c>
      <c r="Q26" s="32" t="s">
        <v>90</v>
      </c>
      <c r="R26" s="32" t="s">
        <v>266</v>
      </c>
      <c r="S26" s="33" t="s">
        <v>266</v>
      </c>
    </row>
    <row r="27" spans="1:19" ht="31.2">
      <c r="A27" s="24">
        <v>18.5</v>
      </c>
      <c r="B27" s="22">
        <v>29</v>
      </c>
      <c r="C27" s="22">
        <v>43</v>
      </c>
      <c r="D27" s="22">
        <v>58</v>
      </c>
      <c r="E27" s="22">
        <v>36</v>
      </c>
      <c r="F27" s="23">
        <v>51</v>
      </c>
      <c r="H27" s="439" t="s">
        <v>78</v>
      </c>
      <c r="I27" s="439"/>
      <c r="J27" s="2"/>
      <c r="N27" s="31" t="s">
        <v>265</v>
      </c>
      <c r="O27" s="32" t="s">
        <v>91</v>
      </c>
      <c r="P27" s="32" t="s">
        <v>267</v>
      </c>
      <c r="Q27" s="32" t="s">
        <v>267</v>
      </c>
      <c r="R27" s="32" t="s">
        <v>96</v>
      </c>
      <c r="S27" s="33" t="s">
        <v>268</v>
      </c>
    </row>
    <row r="28" spans="1:19" ht="31.2">
      <c r="A28" s="24">
        <v>22</v>
      </c>
      <c r="B28" s="22">
        <v>29</v>
      </c>
      <c r="C28" s="22">
        <v>43</v>
      </c>
      <c r="D28" s="22">
        <v>58</v>
      </c>
      <c r="E28" s="22">
        <v>36</v>
      </c>
      <c r="F28" s="23">
        <v>51</v>
      </c>
      <c r="N28" s="31" t="s">
        <v>9</v>
      </c>
      <c r="O28" s="32" t="s">
        <v>92</v>
      </c>
      <c r="P28" s="32" t="s">
        <v>93</v>
      </c>
      <c r="Q28" s="32" t="s">
        <v>94</v>
      </c>
      <c r="R28" s="32" t="s">
        <v>269</v>
      </c>
      <c r="S28" s="33" t="s">
        <v>270</v>
      </c>
    </row>
    <row r="29" spans="1:19" ht="31.2">
      <c r="A29" s="24">
        <v>30</v>
      </c>
      <c r="B29" s="22">
        <v>38</v>
      </c>
      <c r="C29" s="22">
        <v>56</v>
      </c>
      <c r="D29" s="22">
        <v>74</v>
      </c>
      <c r="E29" s="22">
        <v>45</v>
      </c>
      <c r="F29" s="23">
        <v>63</v>
      </c>
      <c r="N29" s="31" t="s">
        <v>10</v>
      </c>
      <c r="O29" s="32" t="s">
        <v>271</v>
      </c>
      <c r="P29" s="32" t="s">
        <v>266</v>
      </c>
      <c r="Q29" s="32" t="s">
        <v>272</v>
      </c>
      <c r="R29" s="32" t="s">
        <v>273</v>
      </c>
      <c r="S29" s="33" t="s">
        <v>274</v>
      </c>
    </row>
    <row r="30" spans="1:19" ht="31.8" thickBot="1">
      <c r="A30" s="24">
        <v>37</v>
      </c>
      <c r="B30" s="22">
        <v>38</v>
      </c>
      <c r="C30" s="22">
        <v>56</v>
      </c>
      <c r="D30" s="22">
        <v>74</v>
      </c>
      <c r="E30" s="22">
        <v>45</v>
      </c>
      <c r="F30" s="23">
        <v>63</v>
      </c>
      <c r="N30" s="34" t="s">
        <v>11</v>
      </c>
      <c r="O30" s="35" t="s">
        <v>95</v>
      </c>
      <c r="P30" s="35" t="s">
        <v>275</v>
      </c>
      <c r="Q30" s="35" t="s">
        <v>276</v>
      </c>
      <c r="R30" s="35" t="s">
        <v>277</v>
      </c>
      <c r="S30" s="36" t="s">
        <v>278</v>
      </c>
    </row>
    <row r="31" spans="1:19" ht="15.6">
      <c r="A31" s="24">
        <v>45</v>
      </c>
      <c r="B31" s="22">
        <v>40</v>
      </c>
      <c r="C31" s="22">
        <v>59</v>
      </c>
      <c r="D31" s="22">
        <v>78</v>
      </c>
      <c r="E31" s="22">
        <v>47</v>
      </c>
      <c r="F31" s="23">
        <v>66</v>
      </c>
    </row>
    <row r="32" spans="1:19" ht="15.6">
      <c r="A32" s="24">
        <v>55</v>
      </c>
      <c r="B32" s="22">
        <v>45</v>
      </c>
      <c r="C32" s="22">
        <v>64</v>
      </c>
      <c r="D32" s="22">
        <v>83</v>
      </c>
      <c r="E32" s="22">
        <v>52</v>
      </c>
      <c r="F32" s="23">
        <v>71</v>
      </c>
    </row>
    <row r="33" spans="1:28" ht="15.6">
      <c r="A33" s="24">
        <v>75</v>
      </c>
      <c r="B33" s="22">
        <v>48</v>
      </c>
      <c r="C33" s="22">
        <v>68</v>
      </c>
      <c r="D33" s="22">
        <v>88</v>
      </c>
      <c r="E33" s="22">
        <v>55</v>
      </c>
      <c r="F33" s="23">
        <v>75</v>
      </c>
    </row>
    <row r="34" spans="1:28" ht="16.2" thickBot="1">
      <c r="A34" s="25">
        <v>90</v>
      </c>
      <c r="B34" s="26">
        <v>50</v>
      </c>
      <c r="C34" s="26">
        <v>70</v>
      </c>
      <c r="D34" s="26">
        <v>90</v>
      </c>
      <c r="E34" s="26">
        <v>58</v>
      </c>
      <c r="F34" s="27">
        <v>78</v>
      </c>
    </row>
    <row r="37" spans="1:28" ht="47.25" customHeight="1" thickBot="1"/>
    <row r="38" spans="1:28" ht="30.6" customHeight="1">
      <c r="A38" s="468" t="s">
        <v>348</v>
      </c>
      <c r="B38" s="469"/>
      <c r="C38" s="469"/>
      <c r="D38" s="469"/>
      <c r="E38" s="469"/>
      <c r="F38" s="469"/>
      <c r="G38" s="469"/>
      <c r="H38" s="469"/>
      <c r="I38" s="469"/>
      <c r="J38" s="469"/>
      <c r="K38" s="469"/>
      <c r="L38" s="469"/>
      <c r="M38" s="470"/>
      <c r="O38" s="481" t="s">
        <v>349</v>
      </c>
      <c r="P38" s="482"/>
      <c r="Q38" s="482"/>
      <c r="R38" s="482"/>
      <c r="S38" s="482"/>
      <c r="T38" s="482"/>
      <c r="U38" s="482"/>
      <c r="V38" s="482"/>
      <c r="W38" s="482"/>
      <c r="X38" s="482"/>
      <c r="Y38" s="482"/>
      <c r="Z38" s="482"/>
      <c r="AA38" s="482"/>
      <c r="AB38" s="483"/>
    </row>
    <row r="39" spans="1:28" ht="14.4" customHeight="1">
      <c r="A39" s="429" t="s">
        <v>6</v>
      </c>
      <c r="B39" s="428" t="s">
        <v>137</v>
      </c>
      <c r="C39" s="428"/>
      <c r="D39" s="428"/>
      <c r="E39" s="428"/>
      <c r="F39" s="428"/>
      <c r="G39" s="428"/>
      <c r="H39" s="428"/>
      <c r="I39" s="428"/>
      <c r="J39" s="428"/>
      <c r="K39" s="428"/>
      <c r="L39" s="428"/>
      <c r="M39" s="448"/>
      <c r="O39" s="474" t="s">
        <v>279</v>
      </c>
      <c r="P39" s="475" t="s">
        <v>13</v>
      </c>
      <c r="Q39" s="475" t="s">
        <v>137</v>
      </c>
      <c r="R39" s="475"/>
      <c r="S39" s="475"/>
      <c r="T39" s="475"/>
      <c r="U39" s="475"/>
      <c r="V39" s="475"/>
      <c r="W39" s="475"/>
      <c r="X39" s="475"/>
      <c r="Y39" s="475"/>
      <c r="Z39" s="475"/>
      <c r="AA39" s="475"/>
      <c r="AB39" s="478"/>
    </row>
    <row r="40" spans="1:28" ht="15.6">
      <c r="A40" s="429"/>
      <c r="B40" s="428">
        <v>2</v>
      </c>
      <c r="C40" s="428"/>
      <c r="D40" s="428"/>
      <c r="E40" s="428"/>
      <c r="F40" s="428">
        <v>3</v>
      </c>
      <c r="G40" s="428"/>
      <c r="H40" s="428"/>
      <c r="I40" s="428"/>
      <c r="J40" s="428">
        <v>4</v>
      </c>
      <c r="K40" s="428"/>
      <c r="L40" s="428"/>
      <c r="M40" s="448"/>
      <c r="O40" s="474"/>
      <c r="P40" s="475"/>
      <c r="Q40" s="475">
        <v>2</v>
      </c>
      <c r="R40" s="475"/>
      <c r="S40" s="475"/>
      <c r="T40" s="475"/>
      <c r="U40" s="475">
        <v>3</v>
      </c>
      <c r="V40" s="475"/>
      <c r="W40" s="475"/>
      <c r="X40" s="475"/>
      <c r="Y40" s="475">
        <v>4</v>
      </c>
      <c r="Z40" s="475"/>
      <c r="AA40" s="475"/>
      <c r="AB40" s="478"/>
    </row>
    <row r="41" spans="1:28" ht="15" customHeight="1">
      <c r="A41" s="429"/>
      <c r="B41" s="428" t="s">
        <v>3</v>
      </c>
      <c r="C41" s="428"/>
      <c r="D41" s="428" t="s">
        <v>4</v>
      </c>
      <c r="E41" s="428"/>
      <c r="F41" s="428" t="s">
        <v>3</v>
      </c>
      <c r="G41" s="428"/>
      <c r="H41" s="428" t="s">
        <v>4</v>
      </c>
      <c r="I41" s="428"/>
      <c r="J41" s="428" t="s">
        <v>3</v>
      </c>
      <c r="K41" s="428"/>
      <c r="L41" s="428" t="s">
        <v>4</v>
      </c>
      <c r="M41" s="448"/>
      <c r="O41" s="474"/>
      <c r="P41" s="475"/>
      <c r="Q41" s="475" t="s">
        <v>3</v>
      </c>
      <c r="R41" s="475"/>
      <c r="S41" s="475" t="s">
        <v>4</v>
      </c>
      <c r="T41" s="475"/>
      <c r="U41" s="475" t="s">
        <v>3</v>
      </c>
      <c r="V41" s="475"/>
      <c r="W41" s="475" t="s">
        <v>4</v>
      </c>
      <c r="X41" s="475"/>
      <c r="Y41" s="475" t="s">
        <v>3</v>
      </c>
      <c r="Z41" s="475"/>
      <c r="AA41" s="475" t="s">
        <v>4</v>
      </c>
      <c r="AB41" s="478"/>
    </row>
    <row r="42" spans="1:28" ht="20.399999999999999" customHeight="1">
      <c r="A42" s="429"/>
      <c r="B42" s="428" t="s">
        <v>138</v>
      </c>
      <c r="C42" s="428" t="s">
        <v>12</v>
      </c>
      <c r="D42" s="428" t="s">
        <v>140</v>
      </c>
      <c r="E42" s="428" t="s">
        <v>139</v>
      </c>
      <c r="F42" s="428" t="s">
        <v>138</v>
      </c>
      <c r="G42" s="428" t="s">
        <v>12</v>
      </c>
      <c r="H42" s="428" t="s">
        <v>140</v>
      </c>
      <c r="I42" s="428" t="s">
        <v>139</v>
      </c>
      <c r="J42" s="428" t="s">
        <v>138</v>
      </c>
      <c r="K42" s="428" t="s">
        <v>12</v>
      </c>
      <c r="L42" s="428" t="s">
        <v>140</v>
      </c>
      <c r="M42" s="448" t="s">
        <v>139</v>
      </c>
      <c r="O42" s="474"/>
      <c r="P42" s="475"/>
      <c r="Q42" s="475" t="s">
        <v>280</v>
      </c>
      <c r="R42" s="475" t="s">
        <v>281</v>
      </c>
      <c r="S42" s="472" t="s">
        <v>140</v>
      </c>
      <c r="T42" s="472" t="s">
        <v>290</v>
      </c>
      <c r="U42" s="475" t="s">
        <v>138</v>
      </c>
      <c r="V42" s="475" t="s">
        <v>12</v>
      </c>
      <c r="W42" s="472" t="s">
        <v>291</v>
      </c>
      <c r="X42" s="472" t="s">
        <v>290</v>
      </c>
      <c r="Y42" s="475" t="s">
        <v>138</v>
      </c>
      <c r="Z42" s="475" t="s">
        <v>12</v>
      </c>
      <c r="AA42" s="472" t="s">
        <v>291</v>
      </c>
      <c r="AB42" s="484" t="s">
        <v>290</v>
      </c>
    </row>
    <row r="43" spans="1:28" ht="30.6" customHeight="1">
      <c r="A43" s="429"/>
      <c r="B43" s="428"/>
      <c r="C43" s="428"/>
      <c r="D43" s="428"/>
      <c r="E43" s="428"/>
      <c r="F43" s="428"/>
      <c r="G43" s="428"/>
      <c r="H43" s="428"/>
      <c r="I43" s="428"/>
      <c r="J43" s="428"/>
      <c r="K43" s="428"/>
      <c r="L43" s="428"/>
      <c r="M43" s="448"/>
      <c r="O43" s="474"/>
      <c r="P43" s="475"/>
      <c r="Q43" s="475"/>
      <c r="R43" s="475"/>
      <c r="S43" s="477"/>
      <c r="T43" s="477"/>
      <c r="U43" s="475"/>
      <c r="V43" s="475"/>
      <c r="W43" s="477"/>
      <c r="X43" s="477"/>
      <c r="Y43" s="475"/>
      <c r="Z43" s="475"/>
      <c r="AA43" s="477"/>
      <c r="AB43" s="485"/>
    </row>
    <row r="44" spans="1:28" ht="15" customHeight="1">
      <c r="A44" s="429"/>
      <c r="B44" s="428"/>
      <c r="C44" s="428"/>
      <c r="D44" s="428"/>
      <c r="E44" s="428"/>
      <c r="F44" s="428"/>
      <c r="G44" s="428"/>
      <c r="H44" s="428"/>
      <c r="I44" s="428"/>
      <c r="J44" s="428"/>
      <c r="K44" s="428"/>
      <c r="L44" s="428"/>
      <c r="M44" s="448"/>
      <c r="O44" s="474"/>
      <c r="P44" s="475"/>
      <c r="Q44" s="475"/>
      <c r="R44" s="475"/>
      <c r="S44" s="477"/>
      <c r="T44" s="477"/>
      <c r="U44" s="475"/>
      <c r="V44" s="475"/>
      <c r="W44" s="477"/>
      <c r="X44" s="477"/>
      <c r="Y44" s="475"/>
      <c r="Z44" s="475"/>
      <c r="AA44" s="477"/>
      <c r="AB44" s="485"/>
    </row>
    <row r="45" spans="1:28" ht="14.4" customHeight="1">
      <c r="A45" s="429"/>
      <c r="B45" s="428"/>
      <c r="C45" s="428"/>
      <c r="D45" s="428"/>
      <c r="E45" s="428"/>
      <c r="F45" s="428"/>
      <c r="G45" s="428"/>
      <c r="H45" s="428"/>
      <c r="I45" s="428"/>
      <c r="J45" s="428"/>
      <c r="K45" s="428"/>
      <c r="L45" s="428"/>
      <c r="M45" s="448"/>
      <c r="O45" s="474"/>
      <c r="P45" s="475"/>
      <c r="Q45" s="475"/>
      <c r="R45" s="475"/>
      <c r="S45" s="473"/>
      <c r="T45" s="473"/>
      <c r="U45" s="475"/>
      <c r="V45" s="475"/>
      <c r="W45" s="473"/>
      <c r="X45" s="473"/>
      <c r="Y45" s="475"/>
      <c r="Z45" s="475"/>
      <c r="AA45" s="473"/>
      <c r="AB45" s="486"/>
    </row>
    <row r="46" spans="1:28" ht="28.95" customHeight="1">
      <c r="A46" s="429" t="s">
        <v>7</v>
      </c>
      <c r="B46" s="428">
        <v>26</v>
      </c>
      <c r="C46" s="428" t="s">
        <v>183</v>
      </c>
      <c r="D46" s="428" t="s">
        <v>196</v>
      </c>
      <c r="E46" s="428" t="s">
        <v>209</v>
      </c>
      <c r="F46" s="428">
        <v>34</v>
      </c>
      <c r="G46" s="414" t="s">
        <v>350</v>
      </c>
      <c r="H46" s="428" t="s">
        <v>170</v>
      </c>
      <c r="I46" s="428" t="s">
        <v>145</v>
      </c>
      <c r="J46" s="428">
        <v>42</v>
      </c>
      <c r="K46" s="428" t="s">
        <v>171</v>
      </c>
      <c r="L46" s="428" t="s">
        <v>170</v>
      </c>
      <c r="M46" s="448" t="s">
        <v>145</v>
      </c>
      <c r="O46" s="474" t="s">
        <v>282</v>
      </c>
      <c r="P46" s="475">
        <v>80</v>
      </c>
      <c r="Q46" s="475">
        <v>33</v>
      </c>
      <c r="R46" s="472" t="s">
        <v>287</v>
      </c>
      <c r="S46" s="472" t="s">
        <v>198</v>
      </c>
      <c r="T46" s="472" t="s">
        <v>211</v>
      </c>
      <c r="U46" s="475">
        <v>39</v>
      </c>
      <c r="V46" s="472" t="s">
        <v>302</v>
      </c>
      <c r="W46" s="472" t="s">
        <v>311</v>
      </c>
      <c r="X46" s="472" t="s">
        <v>213</v>
      </c>
      <c r="Y46" s="475">
        <v>45</v>
      </c>
      <c r="Z46" s="472" t="s">
        <v>173</v>
      </c>
      <c r="AA46" s="472" t="s">
        <v>331</v>
      </c>
      <c r="AB46" s="484" t="s">
        <v>147</v>
      </c>
    </row>
    <row r="47" spans="1:28" ht="30" customHeight="1">
      <c r="A47" s="429"/>
      <c r="B47" s="428"/>
      <c r="C47" s="428"/>
      <c r="D47" s="428"/>
      <c r="E47" s="467"/>
      <c r="F47" s="428"/>
      <c r="G47" s="415"/>
      <c r="H47" s="428"/>
      <c r="I47" s="428"/>
      <c r="J47" s="428"/>
      <c r="K47" s="428"/>
      <c r="L47" s="428"/>
      <c r="M47" s="448"/>
      <c r="O47" s="474"/>
      <c r="P47" s="475"/>
      <c r="Q47" s="475"/>
      <c r="R47" s="473"/>
      <c r="S47" s="473"/>
      <c r="T47" s="473"/>
      <c r="U47" s="475"/>
      <c r="V47" s="473"/>
      <c r="W47" s="473"/>
      <c r="X47" s="473"/>
      <c r="Y47" s="475"/>
      <c r="Z47" s="473"/>
      <c r="AA47" s="473"/>
      <c r="AB47" s="486"/>
    </row>
    <row r="48" spans="1:28" ht="28.95" customHeight="1">
      <c r="A48" s="429" t="s">
        <v>176</v>
      </c>
      <c r="B48" s="428">
        <v>30</v>
      </c>
      <c r="C48" s="428" t="s">
        <v>184</v>
      </c>
      <c r="D48" s="428" t="s">
        <v>197</v>
      </c>
      <c r="E48" s="428" t="s">
        <v>210</v>
      </c>
      <c r="F48" s="428">
        <v>40</v>
      </c>
      <c r="G48" s="414" t="s">
        <v>351</v>
      </c>
      <c r="H48" s="428" t="s">
        <v>222</v>
      </c>
      <c r="I48" s="428" t="s">
        <v>234</v>
      </c>
      <c r="J48" s="428">
        <v>50</v>
      </c>
      <c r="K48" s="428" t="s">
        <v>172</v>
      </c>
      <c r="L48" s="428" t="s">
        <v>169</v>
      </c>
      <c r="M48" s="448" t="s">
        <v>146</v>
      </c>
      <c r="O48" s="474" t="s">
        <v>282</v>
      </c>
      <c r="P48" s="475">
        <v>100</v>
      </c>
      <c r="Q48" s="475">
        <v>35</v>
      </c>
      <c r="R48" s="475" t="s">
        <v>186</v>
      </c>
      <c r="S48" s="472" t="s">
        <v>292</v>
      </c>
      <c r="T48" s="472" t="s">
        <v>293</v>
      </c>
      <c r="U48" s="475">
        <v>41</v>
      </c>
      <c r="V48" s="475" t="s">
        <v>283</v>
      </c>
      <c r="W48" s="472" t="s">
        <v>312</v>
      </c>
      <c r="X48" s="472" t="s">
        <v>320</v>
      </c>
      <c r="Y48" s="475">
        <v>47</v>
      </c>
      <c r="Z48" s="475" t="s">
        <v>284</v>
      </c>
      <c r="AA48" s="472" t="s">
        <v>332</v>
      </c>
      <c r="AB48" s="484" t="s">
        <v>321</v>
      </c>
    </row>
    <row r="49" spans="1:28" ht="15.6" customHeight="1">
      <c r="A49" s="429"/>
      <c r="B49" s="428"/>
      <c r="C49" s="428"/>
      <c r="D49" s="428"/>
      <c r="E49" s="428"/>
      <c r="F49" s="428"/>
      <c r="G49" s="415"/>
      <c r="H49" s="428"/>
      <c r="I49" s="428"/>
      <c r="J49" s="428"/>
      <c r="K49" s="428"/>
      <c r="L49" s="428"/>
      <c r="M49" s="448"/>
      <c r="O49" s="474"/>
      <c r="P49" s="475"/>
      <c r="Q49" s="475"/>
      <c r="R49" s="475"/>
      <c r="S49" s="473"/>
      <c r="T49" s="473"/>
      <c r="U49" s="475"/>
      <c r="V49" s="475"/>
      <c r="W49" s="473"/>
      <c r="X49" s="473"/>
      <c r="Y49" s="475"/>
      <c r="Z49" s="475"/>
      <c r="AA49" s="473"/>
      <c r="AB49" s="486"/>
    </row>
    <row r="50" spans="1:28" ht="28.95" customHeight="1">
      <c r="A50" s="429" t="s">
        <v>177</v>
      </c>
      <c r="B50" s="428">
        <v>33</v>
      </c>
      <c r="C50" s="428" t="s">
        <v>185</v>
      </c>
      <c r="D50" s="428" t="s">
        <v>198</v>
      </c>
      <c r="E50" s="428" t="s">
        <v>211</v>
      </c>
      <c r="F50" s="428">
        <v>39</v>
      </c>
      <c r="G50" s="414" t="s">
        <v>302</v>
      </c>
      <c r="H50" s="428" t="s">
        <v>223</v>
      </c>
      <c r="I50" s="428" t="s">
        <v>213</v>
      </c>
      <c r="J50" s="428">
        <v>45</v>
      </c>
      <c r="K50" s="428" t="s">
        <v>173</v>
      </c>
      <c r="L50" s="428" t="s">
        <v>168</v>
      </c>
      <c r="M50" s="448" t="s">
        <v>147</v>
      </c>
      <c r="O50" s="474" t="s">
        <v>14</v>
      </c>
      <c r="P50" s="475">
        <v>80</v>
      </c>
      <c r="Q50" s="475">
        <v>40</v>
      </c>
      <c r="R50" s="475" t="s">
        <v>288</v>
      </c>
      <c r="S50" s="472" t="s">
        <v>200</v>
      </c>
      <c r="T50" s="472" t="s">
        <v>213</v>
      </c>
      <c r="U50" s="475">
        <v>49</v>
      </c>
      <c r="V50" s="472" t="s">
        <v>303</v>
      </c>
      <c r="W50" s="472" t="s">
        <v>313</v>
      </c>
      <c r="X50" s="472" t="s">
        <v>236</v>
      </c>
      <c r="Y50" s="475">
        <v>58</v>
      </c>
      <c r="Z50" s="472" t="s">
        <v>175</v>
      </c>
      <c r="AA50" s="472" t="s">
        <v>333</v>
      </c>
      <c r="AB50" s="484" t="s">
        <v>149</v>
      </c>
    </row>
    <row r="51" spans="1:28" ht="30" customHeight="1">
      <c r="A51" s="429"/>
      <c r="B51" s="428"/>
      <c r="C51" s="428"/>
      <c r="D51" s="428"/>
      <c r="E51" s="428"/>
      <c r="F51" s="428"/>
      <c r="G51" s="415"/>
      <c r="H51" s="428"/>
      <c r="I51" s="428"/>
      <c r="J51" s="428"/>
      <c r="K51" s="428"/>
      <c r="L51" s="428"/>
      <c r="M51" s="448"/>
      <c r="O51" s="474"/>
      <c r="P51" s="475"/>
      <c r="Q51" s="475"/>
      <c r="R51" s="475"/>
      <c r="S51" s="473"/>
      <c r="T51" s="473"/>
      <c r="U51" s="475"/>
      <c r="V51" s="473"/>
      <c r="W51" s="473"/>
      <c r="X51" s="473"/>
      <c r="Y51" s="475"/>
      <c r="Z51" s="473"/>
      <c r="AA51" s="473"/>
      <c r="AB51" s="486"/>
    </row>
    <row r="52" spans="1:28" ht="14.4" customHeight="1">
      <c r="A52" s="429" t="s">
        <v>177</v>
      </c>
      <c r="B52" s="428">
        <v>35</v>
      </c>
      <c r="C52" s="428" t="s">
        <v>186</v>
      </c>
      <c r="D52" s="428" t="s">
        <v>199</v>
      </c>
      <c r="E52" s="428" t="s">
        <v>212</v>
      </c>
      <c r="F52" s="428">
        <v>41</v>
      </c>
      <c r="G52" s="428" t="s">
        <v>141</v>
      </c>
      <c r="H52" s="428" t="s">
        <v>224</v>
      </c>
      <c r="I52" s="428" t="s">
        <v>235</v>
      </c>
      <c r="J52" s="428">
        <v>47</v>
      </c>
      <c r="K52" s="428" t="s">
        <v>174</v>
      </c>
      <c r="L52" s="428" t="s">
        <v>167</v>
      </c>
      <c r="M52" s="448" t="s">
        <v>148</v>
      </c>
      <c r="O52" s="474" t="s">
        <v>14</v>
      </c>
      <c r="P52" s="475">
        <v>100</v>
      </c>
      <c r="Q52" s="475">
        <v>40</v>
      </c>
      <c r="R52" s="472" t="s">
        <v>289</v>
      </c>
      <c r="S52" s="472" t="s">
        <v>201</v>
      </c>
      <c r="T52" s="472" t="s">
        <v>294</v>
      </c>
      <c r="U52" s="475">
        <v>50</v>
      </c>
      <c r="V52" s="472" t="s">
        <v>304</v>
      </c>
      <c r="W52" s="472" t="s">
        <v>314</v>
      </c>
      <c r="X52" s="472" t="s">
        <v>321</v>
      </c>
      <c r="Y52" s="475">
        <v>60</v>
      </c>
      <c r="Z52" s="472" t="s">
        <v>244</v>
      </c>
      <c r="AA52" s="472" t="s">
        <v>334</v>
      </c>
      <c r="AB52" s="484" t="s">
        <v>339</v>
      </c>
    </row>
    <row r="53" spans="1:28" ht="30" customHeight="1">
      <c r="A53" s="429"/>
      <c r="B53" s="428"/>
      <c r="C53" s="428"/>
      <c r="D53" s="428"/>
      <c r="E53" s="428"/>
      <c r="F53" s="428"/>
      <c r="G53" s="428"/>
      <c r="H53" s="428"/>
      <c r="I53" s="428"/>
      <c r="J53" s="428"/>
      <c r="K53" s="428"/>
      <c r="L53" s="428"/>
      <c r="M53" s="448"/>
      <c r="O53" s="474"/>
      <c r="P53" s="475"/>
      <c r="Q53" s="475"/>
      <c r="R53" s="473"/>
      <c r="S53" s="473"/>
      <c r="T53" s="473"/>
      <c r="U53" s="475"/>
      <c r="V53" s="473"/>
      <c r="W53" s="473"/>
      <c r="X53" s="473"/>
      <c r="Y53" s="475"/>
      <c r="Z53" s="473"/>
      <c r="AA53" s="473"/>
      <c r="AB53" s="486"/>
    </row>
    <row r="54" spans="1:28" ht="14.4" customHeight="1">
      <c r="A54" s="429" t="s">
        <v>178</v>
      </c>
      <c r="B54" s="428">
        <v>40</v>
      </c>
      <c r="C54" s="428" t="s">
        <v>187</v>
      </c>
      <c r="D54" s="428" t="s">
        <v>200</v>
      </c>
      <c r="E54" s="428" t="s">
        <v>213</v>
      </c>
      <c r="F54" s="428">
        <v>49</v>
      </c>
      <c r="G54" s="414" t="s">
        <v>303</v>
      </c>
      <c r="H54" s="428" t="s">
        <v>225</v>
      </c>
      <c r="I54" s="428" t="s">
        <v>236</v>
      </c>
      <c r="J54" s="428">
        <v>58</v>
      </c>
      <c r="K54" s="428" t="s">
        <v>175</v>
      </c>
      <c r="L54" s="428" t="s">
        <v>166</v>
      </c>
      <c r="M54" s="448" t="s">
        <v>149</v>
      </c>
      <c r="O54" s="474" t="s">
        <v>15</v>
      </c>
      <c r="P54" s="475">
        <v>80</v>
      </c>
      <c r="Q54" s="475">
        <v>40</v>
      </c>
      <c r="R54" s="475" t="s">
        <v>187</v>
      </c>
      <c r="S54" s="472" t="s">
        <v>200</v>
      </c>
      <c r="T54" s="472" t="s">
        <v>213</v>
      </c>
      <c r="U54" s="475">
        <v>49</v>
      </c>
      <c r="V54" s="472" t="s">
        <v>303</v>
      </c>
      <c r="W54" s="472" t="s">
        <v>313</v>
      </c>
      <c r="X54" s="472" t="s">
        <v>236</v>
      </c>
      <c r="Y54" s="475">
        <v>58</v>
      </c>
      <c r="Z54" s="472" t="s">
        <v>175</v>
      </c>
      <c r="AA54" s="472" t="s">
        <v>333</v>
      </c>
      <c r="AB54" s="484" t="s">
        <v>149</v>
      </c>
    </row>
    <row r="55" spans="1:28" ht="14.4" customHeight="1">
      <c r="A55" s="429"/>
      <c r="B55" s="428"/>
      <c r="C55" s="428"/>
      <c r="D55" s="428"/>
      <c r="E55" s="428"/>
      <c r="F55" s="428"/>
      <c r="G55" s="415"/>
      <c r="H55" s="428"/>
      <c r="I55" s="428"/>
      <c r="J55" s="428"/>
      <c r="K55" s="428"/>
      <c r="L55" s="428"/>
      <c r="M55" s="448"/>
      <c r="O55" s="474"/>
      <c r="P55" s="475"/>
      <c r="Q55" s="475"/>
      <c r="R55" s="475"/>
      <c r="S55" s="473"/>
      <c r="T55" s="473"/>
      <c r="U55" s="475"/>
      <c r="V55" s="473"/>
      <c r="W55" s="473"/>
      <c r="X55" s="473"/>
      <c r="Y55" s="475"/>
      <c r="Z55" s="473"/>
      <c r="AA55" s="473"/>
      <c r="AB55" s="486"/>
    </row>
    <row r="56" spans="1:28" ht="28.95" customHeight="1">
      <c r="A56" s="429" t="s">
        <v>178</v>
      </c>
      <c r="B56" s="428">
        <v>40</v>
      </c>
      <c r="C56" s="428" t="s">
        <v>188</v>
      </c>
      <c r="D56" s="428" t="s">
        <v>252</v>
      </c>
      <c r="E56" s="428" t="s">
        <v>214</v>
      </c>
      <c r="F56" s="428">
        <v>50</v>
      </c>
      <c r="G56" s="414" t="s">
        <v>304</v>
      </c>
      <c r="H56" s="428" t="s">
        <v>226</v>
      </c>
      <c r="I56" s="428" t="s">
        <v>148</v>
      </c>
      <c r="J56" s="428">
        <v>60</v>
      </c>
      <c r="K56" s="428" t="s">
        <v>244</v>
      </c>
      <c r="L56" s="428" t="s">
        <v>165</v>
      </c>
      <c r="M56" s="448" t="s">
        <v>150</v>
      </c>
      <c r="O56" s="474" t="s">
        <v>15</v>
      </c>
      <c r="P56" s="475">
        <v>100</v>
      </c>
      <c r="Q56" s="475">
        <v>40</v>
      </c>
      <c r="R56" s="472" t="s">
        <v>289</v>
      </c>
      <c r="S56" s="472" t="s">
        <v>201</v>
      </c>
      <c r="T56" s="472" t="s">
        <v>294</v>
      </c>
      <c r="U56" s="475">
        <v>50</v>
      </c>
      <c r="V56" s="472" t="s">
        <v>305</v>
      </c>
      <c r="W56" s="472" t="s">
        <v>314</v>
      </c>
      <c r="X56" s="472" t="s">
        <v>321</v>
      </c>
      <c r="Y56" s="475">
        <v>60</v>
      </c>
      <c r="Z56" s="472" t="s">
        <v>328</v>
      </c>
      <c r="AA56" s="472" t="s">
        <v>334</v>
      </c>
      <c r="AB56" s="484" t="s">
        <v>339</v>
      </c>
    </row>
    <row r="57" spans="1:28" ht="30" customHeight="1">
      <c r="A57" s="429"/>
      <c r="B57" s="428"/>
      <c r="C57" s="428"/>
      <c r="D57" s="428"/>
      <c r="E57" s="428"/>
      <c r="F57" s="428"/>
      <c r="G57" s="415"/>
      <c r="H57" s="428"/>
      <c r="I57" s="428"/>
      <c r="J57" s="428"/>
      <c r="K57" s="428"/>
      <c r="L57" s="428"/>
      <c r="M57" s="448"/>
      <c r="O57" s="474"/>
      <c r="P57" s="475"/>
      <c r="Q57" s="475"/>
      <c r="R57" s="473"/>
      <c r="S57" s="473"/>
      <c r="T57" s="473"/>
      <c r="U57" s="475"/>
      <c r="V57" s="473"/>
      <c r="W57" s="473"/>
      <c r="X57" s="473"/>
      <c r="Y57" s="475"/>
      <c r="Z57" s="473"/>
      <c r="AA57" s="473"/>
      <c r="AB57" s="486"/>
    </row>
    <row r="58" spans="1:28" ht="14.4" customHeight="1">
      <c r="A58" s="429" t="s">
        <v>179</v>
      </c>
      <c r="B58" s="428">
        <v>45</v>
      </c>
      <c r="C58" s="428" t="s">
        <v>189</v>
      </c>
      <c r="D58" s="428" t="s">
        <v>253</v>
      </c>
      <c r="E58" s="428" t="s">
        <v>215</v>
      </c>
      <c r="F58" s="428">
        <v>55</v>
      </c>
      <c r="G58" s="428" t="s">
        <v>142</v>
      </c>
      <c r="H58" s="428" t="s">
        <v>227</v>
      </c>
      <c r="I58" s="428" t="s">
        <v>237</v>
      </c>
      <c r="J58" s="428">
        <v>65</v>
      </c>
      <c r="K58" s="428" t="s">
        <v>245</v>
      </c>
      <c r="L58" s="428" t="s">
        <v>164</v>
      </c>
      <c r="M58" s="448" t="s">
        <v>151</v>
      </c>
      <c r="O58" s="474" t="s">
        <v>16</v>
      </c>
      <c r="P58" s="475">
        <v>100</v>
      </c>
      <c r="Q58" s="475">
        <v>45</v>
      </c>
      <c r="R58" s="475" t="s">
        <v>189</v>
      </c>
      <c r="S58" s="472" t="s">
        <v>202</v>
      </c>
      <c r="T58" s="472" t="s">
        <v>295</v>
      </c>
      <c r="U58" s="475">
        <v>55</v>
      </c>
      <c r="V58" s="475" t="s">
        <v>285</v>
      </c>
      <c r="W58" s="472" t="s">
        <v>315</v>
      </c>
      <c r="X58" s="472" t="s">
        <v>322</v>
      </c>
      <c r="Y58" s="475">
        <v>65</v>
      </c>
      <c r="Z58" s="472" t="s">
        <v>245</v>
      </c>
      <c r="AA58" s="472" t="s">
        <v>335</v>
      </c>
      <c r="AB58" s="484" t="s">
        <v>340</v>
      </c>
    </row>
    <row r="59" spans="1:28" ht="30" customHeight="1">
      <c r="A59" s="429"/>
      <c r="B59" s="428"/>
      <c r="C59" s="428"/>
      <c r="D59" s="428"/>
      <c r="E59" s="428"/>
      <c r="F59" s="428"/>
      <c r="G59" s="428"/>
      <c r="H59" s="428"/>
      <c r="I59" s="428"/>
      <c r="J59" s="428"/>
      <c r="K59" s="428"/>
      <c r="L59" s="428"/>
      <c r="M59" s="448"/>
      <c r="O59" s="474"/>
      <c r="P59" s="475"/>
      <c r="Q59" s="475"/>
      <c r="R59" s="475"/>
      <c r="S59" s="473"/>
      <c r="T59" s="473"/>
      <c r="U59" s="475"/>
      <c r="V59" s="475"/>
      <c r="W59" s="473"/>
      <c r="X59" s="473"/>
      <c r="Y59" s="475"/>
      <c r="Z59" s="473"/>
      <c r="AA59" s="473"/>
      <c r="AB59" s="486"/>
    </row>
    <row r="60" spans="1:28" ht="14.4" customHeight="1">
      <c r="A60" s="429" t="s">
        <v>179</v>
      </c>
      <c r="B60" s="428">
        <v>50</v>
      </c>
      <c r="C60" s="428" t="s">
        <v>190</v>
      </c>
      <c r="D60" s="428" t="s">
        <v>254</v>
      </c>
      <c r="E60" s="428" t="s">
        <v>216</v>
      </c>
      <c r="F60" s="428">
        <v>61</v>
      </c>
      <c r="G60" s="414" t="s">
        <v>244</v>
      </c>
      <c r="H60" s="428" t="s">
        <v>228</v>
      </c>
      <c r="I60" s="428" t="s">
        <v>238</v>
      </c>
      <c r="J60" s="428">
        <v>66</v>
      </c>
      <c r="K60" s="428" t="s">
        <v>246</v>
      </c>
      <c r="L60" s="428" t="s">
        <v>163</v>
      </c>
      <c r="M60" s="448" t="s">
        <v>152</v>
      </c>
      <c r="O60" s="474" t="s">
        <v>16</v>
      </c>
      <c r="P60" s="475">
        <v>125</v>
      </c>
      <c r="Q60" s="475">
        <v>50</v>
      </c>
      <c r="R60" s="475" t="s">
        <v>190</v>
      </c>
      <c r="S60" s="472" t="s">
        <v>203</v>
      </c>
      <c r="T60" s="472" t="s">
        <v>296</v>
      </c>
      <c r="U60" s="475">
        <v>61</v>
      </c>
      <c r="V60" s="472" t="s">
        <v>244</v>
      </c>
      <c r="W60" s="472" t="s">
        <v>316</v>
      </c>
      <c r="X60" s="472" t="s">
        <v>323</v>
      </c>
      <c r="Y60" s="475">
        <v>66</v>
      </c>
      <c r="Z60" s="472" t="s">
        <v>246</v>
      </c>
      <c r="AA60" s="472" t="s">
        <v>336</v>
      </c>
      <c r="AB60" s="484" t="s">
        <v>341</v>
      </c>
    </row>
    <row r="61" spans="1:28" ht="30" customHeight="1">
      <c r="A61" s="429"/>
      <c r="B61" s="428"/>
      <c r="C61" s="428"/>
      <c r="D61" s="428"/>
      <c r="E61" s="428"/>
      <c r="F61" s="428"/>
      <c r="G61" s="415"/>
      <c r="H61" s="428"/>
      <c r="I61" s="428"/>
      <c r="J61" s="428"/>
      <c r="K61" s="428"/>
      <c r="L61" s="428"/>
      <c r="M61" s="448"/>
      <c r="O61" s="474"/>
      <c r="P61" s="475"/>
      <c r="Q61" s="475"/>
      <c r="R61" s="475"/>
      <c r="S61" s="473"/>
      <c r="T61" s="473"/>
      <c r="U61" s="475"/>
      <c r="V61" s="473"/>
      <c r="W61" s="473"/>
      <c r="X61" s="473"/>
      <c r="Y61" s="475"/>
      <c r="Z61" s="473"/>
      <c r="AA61" s="473"/>
      <c r="AB61" s="486"/>
    </row>
    <row r="62" spans="1:28" ht="14.4" customHeight="1">
      <c r="A62" s="429" t="s">
        <v>180</v>
      </c>
      <c r="B62" s="428">
        <v>60</v>
      </c>
      <c r="C62" s="428" t="s">
        <v>191</v>
      </c>
      <c r="D62" s="428" t="s">
        <v>255</v>
      </c>
      <c r="E62" s="428" t="s">
        <v>217</v>
      </c>
      <c r="F62" s="428">
        <v>69</v>
      </c>
      <c r="G62" s="414" t="s">
        <v>306</v>
      </c>
      <c r="H62" s="428" t="s">
        <v>229</v>
      </c>
      <c r="I62" s="428" t="s">
        <v>239</v>
      </c>
      <c r="J62" s="428">
        <v>78</v>
      </c>
      <c r="K62" s="428" t="s">
        <v>247</v>
      </c>
      <c r="L62" s="428" t="s">
        <v>158</v>
      </c>
      <c r="M62" s="448" t="s">
        <v>153</v>
      </c>
      <c r="O62" s="474" t="s">
        <v>17</v>
      </c>
      <c r="P62" s="475">
        <v>125</v>
      </c>
      <c r="Q62" s="475">
        <v>60</v>
      </c>
      <c r="R62" s="475" t="s">
        <v>191</v>
      </c>
      <c r="S62" s="472" t="s">
        <v>204</v>
      </c>
      <c r="T62" s="472" t="s">
        <v>297</v>
      </c>
      <c r="U62" s="475">
        <v>69</v>
      </c>
      <c r="V62" s="472" t="s">
        <v>306</v>
      </c>
      <c r="W62" s="472" t="s">
        <v>317</v>
      </c>
      <c r="X62" s="472" t="s">
        <v>324</v>
      </c>
      <c r="Y62" s="475">
        <v>78</v>
      </c>
      <c r="Z62" s="472" t="s">
        <v>247</v>
      </c>
      <c r="AA62" s="472" t="s">
        <v>158</v>
      </c>
      <c r="AB62" s="484" t="s">
        <v>342</v>
      </c>
    </row>
    <row r="63" spans="1:28" ht="30" customHeight="1">
      <c r="A63" s="429"/>
      <c r="B63" s="428"/>
      <c r="C63" s="428"/>
      <c r="D63" s="428"/>
      <c r="E63" s="428"/>
      <c r="F63" s="428"/>
      <c r="G63" s="415"/>
      <c r="H63" s="428"/>
      <c r="I63" s="428"/>
      <c r="J63" s="428"/>
      <c r="K63" s="428"/>
      <c r="L63" s="428"/>
      <c r="M63" s="448"/>
      <c r="O63" s="474"/>
      <c r="P63" s="475"/>
      <c r="Q63" s="475"/>
      <c r="R63" s="475"/>
      <c r="S63" s="473"/>
      <c r="T63" s="473"/>
      <c r="U63" s="475"/>
      <c r="V63" s="473"/>
      <c r="W63" s="473"/>
      <c r="X63" s="473"/>
      <c r="Y63" s="475"/>
      <c r="Z63" s="473"/>
      <c r="AA63" s="473"/>
      <c r="AB63" s="486"/>
    </row>
    <row r="64" spans="1:28" ht="14.4" customHeight="1">
      <c r="A64" s="429" t="s">
        <v>180</v>
      </c>
      <c r="B64" s="428">
        <v>65</v>
      </c>
      <c r="C64" s="428" t="s">
        <v>192</v>
      </c>
      <c r="D64" s="428" t="s">
        <v>256</v>
      </c>
      <c r="E64" s="428" t="s">
        <v>218</v>
      </c>
      <c r="F64" s="428">
        <v>74</v>
      </c>
      <c r="G64" s="428" t="s">
        <v>143</v>
      </c>
      <c r="H64" s="428" t="s">
        <v>230</v>
      </c>
      <c r="I64" s="428" t="s">
        <v>240</v>
      </c>
      <c r="J64" s="428">
        <v>79</v>
      </c>
      <c r="K64" s="428" t="s">
        <v>248</v>
      </c>
      <c r="L64" s="428" t="s">
        <v>159</v>
      </c>
      <c r="M64" s="448" t="s">
        <v>154</v>
      </c>
      <c r="O64" s="474" t="s">
        <v>17</v>
      </c>
      <c r="P64" s="475">
        <v>150</v>
      </c>
      <c r="Q64" s="475">
        <v>65</v>
      </c>
      <c r="R64" s="475" t="s">
        <v>192</v>
      </c>
      <c r="S64" s="472" t="s">
        <v>205</v>
      </c>
      <c r="T64" s="472" t="s">
        <v>298</v>
      </c>
      <c r="U64" s="475">
        <v>74</v>
      </c>
      <c r="V64" s="475" t="s">
        <v>307</v>
      </c>
      <c r="W64" s="472" t="s">
        <v>347</v>
      </c>
      <c r="X64" s="472" t="s">
        <v>325</v>
      </c>
      <c r="Y64" s="475">
        <v>79</v>
      </c>
      <c r="Z64" s="472" t="s">
        <v>248</v>
      </c>
      <c r="AA64" s="472" t="s">
        <v>159</v>
      </c>
      <c r="AB64" s="484" t="s">
        <v>343</v>
      </c>
    </row>
    <row r="65" spans="1:28" ht="30" customHeight="1">
      <c r="A65" s="429"/>
      <c r="B65" s="428"/>
      <c r="C65" s="428"/>
      <c r="D65" s="428"/>
      <c r="E65" s="428"/>
      <c r="F65" s="428"/>
      <c r="G65" s="428"/>
      <c r="H65" s="428"/>
      <c r="I65" s="428"/>
      <c r="J65" s="428"/>
      <c r="K65" s="428"/>
      <c r="L65" s="428"/>
      <c r="M65" s="448"/>
      <c r="O65" s="474"/>
      <c r="P65" s="475"/>
      <c r="Q65" s="475"/>
      <c r="R65" s="475"/>
      <c r="S65" s="473"/>
      <c r="T65" s="473"/>
      <c r="U65" s="475"/>
      <c r="V65" s="475"/>
      <c r="W65" s="473"/>
      <c r="X65" s="473"/>
      <c r="Y65" s="475"/>
      <c r="Z65" s="473"/>
      <c r="AA65" s="473"/>
      <c r="AB65" s="486"/>
    </row>
    <row r="66" spans="1:28" ht="14.4" customHeight="1">
      <c r="A66" s="429" t="s">
        <v>181</v>
      </c>
      <c r="B66" s="428">
        <v>70</v>
      </c>
      <c r="C66" s="428" t="s">
        <v>193</v>
      </c>
      <c r="D66" s="428" t="s">
        <v>257</v>
      </c>
      <c r="E66" s="428" t="s">
        <v>219</v>
      </c>
      <c r="F66" s="428">
        <v>80</v>
      </c>
      <c r="G66" s="428" t="s">
        <v>144</v>
      </c>
      <c r="H66" s="428" t="s">
        <v>231</v>
      </c>
      <c r="I66" s="428" t="s">
        <v>241</v>
      </c>
      <c r="J66" s="428">
        <v>90</v>
      </c>
      <c r="K66" s="428" t="s">
        <v>249</v>
      </c>
      <c r="L66" s="428" t="s">
        <v>160</v>
      </c>
      <c r="M66" s="448" t="s">
        <v>155</v>
      </c>
      <c r="O66" s="474" t="s">
        <v>18</v>
      </c>
      <c r="P66" s="475">
        <v>150</v>
      </c>
      <c r="Q66" s="475">
        <v>70</v>
      </c>
      <c r="R66" s="475" t="s">
        <v>193</v>
      </c>
      <c r="S66" s="472" t="s">
        <v>206</v>
      </c>
      <c r="T66" s="472" t="s">
        <v>299</v>
      </c>
      <c r="U66" s="475">
        <v>80</v>
      </c>
      <c r="V66" s="475" t="s">
        <v>308</v>
      </c>
      <c r="W66" s="472" t="s">
        <v>318</v>
      </c>
      <c r="X66" s="472" t="s">
        <v>326</v>
      </c>
      <c r="Y66" s="475">
        <v>90</v>
      </c>
      <c r="Z66" s="472" t="s">
        <v>329</v>
      </c>
      <c r="AA66" s="472" t="s">
        <v>160</v>
      </c>
      <c r="AB66" s="484" t="s">
        <v>344</v>
      </c>
    </row>
    <row r="67" spans="1:28" ht="30" customHeight="1">
      <c r="A67" s="429"/>
      <c r="B67" s="428"/>
      <c r="C67" s="428"/>
      <c r="D67" s="428"/>
      <c r="E67" s="428"/>
      <c r="F67" s="428"/>
      <c r="G67" s="428"/>
      <c r="H67" s="428"/>
      <c r="I67" s="428"/>
      <c r="J67" s="428"/>
      <c r="K67" s="428"/>
      <c r="L67" s="428"/>
      <c r="M67" s="448"/>
      <c r="O67" s="474"/>
      <c r="P67" s="475"/>
      <c r="Q67" s="475"/>
      <c r="R67" s="475"/>
      <c r="S67" s="477"/>
      <c r="T67" s="477"/>
      <c r="U67" s="475"/>
      <c r="V67" s="475"/>
      <c r="W67" s="477"/>
      <c r="X67" s="477"/>
      <c r="Y67" s="475"/>
      <c r="Z67" s="477"/>
      <c r="AA67" s="477"/>
      <c r="AB67" s="485"/>
    </row>
    <row r="68" spans="1:28" ht="7.95" customHeight="1">
      <c r="A68" s="429"/>
      <c r="B68" s="428"/>
      <c r="C68" s="428"/>
      <c r="D68" s="428"/>
      <c r="E68" s="428"/>
      <c r="F68" s="428"/>
      <c r="G68" s="428"/>
      <c r="H68" s="428"/>
      <c r="I68" s="428"/>
      <c r="J68" s="428"/>
      <c r="K68" s="428"/>
      <c r="L68" s="428"/>
      <c r="M68" s="448"/>
      <c r="O68" s="474"/>
      <c r="P68" s="475"/>
      <c r="Q68" s="475"/>
      <c r="R68" s="475"/>
      <c r="S68" s="473"/>
      <c r="T68" s="473"/>
      <c r="U68" s="475"/>
      <c r="V68" s="475"/>
      <c r="W68" s="473"/>
      <c r="X68" s="473"/>
      <c r="Y68" s="475"/>
      <c r="Z68" s="473"/>
      <c r="AA68" s="473"/>
      <c r="AB68" s="486"/>
    </row>
    <row r="69" spans="1:28" ht="28.95" customHeight="1">
      <c r="A69" s="429" t="s">
        <v>181</v>
      </c>
      <c r="B69" s="428">
        <v>75</v>
      </c>
      <c r="C69" s="428" t="s">
        <v>194</v>
      </c>
      <c r="D69" s="428" t="s">
        <v>258</v>
      </c>
      <c r="E69" s="428" t="s">
        <v>220</v>
      </c>
      <c r="F69" s="428">
        <v>81</v>
      </c>
      <c r="G69" s="414" t="s">
        <v>309</v>
      </c>
      <c r="H69" s="428" t="s">
        <v>232</v>
      </c>
      <c r="I69" s="428" t="s">
        <v>242</v>
      </c>
      <c r="J69" s="428">
        <v>91</v>
      </c>
      <c r="K69" s="428" t="s">
        <v>250</v>
      </c>
      <c r="L69" s="428" t="s">
        <v>162</v>
      </c>
      <c r="M69" s="448" t="s">
        <v>156</v>
      </c>
      <c r="O69" s="474" t="s">
        <v>18</v>
      </c>
      <c r="P69" s="475">
        <v>200</v>
      </c>
      <c r="Q69" s="475">
        <v>75</v>
      </c>
      <c r="R69" s="475" t="s">
        <v>194</v>
      </c>
      <c r="S69" s="472" t="s">
        <v>207</v>
      </c>
      <c r="T69" s="472" t="s">
        <v>300</v>
      </c>
      <c r="U69" s="475">
        <v>81</v>
      </c>
      <c r="V69" s="472" t="s">
        <v>309</v>
      </c>
      <c r="W69" s="472" t="s">
        <v>232</v>
      </c>
      <c r="X69" s="472" t="s">
        <v>242</v>
      </c>
      <c r="Y69" s="475">
        <v>91</v>
      </c>
      <c r="Z69" s="472" t="s">
        <v>330</v>
      </c>
      <c r="AA69" s="472" t="s">
        <v>337</v>
      </c>
      <c r="AB69" s="484" t="s">
        <v>345</v>
      </c>
    </row>
    <row r="70" spans="1:28" ht="30" customHeight="1">
      <c r="A70" s="429"/>
      <c r="B70" s="428"/>
      <c r="C70" s="428"/>
      <c r="D70" s="428"/>
      <c r="E70" s="428"/>
      <c r="F70" s="428"/>
      <c r="G70" s="415"/>
      <c r="H70" s="428"/>
      <c r="I70" s="428"/>
      <c r="J70" s="428"/>
      <c r="K70" s="428"/>
      <c r="L70" s="428"/>
      <c r="M70" s="448"/>
      <c r="O70" s="474"/>
      <c r="P70" s="475"/>
      <c r="Q70" s="475"/>
      <c r="R70" s="475"/>
      <c r="S70" s="473"/>
      <c r="T70" s="473"/>
      <c r="U70" s="475"/>
      <c r="V70" s="473"/>
      <c r="W70" s="473"/>
      <c r="X70" s="473"/>
      <c r="Y70" s="475"/>
      <c r="Z70" s="473"/>
      <c r="AA70" s="473"/>
      <c r="AB70" s="486"/>
    </row>
    <row r="71" spans="1:28" ht="14.4" hidden="1" customHeight="1">
      <c r="A71" s="429"/>
      <c r="B71" s="428"/>
      <c r="C71" s="428"/>
      <c r="D71" s="428"/>
      <c r="E71" s="428"/>
      <c r="F71" s="428"/>
      <c r="G71" s="47"/>
      <c r="H71" s="428"/>
      <c r="I71" s="428"/>
      <c r="J71" s="428"/>
      <c r="K71" s="428"/>
      <c r="L71" s="428"/>
      <c r="M71" s="448"/>
      <c r="O71" s="474"/>
      <c r="P71" s="475"/>
      <c r="Q71" s="475"/>
      <c r="R71" s="475"/>
      <c r="S71" s="38"/>
      <c r="T71" s="37"/>
      <c r="U71" s="475"/>
      <c r="V71" s="38"/>
      <c r="W71" s="38"/>
      <c r="X71" s="37"/>
      <c r="Y71" s="475"/>
      <c r="Z71" s="38"/>
      <c r="AA71" s="38"/>
      <c r="AB71" s="39"/>
    </row>
    <row r="72" spans="1:28" ht="14.4" customHeight="1">
      <c r="A72" s="429" t="s">
        <v>182</v>
      </c>
      <c r="B72" s="428">
        <v>80</v>
      </c>
      <c r="C72" s="428" t="s">
        <v>195</v>
      </c>
      <c r="D72" s="428" t="s">
        <v>259</v>
      </c>
      <c r="E72" s="428" t="s">
        <v>221</v>
      </c>
      <c r="F72" s="428">
        <v>95</v>
      </c>
      <c r="G72" s="414" t="s">
        <v>310</v>
      </c>
      <c r="H72" s="428" t="s">
        <v>233</v>
      </c>
      <c r="I72" s="428" t="s">
        <v>243</v>
      </c>
      <c r="J72" s="428">
        <v>110</v>
      </c>
      <c r="K72" s="428" t="s">
        <v>251</v>
      </c>
      <c r="L72" s="428" t="s">
        <v>161</v>
      </c>
      <c r="M72" s="448" t="s">
        <v>157</v>
      </c>
      <c r="O72" s="474" t="s">
        <v>286</v>
      </c>
      <c r="P72" s="475">
        <v>200</v>
      </c>
      <c r="Q72" s="475">
        <v>80</v>
      </c>
      <c r="R72" s="475" t="s">
        <v>195</v>
      </c>
      <c r="S72" s="472" t="s">
        <v>208</v>
      </c>
      <c r="T72" s="472" t="s">
        <v>301</v>
      </c>
      <c r="U72" s="475">
        <v>95</v>
      </c>
      <c r="V72" s="472" t="s">
        <v>310</v>
      </c>
      <c r="W72" s="472" t="s">
        <v>319</v>
      </c>
      <c r="X72" s="472" t="s">
        <v>327</v>
      </c>
      <c r="Y72" s="475">
        <v>110</v>
      </c>
      <c r="Z72" s="472" t="s">
        <v>251</v>
      </c>
      <c r="AA72" s="472" t="s">
        <v>338</v>
      </c>
      <c r="AB72" s="484" t="s">
        <v>346</v>
      </c>
    </row>
    <row r="73" spans="1:28" ht="15" thickBot="1">
      <c r="A73" s="451"/>
      <c r="B73" s="466"/>
      <c r="C73" s="466"/>
      <c r="D73" s="466"/>
      <c r="E73" s="466"/>
      <c r="F73" s="466"/>
      <c r="G73" s="416"/>
      <c r="H73" s="466"/>
      <c r="I73" s="466"/>
      <c r="J73" s="466"/>
      <c r="K73" s="466"/>
      <c r="L73" s="466"/>
      <c r="M73" s="471"/>
      <c r="O73" s="479"/>
      <c r="P73" s="480"/>
      <c r="Q73" s="480"/>
      <c r="R73" s="480"/>
      <c r="S73" s="476"/>
      <c r="T73" s="476"/>
      <c r="U73" s="480"/>
      <c r="V73" s="476"/>
      <c r="W73" s="476"/>
      <c r="X73" s="476"/>
      <c r="Y73" s="480"/>
      <c r="Z73" s="476"/>
      <c r="AA73" s="476"/>
      <c r="AB73" s="487"/>
    </row>
    <row r="74" spans="1:28" ht="15" thickBo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</row>
    <row r="75" spans="1:28" ht="14.4" customHeight="1">
      <c r="G75" s="445" t="s">
        <v>79</v>
      </c>
      <c r="H75" s="446"/>
      <c r="I75" s="447"/>
      <c r="J75" s="2"/>
    </row>
    <row r="76" spans="1:28" ht="14.4" customHeight="1"/>
    <row r="77" spans="1:28" ht="14.4" customHeight="1" thickBot="1"/>
    <row r="78" spans="1:28" ht="45" customHeight="1">
      <c r="A78" s="463" t="s">
        <v>80</v>
      </c>
      <c r="B78" s="464"/>
      <c r="C78" s="465"/>
      <c r="D78" s="40"/>
      <c r="E78" s="40"/>
    </row>
    <row r="79" spans="1:28" ht="44.4" customHeight="1">
      <c r="A79" s="41" t="s">
        <v>31</v>
      </c>
      <c r="B79" s="42" t="s">
        <v>97</v>
      </c>
      <c r="C79" s="43" t="s">
        <v>98</v>
      </c>
    </row>
    <row r="80" spans="1:28">
      <c r="A80" s="41">
        <v>1</v>
      </c>
      <c r="B80" s="42" t="s">
        <v>33</v>
      </c>
      <c r="C80" s="43">
        <v>23000</v>
      </c>
    </row>
    <row r="81" spans="1:11" ht="16.2" customHeight="1">
      <c r="A81" s="41">
        <v>2</v>
      </c>
      <c r="B81" s="42" t="s">
        <v>34</v>
      </c>
      <c r="C81" s="43">
        <v>25000</v>
      </c>
    </row>
    <row r="82" spans="1:11" ht="20.399999999999999" customHeight="1">
      <c r="A82" s="41">
        <v>3</v>
      </c>
      <c r="B82" s="42" t="s">
        <v>99</v>
      </c>
      <c r="C82" s="43">
        <v>28000</v>
      </c>
      <c r="F82" s="452" t="s">
        <v>83</v>
      </c>
      <c r="G82" s="453"/>
      <c r="H82" s="453"/>
      <c r="I82" s="453"/>
      <c r="J82" s="453"/>
      <c r="K82" s="454"/>
    </row>
    <row r="83" spans="1:11" ht="18" customHeight="1">
      <c r="A83" s="41">
        <v>4</v>
      </c>
      <c r="B83" s="42" t="s">
        <v>100</v>
      </c>
      <c r="C83" s="43">
        <v>31000</v>
      </c>
      <c r="F83" s="455"/>
      <c r="G83" s="456"/>
      <c r="H83" s="456"/>
      <c r="I83" s="456"/>
      <c r="J83" s="456"/>
      <c r="K83" s="457"/>
    </row>
    <row r="84" spans="1:11" ht="15" customHeight="1">
      <c r="A84" s="41">
        <v>5</v>
      </c>
      <c r="B84" s="42" t="s">
        <v>35</v>
      </c>
      <c r="C84" s="43">
        <v>24000</v>
      </c>
      <c r="F84" s="458" t="s">
        <v>21</v>
      </c>
      <c r="G84" s="459"/>
      <c r="H84" s="443" t="s">
        <v>0</v>
      </c>
      <c r="I84" s="462"/>
      <c r="J84" s="462"/>
      <c r="K84" s="444"/>
    </row>
    <row r="85" spans="1:11" ht="15" customHeight="1">
      <c r="A85" s="41">
        <v>6</v>
      </c>
      <c r="B85" s="42" t="s">
        <v>36</v>
      </c>
      <c r="C85" s="43">
        <v>26000</v>
      </c>
      <c r="F85" s="460"/>
      <c r="G85" s="461"/>
      <c r="H85" s="443">
        <v>2</v>
      </c>
      <c r="I85" s="444"/>
      <c r="J85" s="443">
        <v>3</v>
      </c>
      <c r="K85" s="444"/>
    </row>
    <row r="86" spans="1:11" ht="15" customHeight="1">
      <c r="A86" s="41">
        <v>7</v>
      </c>
      <c r="B86" s="42" t="s">
        <v>101</v>
      </c>
      <c r="C86" s="43">
        <v>29000</v>
      </c>
      <c r="F86" s="443" t="s">
        <v>27</v>
      </c>
      <c r="G86" s="444"/>
      <c r="H86" s="443">
        <v>15</v>
      </c>
      <c r="I86" s="444"/>
      <c r="J86" s="443">
        <v>19</v>
      </c>
      <c r="K86" s="444"/>
    </row>
    <row r="87" spans="1:11" ht="14.4" customHeight="1">
      <c r="A87" s="41">
        <v>8</v>
      </c>
      <c r="B87" s="42" t="s">
        <v>102</v>
      </c>
      <c r="C87" s="43">
        <v>32000</v>
      </c>
      <c r="F87" s="443" t="s">
        <v>28</v>
      </c>
      <c r="G87" s="444"/>
      <c r="H87" s="443">
        <v>23</v>
      </c>
      <c r="I87" s="444"/>
      <c r="J87" s="443">
        <v>27</v>
      </c>
      <c r="K87" s="444"/>
    </row>
    <row r="88" spans="1:11">
      <c r="A88" s="41">
        <v>9</v>
      </c>
      <c r="B88" s="42" t="s">
        <v>103</v>
      </c>
      <c r="C88" s="43">
        <v>24000</v>
      </c>
      <c r="F88" s="443" t="s">
        <v>29</v>
      </c>
      <c r="G88" s="444"/>
      <c r="H88" s="443">
        <v>33</v>
      </c>
      <c r="I88" s="444"/>
      <c r="J88" s="443">
        <v>38</v>
      </c>
      <c r="K88" s="444"/>
    </row>
    <row r="89" spans="1:11">
      <c r="A89" s="41">
        <v>10</v>
      </c>
      <c r="B89" s="42" t="s">
        <v>104</v>
      </c>
      <c r="C89" s="43">
        <v>26000</v>
      </c>
      <c r="F89" s="443" t="s">
        <v>30</v>
      </c>
      <c r="G89" s="444"/>
      <c r="H89" s="443">
        <v>42</v>
      </c>
      <c r="I89" s="444"/>
      <c r="J89" s="443">
        <v>45</v>
      </c>
      <c r="K89" s="444"/>
    </row>
    <row r="90" spans="1:11" ht="14.4" customHeight="1">
      <c r="A90" s="41">
        <v>11</v>
      </c>
      <c r="B90" s="42" t="s">
        <v>105</v>
      </c>
      <c r="C90" s="43">
        <v>29000</v>
      </c>
    </row>
    <row r="91" spans="1:11" ht="15" customHeight="1">
      <c r="A91" s="41">
        <v>12</v>
      </c>
      <c r="B91" s="42" t="s">
        <v>106</v>
      </c>
      <c r="C91" s="43">
        <v>32000</v>
      </c>
      <c r="F91" s="449" t="s">
        <v>82</v>
      </c>
      <c r="G91" s="450"/>
      <c r="H91" s="3"/>
    </row>
    <row r="92" spans="1:11" ht="15" customHeight="1">
      <c r="A92" s="41">
        <v>13</v>
      </c>
      <c r="B92" s="42" t="s">
        <v>107</v>
      </c>
      <c r="C92" s="43">
        <v>26000</v>
      </c>
    </row>
    <row r="93" spans="1:11" ht="15" customHeight="1">
      <c r="A93" s="41">
        <v>14</v>
      </c>
      <c r="B93" s="42" t="s">
        <v>108</v>
      </c>
      <c r="C93" s="43">
        <v>30000</v>
      </c>
      <c r="F93" s="449" t="s">
        <v>32</v>
      </c>
      <c r="G93" s="450"/>
      <c r="H93" s="2"/>
    </row>
    <row r="94" spans="1:11" ht="15" customHeight="1">
      <c r="A94" s="41">
        <v>15</v>
      </c>
      <c r="B94" s="42" t="s">
        <v>109</v>
      </c>
      <c r="C94" s="43">
        <v>34000</v>
      </c>
    </row>
    <row r="95" spans="1:11">
      <c r="A95" s="41">
        <v>16</v>
      </c>
      <c r="B95" s="42" t="s">
        <v>110</v>
      </c>
      <c r="C95" s="43">
        <v>40000</v>
      </c>
    </row>
    <row r="96" spans="1:11">
      <c r="A96" s="41">
        <v>17</v>
      </c>
      <c r="B96" s="42" t="s">
        <v>111</v>
      </c>
      <c r="C96" s="43">
        <v>30000</v>
      </c>
    </row>
    <row r="97" spans="1:8" ht="15" customHeight="1">
      <c r="A97" s="41">
        <v>18</v>
      </c>
      <c r="B97" s="42" t="s">
        <v>112</v>
      </c>
      <c r="C97" s="43">
        <v>35000</v>
      </c>
    </row>
    <row r="98" spans="1:8" ht="15" customHeight="1">
      <c r="A98" s="41">
        <v>19</v>
      </c>
      <c r="B98" s="42" t="s">
        <v>37</v>
      </c>
      <c r="C98" s="43">
        <v>32000</v>
      </c>
      <c r="F98" s="427" t="s">
        <v>77</v>
      </c>
      <c r="G98" s="427"/>
      <c r="H98" s="2">
        <f>D17+J27+H91+H93+J75</f>
        <v>0</v>
      </c>
    </row>
    <row r="99" spans="1:8" ht="15" customHeight="1">
      <c r="A99" s="41">
        <v>20</v>
      </c>
      <c r="B99" s="42" t="s">
        <v>113</v>
      </c>
      <c r="C99" s="43">
        <v>38000</v>
      </c>
    </row>
    <row r="100" spans="1:8" ht="15" customHeight="1">
      <c r="A100" s="41">
        <v>21</v>
      </c>
      <c r="B100" s="42" t="s">
        <v>38</v>
      </c>
      <c r="C100" s="43">
        <v>30000</v>
      </c>
      <c r="F100" s="427" t="s">
        <v>76</v>
      </c>
      <c r="G100" s="427"/>
      <c r="H100" s="2">
        <f>H98*1.45</f>
        <v>0</v>
      </c>
    </row>
    <row r="101" spans="1:8" ht="15" customHeight="1">
      <c r="A101" s="41">
        <v>22</v>
      </c>
      <c r="B101" s="42" t="s">
        <v>39</v>
      </c>
      <c r="C101" s="43">
        <v>35000</v>
      </c>
    </row>
    <row r="102" spans="1:8" ht="25.2" customHeight="1">
      <c r="A102" s="41">
        <v>23</v>
      </c>
      <c r="B102" s="42" t="s">
        <v>40</v>
      </c>
      <c r="C102" s="43">
        <v>38000</v>
      </c>
    </row>
    <row r="103" spans="1:8" ht="25.95" customHeight="1">
      <c r="A103" s="41">
        <v>24</v>
      </c>
      <c r="B103" s="42" t="s">
        <v>41</v>
      </c>
      <c r="C103" s="43">
        <v>43000</v>
      </c>
    </row>
    <row r="104" spans="1:8" ht="15" customHeight="1">
      <c r="A104" s="41">
        <v>25</v>
      </c>
      <c r="B104" s="42" t="s">
        <v>42</v>
      </c>
      <c r="C104" s="43">
        <v>32000</v>
      </c>
    </row>
    <row r="105" spans="1:8" ht="15" customHeight="1">
      <c r="A105" s="41">
        <v>26</v>
      </c>
      <c r="B105" s="42" t="s">
        <v>43</v>
      </c>
      <c r="C105" s="43">
        <v>37000</v>
      </c>
    </row>
    <row r="106" spans="1:8" ht="15" customHeight="1">
      <c r="A106" s="41">
        <v>27</v>
      </c>
      <c r="B106" s="42" t="s">
        <v>44</v>
      </c>
      <c r="C106" s="43">
        <v>40000</v>
      </c>
    </row>
    <row r="107" spans="1:8">
      <c r="A107" s="41">
        <v>28</v>
      </c>
      <c r="B107" s="42" t="s">
        <v>45</v>
      </c>
      <c r="C107" s="43">
        <v>45000</v>
      </c>
    </row>
    <row r="108" spans="1:8">
      <c r="A108" s="41">
        <v>29</v>
      </c>
      <c r="B108" s="42" t="s">
        <v>46</v>
      </c>
      <c r="C108" s="43">
        <v>35000</v>
      </c>
    </row>
    <row r="109" spans="1:8">
      <c r="A109" s="41">
        <v>30</v>
      </c>
      <c r="B109" s="42" t="s">
        <v>47</v>
      </c>
      <c r="C109" s="43">
        <v>43000</v>
      </c>
    </row>
    <row r="110" spans="1:8" ht="27.6">
      <c r="A110" s="41">
        <v>31</v>
      </c>
      <c r="B110" s="42" t="s">
        <v>48</v>
      </c>
      <c r="C110" s="43">
        <v>43000</v>
      </c>
    </row>
    <row r="111" spans="1:8" ht="27.6">
      <c r="A111" s="41">
        <v>32</v>
      </c>
      <c r="B111" s="42" t="s">
        <v>49</v>
      </c>
      <c r="C111" s="43">
        <v>51000</v>
      </c>
    </row>
    <row r="112" spans="1:8">
      <c r="A112" s="41">
        <v>33</v>
      </c>
      <c r="B112" s="42" t="s">
        <v>50</v>
      </c>
      <c r="C112" s="43">
        <v>37000</v>
      </c>
    </row>
    <row r="113" spans="1:3">
      <c r="A113" s="41">
        <v>34</v>
      </c>
      <c r="B113" s="42" t="s">
        <v>51</v>
      </c>
      <c r="C113" s="43">
        <v>45000</v>
      </c>
    </row>
    <row r="114" spans="1:3" ht="15" customHeight="1">
      <c r="A114" s="41">
        <v>35</v>
      </c>
      <c r="B114" s="42" t="s">
        <v>52</v>
      </c>
      <c r="C114" s="43">
        <v>45000</v>
      </c>
    </row>
    <row r="115" spans="1:3" ht="15" customHeight="1">
      <c r="A115" s="41">
        <v>36</v>
      </c>
      <c r="B115" s="42" t="s">
        <v>53</v>
      </c>
      <c r="C115" s="43">
        <v>53000</v>
      </c>
    </row>
    <row r="116" spans="1:3" ht="15" customHeight="1">
      <c r="A116" s="41">
        <v>37</v>
      </c>
      <c r="B116" s="42" t="s">
        <v>114</v>
      </c>
      <c r="C116" s="43">
        <v>26000</v>
      </c>
    </row>
    <row r="117" spans="1:3" ht="15" customHeight="1">
      <c r="A117" s="41">
        <v>38</v>
      </c>
      <c r="B117" s="42" t="s">
        <v>54</v>
      </c>
      <c r="C117" s="43">
        <v>28000</v>
      </c>
    </row>
    <row r="118" spans="1:3" ht="15" customHeight="1">
      <c r="A118" s="41">
        <v>39</v>
      </c>
      <c r="B118" s="42" t="s">
        <v>55</v>
      </c>
      <c r="C118" s="43">
        <v>32000</v>
      </c>
    </row>
    <row r="119" spans="1:3" ht="15" customHeight="1">
      <c r="A119" s="41">
        <v>40</v>
      </c>
      <c r="B119" s="42" t="s">
        <v>56</v>
      </c>
      <c r="C119" s="43">
        <v>30000</v>
      </c>
    </row>
    <row r="120" spans="1:3">
      <c r="A120" s="41">
        <v>41</v>
      </c>
      <c r="B120" s="42" t="s">
        <v>57</v>
      </c>
      <c r="C120" s="43">
        <v>35000</v>
      </c>
    </row>
    <row r="121" spans="1:3">
      <c r="A121" s="41">
        <v>42</v>
      </c>
      <c r="B121" s="42" t="s">
        <v>58</v>
      </c>
      <c r="C121" s="43">
        <v>30000</v>
      </c>
    </row>
    <row r="122" spans="1:3">
      <c r="A122" s="41">
        <v>43</v>
      </c>
      <c r="B122" s="42" t="s">
        <v>59</v>
      </c>
      <c r="C122" s="43">
        <v>35000</v>
      </c>
    </row>
    <row r="123" spans="1:3">
      <c r="A123" s="41">
        <v>44</v>
      </c>
      <c r="B123" s="42" t="s">
        <v>60</v>
      </c>
      <c r="C123" s="43">
        <v>32000</v>
      </c>
    </row>
    <row r="124" spans="1:3">
      <c r="A124" s="41">
        <v>45</v>
      </c>
      <c r="B124" s="42" t="s">
        <v>115</v>
      </c>
      <c r="C124" s="43">
        <v>40000</v>
      </c>
    </row>
    <row r="125" spans="1:3">
      <c r="A125" s="41">
        <v>46</v>
      </c>
      <c r="B125" s="42" t="s">
        <v>116</v>
      </c>
      <c r="C125" s="43">
        <v>34000</v>
      </c>
    </row>
    <row r="126" spans="1:3">
      <c r="A126" s="41">
        <v>47</v>
      </c>
      <c r="B126" s="42" t="s">
        <v>117</v>
      </c>
      <c r="C126" s="43">
        <v>44000</v>
      </c>
    </row>
    <row r="127" spans="1:3">
      <c r="A127" s="41">
        <v>48</v>
      </c>
      <c r="B127" s="42" t="s">
        <v>118</v>
      </c>
      <c r="C127" s="43">
        <v>34000</v>
      </c>
    </row>
    <row r="128" spans="1:3">
      <c r="A128" s="41">
        <v>49</v>
      </c>
      <c r="B128" s="42" t="s">
        <v>119</v>
      </c>
      <c r="C128" s="43">
        <v>36000</v>
      </c>
    </row>
    <row r="129" spans="1:3">
      <c r="A129" s="41">
        <v>50</v>
      </c>
      <c r="B129" s="42" t="s">
        <v>120</v>
      </c>
      <c r="C129" s="43">
        <v>40000</v>
      </c>
    </row>
    <row r="130" spans="1:3">
      <c r="A130" s="41">
        <v>51</v>
      </c>
      <c r="B130" s="42" t="s">
        <v>121</v>
      </c>
      <c r="C130" s="43">
        <v>38000</v>
      </c>
    </row>
    <row r="131" spans="1:3">
      <c r="A131" s="41">
        <v>52</v>
      </c>
      <c r="B131" s="42" t="s">
        <v>122</v>
      </c>
      <c r="C131" s="43">
        <v>43000</v>
      </c>
    </row>
    <row r="132" spans="1:3">
      <c r="A132" s="41">
        <v>53</v>
      </c>
      <c r="B132" s="42" t="s">
        <v>123</v>
      </c>
      <c r="C132" s="43">
        <v>38000</v>
      </c>
    </row>
    <row r="133" spans="1:3">
      <c r="A133" s="41">
        <v>54</v>
      </c>
      <c r="B133" s="42" t="s">
        <v>124</v>
      </c>
      <c r="C133" s="43">
        <v>43000</v>
      </c>
    </row>
    <row r="134" spans="1:3">
      <c r="A134" s="41">
        <v>55</v>
      </c>
      <c r="B134" s="42" t="s">
        <v>125</v>
      </c>
      <c r="C134" s="43">
        <v>40000</v>
      </c>
    </row>
    <row r="135" spans="1:3">
      <c r="A135" s="41">
        <v>56</v>
      </c>
      <c r="B135" s="42" t="s">
        <v>126</v>
      </c>
      <c r="C135" s="43">
        <v>48000</v>
      </c>
    </row>
    <row r="136" spans="1:3">
      <c r="A136" s="41">
        <v>57</v>
      </c>
      <c r="B136" s="42" t="s">
        <v>127</v>
      </c>
      <c r="C136" s="43">
        <v>42000</v>
      </c>
    </row>
    <row r="137" spans="1:3">
      <c r="A137" s="41">
        <v>58</v>
      </c>
      <c r="B137" s="42" t="s">
        <v>128</v>
      </c>
      <c r="C137" s="43">
        <v>52000</v>
      </c>
    </row>
    <row r="138" spans="1:3">
      <c r="A138" s="41">
        <v>59</v>
      </c>
      <c r="B138" s="42" t="s">
        <v>61</v>
      </c>
      <c r="C138" s="43">
        <v>23000</v>
      </c>
    </row>
    <row r="139" spans="1:3">
      <c r="A139" s="41">
        <v>60</v>
      </c>
      <c r="B139" s="42" t="s">
        <v>62</v>
      </c>
      <c r="C139" s="43">
        <v>25000</v>
      </c>
    </row>
    <row r="140" spans="1:3">
      <c r="A140" s="41">
        <v>61</v>
      </c>
      <c r="B140" s="42" t="s">
        <v>129</v>
      </c>
      <c r="C140" s="43">
        <v>28000</v>
      </c>
    </row>
    <row r="141" spans="1:3">
      <c r="A141" s="41">
        <v>62</v>
      </c>
      <c r="B141" s="42" t="s">
        <v>130</v>
      </c>
      <c r="C141" s="43">
        <v>31000</v>
      </c>
    </row>
    <row r="142" spans="1:3">
      <c r="A142" s="41">
        <v>63</v>
      </c>
      <c r="B142" s="42" t="s">
        <v>63</v>
      </c>
      <c r="C142" s="43">
        <v>24000</v>
      </c>
    </row>
    <row r="143" spans="1:3">
      <c r="A143" s="41">
        <v>64</v>
      </c>
      <c r="B143" s="42" t="s">
        <v>64</v>
      </c>
      <c r="C143" s="43">
        <v>26000</v>
      </c>
    </row>
    <row r="144" spans="1:3">
      <c r="A144" s="41">
        <v>65</v>
      </c>
      <c r="B144" s="42" t="s">
        <v>131</v>
      </c>
      <c r="C144" s="43">
        <v>29000</v>
      </c>
    </row>
    <row r="145" spans="1:3">
      <c r="A145" s="41">
        <v>66</v>
      </c>
      <c r="B145" s="42" t="s">
        <v>132</v>
      </c>
      <c r="C145" s="43">
        <v>32000</v>
      </c>
    </row>
    <row r="146" spans="1:3">
      <c r="A146" s="41">
        <v>67</v>
      </c>
      <c r="B146" s="42" t="s">
        <v>65</v>
      </c>
      <c r="C146" s="43">
        <v>26000</v>
      </c>
    </row>
    <row r="147" spans="1:3">
      <c r="A147" s="41">
        <v>68</v>
      </c>
      <c r="B147" s="42" t="s">
        <v>66</v>
      </c>
      <c r="C147" s="43">
        <v>30000</v>
      </c>
    </row>
    <row r="148" spans="1:3">
      <c r="A148" s="41">
        <v>69</v>
      </c>
      <c r="B148" s="42" t="s">
        <v>133</v>
      </c>
      <c r="C148" s="43">
        <v>34000</v>
      </c>
    </row>
    <row r="149" spans="1:3" ht="15" thickBot="1">
      <c r="A149" s="44">
        <v>70</v>
      </c>
      <c r="B149" s="45" t="s">
        <v>134</v>
      </c>
      <c r="C149" s="46">
        <v>38000</v>
      </c>
    </row>
  </sheetData>
  <mergeCells count="440">
    <mergeCell ref="AA72:AA73"/>
    <mergeCell ref="AB46:AB47"/>
    <mergeCell ref="AB48:AB49"/>
    <mergeCell ref="AB50:AB51"/>
    <mergeCell ref="AB52:AB53"/>
    <mergeCell ref="AB54:AB55"/>
    <mergeCell ref="AB56:AB57"/>
    <mergeCell ref="AB58:AB59"/>
    <mergeCell ref="AB60:AB61"/>
    <mergeCell ref="AB62:AB63"/>
    <mergeCell ref="AB64:AB65"/>
    <mergeCell ref="AB66:AB68"/>
    <mergeCell ref="AB69:AB70"/>
    <mergeCell ref="AB72:AB73"/>
    <mergeCell ref="AA52:AA53"/>
    <mergeCell ref="AA54:AA55"/>
    <mergeCell ref="AA56:AA57"/>
    <mergeCell ref="AA58:AA59"/>
    <mergeCell ref="AA60:AA61"/>
    <mergeCell ref="AA62:AA63"/>
    <mergeCell ref="AA64:AA65"/>
    <mergeCell ref="AA66:AA68"/>
    <mergeCell ref="AA69:AA70"/>
    <mergeCell ref="O72:O73"/>
    <mergeCell ref="P72:P73"/>
    <mergeCell ref="Q72:Q73"/>
    <mergeCell ref="R72:R73"/>
    <mergeCell ref="U72:U73"/>
    <mergeCell ref="Y72:Y73"/>
    <mergeCell ref="O38:AB38"/>
    <mergeCell ref="R46:R47"/>
    <mergeCell ref="R52:R53"/>
    <mergeCell ref="R56:R57"/>
    <mergeCell ref="S42:S45"/>
    <mergeCell ref="T42:T45"/>
    <mergeCell ref="W42:W45"/>
    <mergeCell ref="X42:X45"/>
    <mergeCell ref="AA42:AA45"/>
    <mergeCell ref="AB42:AB45"/>
    <mergeCell ref="S46:S47"/>
    <mergeCell ref="S48:S49"/>
    <mergeCell ref="S50:S51"/>
    <mergeCell ref="S52:S53"/>
    <mergeCell ref="S54:S55"/>
    <mergeCell ref="S56:S57"/>
    <mergeCell ref="S58:S59"/>
    <mergeCell ref="S60:S61"/>
    <mergeCell ref="O66:O68"/>
    <mergeCell ref="P66:P68"/>
    <mergeCell ref="Q66:Q68"/>
    <mergeCell ref="R66:R68"/>
    <mergeCell ref="U66:U68"/>
    <mergeCell ref="V66:V68"/>
    <mergeCell ref="Y66:Y68"/>
    <mergeCell ref="O69:O71"/>
    <mergeCell ref="P69:P71"/>
    <mergeCell ref="Q69:Q71"/>
    <mergeCell ref="R69:R71"/>
    <mergeCell ref="U69:U71"/>
    <mergeCell ref="Y69:Y71"/>
    <mergeCell ref="S66:S68"/>
    <mergeCell ref="S69:S70"/>
    <mergeCell ref="T66:T68"/>
    <mergeCell ref="T69:T70"/>
    <mergeCell ref="V69:V70"/>
    <mergeCell ref="W66:W68"/>
    <mergeCell ref="W69:W70"/>
    <mergeCell ref="X66:X68"/>
    <mergeCell ref="X69:X70"/>
    <mergeCell ref="O62:O63"/>
    <mergeCell ref="P62:P63"/>
    <mergeCell ref="Q62:Q63"/>
    <mergeCell ref="R62:R63"/>
    <mergeCell ref="U62:U63"/>
    <mergeCell ref="Y62:Y63"/>
    <mergeCell ref="O64:O65"/>
    <mergeCell ref="P64:P65"/>
    <mergeCell ref="Q64:Q65"/>
    <mergeCell ref="R64:R65"/>
    <mergeCell ref="U64:U65"/>
    <mergeCell ref="V64:V65"/>
    <mergeCell ref="Y64:Y65"/>
    <mergeCell ref="S62:S63"/>
    <mergeCell ref="S64:S65"/>
    <mergeCell ref="T62:T63"/>
    <mergeCell ref="T64:T65"/>
    <mergeCell ref="V62:V63"/>
    <mergeCell ref="W62:W63"/>
    <mergeCell ref="X62:X63"/>
    <mergeCell ref="X64:X65"/>
    <mergeCell ref="W64:W65"/>
    <mergeCell ref="R58:R59"/>
    <mergeCell ref="U58:U59"/>
    <mergeCell ref="V58:V59"/>
    <mergeCell ref="Y58:Y59"/>
    <mergeCell ref="O60:O61"/>
    <mergeCell ref="P60:P61"/>
    <mergeCell ref="Q60:Q61"/>
    <mergeCell ref="R60:R61"/>
    <mergeCell ref="U60:U61"/>
    <mergeCell ref="Y60:Y61"/>
    <mergeCell ref="T58:T59"/>
    <mergeCell ref="T60:T61"/>
    <mergeCell ref="V60:V61"/>
    <mergeCell ref="W58:W59"/>
    <mergeCell ref="W60:W61"/>
    <mergeCell ref="X58:X59"/>
    <mergeCell ref="X60:X61"/>
    <mergeCell ref="O50:O51"/>
    <mergeCell ref="P50:P51"/>
    <mergeCell ref="Q50:Q51"/>
    <mergeCell ref="R50:R51"/>
    <mergeCell ref="U50:U51"/>
    <mergeCell ref="Y50:Y51"/>
    <mergeCell ref="O52:O53"/>
    <mergeCell ref="P52:P53"/>
    <mergeCell ref="Q52:Q53"/>
    <mergeCell ref="U52:U53"/>
    <mergeCell ref="Y52:Y53"/>
    <mergeCell ref="T50:T51"/>
    <mergeCell ref="T52:T53"/>
    <mergeCell ref="V50:V51"/>
    <mergeCell ref="V52:V53"/>
    <mergeCell ref="W50:W51"/>
    <mergeCell ref="W52:W53"/>
    <mergeCell ref="X50:X51"/>
    <mergeCell ref="X52:X53"/>
    <mergeCell ref="O46:O47"/>
    <mergeCell ref="P46:P47"/>
    <mergeCell ref="Q46:Q47"/>
    <mergeCell ref="U46:U47"/>
    <mergeCell ref="Y46:Y47"/>
    <mergeCell ref="O48:O49"/>
    <mergeCell ref="P48:P49"/>
    <mergeCell ref="Q48:Q49"/>
    <mergeCell ref="R48:R49"/>
    <mergeCell ref="U48:U49"/>
    <mergeCell ref="V48:V49"/>
    <mergeCell ref="Y48:Y49"/>
    <mergeCell ref="T46:T47"/>
    <mergeCell ref="T48:T49"/>
    <mergeCell ref="V46:V47"/>
    <mergeCell ref="W46:W47"/>
    <mergeCell ref="W48:W49"/>
    <mergeCell ref="X46:X47"/>
    <mergeCell ref="X48:X49"/>
    <mergeCell ref="O39:O45"/>
    <mergeCell ref="P39:P45"/>
    <mergeCell ref="Q39:AB39"/>
    <mergeCell ref="Q40:T40"/>
    <mergeCell ref="U40:X40"/>
    <mergeCell ref="Y40:AB40"/>
    <mergeCell ref="Q41:R41"/>
    <mergeCell ref="S41:T41"/>
    <mergeCell ref="U41:V41"/>
    <mergeCell ref="W41:X41"/>
    <mergeCell ref="Y41:Z41"/>
    <mergeCell ref="AA41:AB41"/>
    <mergeCell ref="Q42:Q45"/>
    <mergeCell ref="R42:R45"/>
    <mergeCell ref="U42:U45"/>
    <mergeCell ref="V42:V45"/>
    <mergeCell ref="Y42:Y45"/>
    <mergeCell ref="Z42:Z45"/>
    <mergeCell ref="Z50:Z51"/>
    <mergeCell ref="Z52:Z53"/>
    <mergeCell ref="Z48:Z49"/>
    <mergeCell ref="Z46:Z47"/>
    <mergeCell ref="AA46:AA47"/>
    <mergeCell ref="AA48:AA49"/>
    <mergeCell ref="AA50:AA51"/>
    <mergeCell ref="S72:S73"/>
    <mergeCell ref="T72:T73"/>
    <mergeCell ref="V72:V73"/>
    <mergeCell ref="W72:W73"/>
    <mergeCell ref="X72:X73"/>
    <mergeCell ref="Z66:Z68"/>
    <mergeCell ref="Z69:Z70"/>
    <mergeCell ref="Z72:Z73"/>
    <mergeCell ref="Z62:Z63"/>
    <mergeCell ref="Z64:Z65"/>
    <mergeCell ref="U54:U55"/>
    <mergeCell ref="Y54:Y55"/>
    <mergeCell ref="U56:U57"/>
    <mergeCell ref="Y56:Y57"/>
    <mergeCell ref="T54:T55"/>
    <mergeCell ref="T56:T57"/>
    <mergeCell ref="V54:V55"/>
    <mergeCell ref="K62:K63"/>
    <mergeCell ref="K64:K65"/>
    <mergeCell ref="K66:K68"/>
    <mergeCell ref="K69:K71"/>
    <mergeCell ref="K72:K73"/>
    <mergeCell ref="Z58:Z59"/>
    <mergeCell ref="Z60:Z61"/>
    <mergeCell ref="Z54:Z55"/>
    <mergeCell ref="Z56:Z57"/>
    <mergeCell ref="O54:O55"/>
    <mergeCell ref="P54:P55"/>
    <mergeCell ref="Q54:Q55"/>
    <mergeCell ref="R54:R55"/>
    <mergeCell ref="O56:O57"/>
    <mergeCell ref="P56:P57"/>
    <mergeCell ref="Q56:Q57"/>
    <mergeCell ref="V56:V57"/>
    <mergeCell ref="W54:W55"/>
    <mergeCell ref="W56:W57"/>
    <mergeCell ref="X54:X55"/>
    <mergeCell ref="X56:X57"/>
    <mergeCell ref="O58:O59"/>
    <mergeCell ref="P58:P59"/>
    <mergeCell ref="Q58:Q59"/>
    <mergeCell ref="D58:D59"/>
    <mergeCell ref="D60:D61"/>
    <mergeCell ref="D62:D63"/>
    <mergeCell ref="D64:D65"/>
    <mergeCell ref="D66:D68"/>
    <mergeCell ref="D69:D71"/>
    <mergeCell ref="D72:D73"/>
    <mergeCell ref="I66:I68"/>
    <mergeCell ref="I69:I71"/>
    <mergeCell ref="I72:I73"/>
    <mergeCell ref="A46:A47"/>
    <mergeCell ref="A48:A49"/>
    <mergeCell ref="A50:A51"/>
    <mergeCell ref="C46:C47"/>
    <mergeCell ref="C48:C49"/>
    <mergeCell ref="C50:C51"/>
    <mergeCell ref="C56:C57"/>
    <mergeCell ref="D46:D47"/>
    <mergeCell ref="D48:D49"/>
    <mergeCell ref="D50:D51"/>
    <mergeCell ref="D52:D53"/>
    <mergeCell ref="D54:D55"/>
    <mergeCell ref="D56:D57"/>
    <mergeCell ref="A52:A53"/>
    <mergeCell ref="A54:A55"/>
    <mergeCell ref="A56:A57"/>
    <mergeCell ref="A58:A59"/>
    <mergeCell ref="A60:A61"/>
    <mergeCell ref="A62:A63"/>
    <mergeCell ref="M48:M49"/>
    <mergeCell ref="M46:M47"/>
    <mergeCell ref="L46:L47"/>
    <mergeCell ref="L48:L49"/>
    <mergeCell ref="L50:L51"/>
    <mergeCell ref="L52:L53"/>
    <mergeCell ref="L54:L55"/>
    <mergeCell ref="L56:L57"/>
    <mergeCell ref="L58:L59"/>
    <mergeCell ref="M58:M59"/>
    <mergeCell ref="M56:M57"/>
    <mergeCell ref="M54:M55"/>
    <mergeCell ref="M52:M53"/>
    <mergeCell ref="M50:M51"/>
    <mergeCell ref="L60:L61"/>
    <mergeCell ref="L62:L63"/>
    <mergeCell ref="K50:K51"/>
    <mergeCell ref="K54:K55"/>
    <mergeCell ref="E50:E51"/>
    <mergeCell ref="E52:E53"/>
    <mergeCell ref="E54:E55"/>
    <mergeCell ref="E56:E57"/>
    <mergeCell ref="E58:E59"/>
    <mergeCell ref="E60:E61"/>
    <mergeCell ref="E62:E63"/>
    <mergeCell ref="M66:M68"/>
    <mergeCell ref="M72:M73"/>
    <mergeCell ref="M69:M71"/>
    <mergeCell ref="I54:I55"/>
    <mergeCell ref="I56:I57"/>
    <mergeCell ref="I58:I59"/>
    <mergeCell ref="G66:G68"/>
    <mergeCell ref="J66:J68"/>
    <mergeCell ref="E64:E65"/>
    <mergeCell ref="E66:E68"/>
    <mergeCell ref="H64:H65"/>
    <mergeCell ref="H66:H68"/>
    <mergeCell ref="I64:I65"/>
    <mergeCell ref="L64:L65"/>
    <mergeCell ref="L66:L68"/>
    <mergeCell ref="L69:L71"/>
    <mergeCell ref="L72:L73"/>
    <mergeCell ref="K56:K57"/>
    <mergeCell ref="K58:K59"/>
    <mergeCell ref="K60:K61"/>
    <mergeCell ref="L42:L45"/>
    <mergeCell ref="M42:M45"/>
    <mergeCell ref="A38:M38"/>
    <mergeCell ref="M64:M65"/>
    <mergeCell ref="M62:M63"/>
    <mergeCell ref="M60:M61"/>
    <mergeCell ref="K52:K53"/>
    <mergeCell ref="B54:B55"/>
    <mergeCell ref="C54:C55"/>
    <mergeCell ref="F54:F55"/>
    <mergeCell ref="B56:B57"/>
    <mergeCell ref="F56:F57"/>
    <mergeCell ref="J56:J57"/>
    <mergeCell ref="B58:B59"/>
    <mergeCell ref="C58:C59"/>
    <mergeCell ref="F58:F59"/>
    <mergeCell ref="G58:G59"/>
    <mergeCell ref="J58:J59"/>
    <mergeCell ref="J54:J55"/>
    <mergeCell ref="H52:H53"/>
    <mergeCell ref="H54:H55"/>
    <mergeCell ref="H56:H57"/>
    <mergeCell ref="H58:H59"/>
    <mergeCell ref="I52:I53"/>
    <mergeCell ref="J42:J45"/>
    <mergeCell ref="K42:K45"/>
    <mergeCell ref="B46:B47"/>
    <mergeCell ref="F46:F47"/>
    <mergeCell ref="J46:J47"/>
    <mergeCell ref="B48:B49"/>
    <mergeCell ref="F48:F49"/>
    <mergeCell ref="J48:J49"/>
    <mergeCell ref="B50:B51"/>
    <mergeCell ref="F50:F51"/>
    <mergeCell ref="J50:J51"/>
    <mergeCell ref="D42:D45"/>
    <mergeCell ref="E42:E45"/>
    <mergeCell ref="H42:H45"/>
    <mergeCell ref="I42:I45"/>
    <mergeCell ref="K46:K47"/>
    <mergeCell ref="K48:K49"/>
    <mergeCell ref="E46:E47"/>
    <mergeCell ref="E48:E49"/>
    <mergeCell ref="H46:H47"/>
    <mergeCell ref="H48:H49"/>
    <mergeCell ref="H50:H51"/>
    <mergeCell ref="I46:I47"/>
    <mergeCell ref="I48:I49"/>
    <mergeCell ref="B42:B45"/>
    <mergeCell ref="C42:C45"/>
    <mergeCell ref="F42:F45"/>
    <mergeCell ref="G42:G45"/>
    <mergeCell ref="B69:B71"/>
    <mergeCell ref="C69:C71"/>
    <mergeCell ref="F69:F71"/>
    <mergeCell ref="J69:J71"/>
    <mergeCell ref="B72:B73"/>
    <mergeCell ref="C72:C73"/>
    <mergeCell ref="F72:F73"/>
    <mergeCell ref="J72:J73"/>
    <mergeCell ref="E69:E71"/>
    <mergeCell ref="E72:E73"/>
    <mergeCell ref="H69:H71"/>
    <mergeCell ref="H72:H73"/>
    <mergeCell ref="B64:B65"/>
    <mergeCell ref="C64:C65"/>
    <mergeCell ref="F64:F65"/>
    <mergeCell ref="G64:G65"/>
    <mergeCell ref="J64:J65"/>
    <mergeCell ref="B66:B68"/>
    <mergeCell ref="C66:C68"/>
    <mergeCell ref="F66:F68"/>
    <mergeCell ref="B60:B61"/>
    <mergeCell ref="C60:C61"/>
    <mergeCell ref="F60:F61"/>
    <mergeCell ref="J60:J61"/>
    <mergeCell ref="B62:B63"/>
    <mergeCell ref="C62:C63"/>
    <mergeCell ref="F62:F63"/>
    <mergeCell ref="J62:J63"/>
    <mergeCell ref="H60:H61"/>
    <mergeCell ref="H62:H63"/>
    <mergeCell ref="I60:I61"/>
    <mergeCell ref="I62:I63"/>
    <mergeCell ref="A69:A71"/>
    <mergeCell ref="A72:A73"/>
    <mergeCell ref="F86:G86"/>
    <mergeCell ref="H86:I86"/>
    <mergeCell ref="J86:K86"/>
    <mergeCell ref="F88:G88"/>
    <mergeCell ref="H88:I88"/>
    <mergeCell ref="J88:K88"/>
    <mergeCell ref="F82:K83"/>
    <mergeCell ref="F84:G85"/>
    <mergeCell ref="H84:K84"/>
    <mergeCell ref="H85:I85"/>
    <mergeCell ref="A78:C78"/>
    <mergeCell ref="F89:G89"/>
    <mergeCell ref="H89:I89"/>
    <mergeCell ref="J89:K89"/>
    <mergeCell ref="F87:G87"/>
    <mergeCell ref="H87:I87"/>
    <mergeCell ref="J87:K87"/>
    <mergeCell ref="F91:G91"/>
    <mergeCell ref="F93:G93"/>
    <mergeCell ref="F98:G98"/>
    <mergeCell ref="N20:S20"/>
    <mergeCell ref="A21:A22"/>
    <mergeCell ref="B21:F21"/>
    <mergeCell ref="N21:N23"/>
    <mergeCell ref="O21:S21"/>
    <mergeCell ref="O22:P22"/>
    <mergeCell ref="Q22:R22"/>
    <mergeCell ref="F100:G100"/>
    <mergeCell ref="H27:I27"/>
    <mergeCell ref="A20:F20"/>
    <mergeCell ref="J85:K85"/>
    <mergeCell ref="G75:I75"/>
    <mergeCell ref="J52:J53"/>
    <mergeCell ref="A39:A45"/>
    <mergeCell ref="B39:M39"/>
    <mergeCell ref="B40:E40"/>
    <mergeCell ref="F40:I40"/>
    <mergeCell ref="J40:M40"/>
    <mergeCell ref="B41:C41"/>
    <mergeCell ref="D41:E41"/>
    <mergeCell ref="F41:G41"/>
    <mergeCell ref="H41:I41"/>
    <mergeCell ref="J41:K41"/>
    <mergeCell ref="L41:M41"/>
    <mergeCell ref="G48:G49"/>
    <mergeCell ref="G50:G51"/>
    <mergeCell ref="G54:G55"/>
    <mergeCell ref="G56:G57"/>
    <mergeCell ref="G60:G61"/>
    <mergeCell ref="G62:G63"/>
    <mergeCell ref="G69:G70"/>
    <mergeCell ref="G72:G73"/>
    <mergeCell ref="A1:M1"/>
    <mergeCell ref="B2:G2"/>
    <mergeCell ref="H2:M2"/>
    <mergeCell ref="B3:D3"/>
    <mergeCell ref="E3:G3"/>
    <mergeCell ref="H3:J3"/>
    <mergeCell ref="K3:M3"/>
    <mergeCell ref="A17:C17"/>
    <mergeCell ref="B52:B53"/>
    <mergeCell ref="C52:C53"/>
    <mergeCell ref="F52:F53"/>
    <mergeCell ref="G52:G53"/>
    <mergeCell ref="I50:I51"/>
    <mergeCell ref="G46:G47"/>
    <mergeCell ref="A64:A65"/>
    <mergeCell ref="A66:A68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B231-BF80-45E6-BCAF-9616EE2FCF24}">
  <sheetPr codeName="Лист3">
    <tabColor rgb="FFC00000"/>
  </sheetPr>
  <dimension ref="A1:BY152"/>
  <sheetViews>
    <sheetView zoomScale="70" zoomScaleNormal="70" workbookViewId="0">
      <selection activeCell="P12" sqref="P12"/>
    </sheetView>
  </sheetViews>
  <sheetFormatPr defaultRowHeight="14.4"/>
  <cols>
    <col min="1" max="1" width="16.109375" customWidth="1"/>
    <col min="2" max="2" width="26.33203125" customWidth="1"/>
    <col min="3" max="3" width="10.6640625" customWidth="1"/>
    <col min="4" max="4" width="11" customWidth="1"/>
    <col min="5" max="5" width="10.5546875" customWidth="1"/>
    <col min="6" max="6" width="13.109375" customWidth="1"/>
    <col min="7" max="7" width="10.6640625" customWidth="1"/>
    <col min="8" max="8" width="12.6640625" customWidth="1"/>
    <col min="9" max="9" width="13.6640625" customWidth="1"/>
    <col min="10" max="11" width="15.109375" customWidth="1"/>
    <col min="14" max="14" width="11.44140625" customWidth="1"/>
    <col min="15" max="15" width="11.33203125" customWidth="1"/>
    <col min="16" max="16" width="16.33203125" customWidth="1"/>
    <col min="17" max="17" width="11.44140625" customWidth="1"/>
    <col min="18" max="18" width="12.88671875" customWidth="1"/>
    <col min="19" max="19" width="13.109375" customWidth="1"/>
    <col min="20" max="20" width="12.6640625" customWidth="1"/>
    <col min="23" max="23" width="12.109375" customWidth="1"/>
    <col min="25" max="25" width="15.6640625" customWidth="1"/>
    <col min="27" max="27" width="10.109375" customWidth="1"/>
    <col min="28" max="28" width="9.6640625" customWidth="1"/>
    <col min="30" max="30" width="19.6640625" customWidth="1"/>
    <col min="35" max="35" width="12.33203125" customWidth="1"/>
    <col min="47" max="47" width="13.88671875" customWidth="1"/>
  </cols>
  <sheetData>
    <row r="1" spans="1:29" ht="23.4">
      <c r="A1" s="417" t="s">
        <v>260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9"/>
    </row>
    <row r="2" spans="1:29" ht="23.25" customHeight="1">
      <c r="A2" s="16" t="s">
        <v>2</v>
      </c>
      <c r="B2" s="420" t="s">
        <v>25</v>
      </c>
      <c r="C2" s="421"/>
      <c r="D2" s="421"/>
      <c r="E2" s="421"/>
      <c r="F2" s="421"/>
      <c r="G2" s="422"/>
      <c r="H2" s="423" t="s">
        <v>26</v>
      </c>
      <c r="I2" s="424"/>
      <c r="J2" s="424"/>
      <c r="K2" s="424"/>
      <c r="L2" s="424"/>
      <c r="M2" s="425"/>
    </row>
    <row r="3" spans="1:29" ht="30" customHeight="1">
      <c r="A3" s="16" t="s">
        <v>1</v>
      </c>
      <c r="B3" s="420" t="s">
        <v>3</v>
      </c>
      <c r="C3" s="421"/>
      <c r="D3" s="422"/>
      <c r="E3" s="420" t="s">
        <v>81</v>
      </c>
      <c r="F3" s="421"/>
      <c r="G3" s="422"/>
      <c r="H3" s="423" t="s">
        <v>439</v>
      </c>
      <c r="I3" s="424"/>
      <c r="J3" s="426"/>
      <c r="K3" s="423" t="s">
        <v>4</v>
      </c>
      <c r="L3" s="424"/>
      <c r="M3" s="425"/>
    </row>
    <row r="4" spans="1:29" ht="27" customHeight="1">
      <c r="A4" s="16" t="s">
        <v>5</v>
      </c>
      <c r="B4" s="15">
        <v>2</v>
      </c>
      <c r="C4" s="15">
        <v>3</v>
      </c>
      <c r="D4" s="15">
        <v>4</v>
      </c>
      <c r="E4" s="15">
        <v>2</v>
      </c>
      <c r="F4" s="15">
        <v>3</v>
      </c>
      <c r="G4" s="15">
        <v>4</v>
      </c>
      <c r="H4" s="14">
        <v>2</v>
      </c>
      <c r="I4" s="14">
        <v>3</v>
      </c>
      <c r="J4" s="14">
        <v>4</v>
      </c>
      <c r="K4" s="14">
        <v>2</v>
      </c>
      <c r="L4" s="14">
        <v>3</v>
      </c>
      <c r="M4" s="17">
        <v>4</v>
      </c>
    </row>
    <row r="5" spans="1:29" ht="28.95" customHeight="1">
      <c r="A5" s="16">
        <v>50</v>
      </c>
      <c r="B5" s="15">
        <v>88</v>
      </c>
      <c r="C5" s="15">
        <v>94</v>
      </c>
      <c r="D5" s="15">
        <v>106</v>
      </c>
      <c r="E5" s="15">
        <v>102</v>
      </c>
      <c r="F5" s="15">
        <v>110</v>
      </c>
      <c r="G5" s="15">
        <v>124</v>
      </c>
      <c r="H5" s="15">
        <v>29</v>
      </c>
      <c r="I5" s="15">
        <v>36</v>
      </c>
      <c r="J5" s="15">
        <v>42</v>
      </c>
      <c r="K5" s="15">
        <v>36</v>
      </c>
      <c r="L5" s="15">
        <v>42</v>
      </c>
      <c r="M5" s="18">
        <v>48</v>
      </c>
      <c r="W5" s="300"/>
      <c r="X5" s="300"/>
      <c r="Y5" s="300"/>
      <c r="Z5" s="300"/>
      <c r="AA5" s="300"/>
      <c r="AB5" s="300"/>
      <c r="AC5" s="300"/>
    </row>
    <row r="6" spans="1:29" ht="15.6">
      <c r="A6" s="16">
        <v>65</v>
      </c>
      <c r="B6" s="15">
        <v>106</v>
      </c>
      <c r="C6" s="15">
        <v>120</v>
      </c>
      <c r="D6" s="15">
        <v>146</v>
      </c>
      <c r="E6" s="15">
        <v>120</v>
      </c>
      <c r="F6" s="15">
        <v>138</v>
      </c>
      <c r="G6" s="15">
        <v>154</v>
      </c>
      <c r="H6" s="15">
        <v>36</v>
      </c>
      <c r="I6" s="15">
        <v>42</v>
      </c>
      <c r="J6" s="15">
        <v>48</v>
      </c>
      <c r="K6" s="15">
        <v>42</v>
      </c>
      <c r="L6" s="15">
        <v>48</v>
      </c>
      <c r="M6" s="18">
        <v>55</v>
      </c>
      <c r="W6" s="300"/>
      <c r="X6" s="300"/>
      <c r="Y6" s="300"/>
      <c r="Z6" s="300"/>
      <c r="AA6" s="300"/>
      <c r="AB6" s="300"/>
      <c r="AC6" s="300"/>
    </row>
    <row r="7" spans="1:29" ht="15.6">
      <c r="A7" s="16">
        <v>80</v>
      </c>
      <c r="B7" s="15">
        <v>120</v>
      </c>
      <c r="C7" s="15">
        <v>138</v>
      </c>
      <c r="D7" s="15">
        <v>176</v>
      </c>
      <c r="E7" s="15">
        <v>132</v>
      </c>
      <c r="F7" s="15">
        <v>160</v>
      </c>
      <c r="G7" s="15">
        <v>204</v>
      </c>
      <c r="H7" s="15">
        <v>42</v>
      </c>
      <c r="I7" s="15">
        <v>48</v>
      </c>
      <c r="J7" s="15">
        <v>55</v>
      </c>
      <c r="K7" s="15">
        <v>52</v>
      </c>
      <c r="L7" s="15">
        <v>58</v>
      </c>
      <c r="M7" s="18">
        <v>64</v>
      </c>
      <c r="W7" s="300"/>
      <c r="X7" s="300"/>
      <c r="Y7" s="300"/>
      <c r="Z7" s="300"/>
      <c r="AA7" s="300"/>
      <c r="AB7" s="300"/>
      <c r="AC7" s="300"/>
    </row>
    <row r="8" spans="1:29" ht="15.6">
      <c r="A8" s="16">
        <v>100</v>
      </c>
      <c r="B8" s="15">
        <v>132</v>
      </c>
      <c r="C8" s="15">
        <v>176</v>
      </c>
      <c r="D8" s="15">
        <v>226</v>
      </c>
      <c r="E8" s="15">
        <v>176</v>
      </c>
      <c r="F8" s="15">
        <v>230</v>
      </c>
      <c r="G8" s="15">
        <v>296</v>
      </c>
      <c r="H8" s="15">
        <v>52</v>
      </c>
      <c r="I8" s="15">
        <v>61</v>
      </c>
      <c r="J8" s="15">
        <v>71</v>
      </c>
      <c r="K8" s="15">
        <v>61</v>
      </c>
      <c r="L8" s="15">
        <v>71</v>
      </c>
      <c r="M8" s="18">
        <v>80</v>
      </c>
      <c r="W8" s="300"/>
      <c r="X8" s="300"/>
      <c r="Y8" s="300"/>
      <c r="Z8" s="300"/>
      <c r="AA8" s="300"/>
      <c r="AB8" s="300"/>
      <c r="AC8" s="300"/>
    </row>
    <row r="9" spans="1:29" ht="15.6">
      <c r="A9" s="16">
        <v>125</v>
      </c>
      <c r="B9" s="15">
        <v>172</v>
      </c>
      <c r="C9" s="15">
        <v>226</v>
      </c>
      <c r="D9" s="15">
        <v>292</v>
      </c>
      <c r="E9" s="15">
        <v>230</v>
      </c>
      <c r="F9" s="15">
        <v>300</v>
      </c>
      <c r="G9" s="15">
        <v>384</v>
      </c>
      <c r="H9" s="15">
        <v>58</v>
      </c>
      <c r="I9" s="15">
        <v>68</v>
      </c>
      <c r="J9" s="15">
        <v>77</v>
      </c>
      <c r="K9" s="15">
        <v>68</v>
      </c>
      <c r="L9" s="15">
        <v>77</v>
      </c>
      <c r="M9" s="18">
        <v>87</v>
      </c>
      <c r="W9" s="300"/>
      <c r="X9" s="300"/>
      <c r="Y9" s="300"/>
      <c r="Z9" s="300"/>
      <c r="AA9" s="300"/>
      <c r="AB9" s="300"/>
      <c r="AC9" s="300"/>
    </row>
    <row r="10" spans="1:29" ht="15.6">
      <c r="A10" s="16">
        <v>150</v>
      </c>
      <c r="B10" s="15">
        <v>234</v>
      </c>
      <c r="C10" s="15">
        <v>330</v>
      </c>
      <c r="D10" s="15">
        <v>428</v>
      </c>
      <c r="E10" s="15">
        <v>292</v>
      </c>
      <c r="F10" s="15">
        <v>388</v>
      </c>
      <c r="G10" s="15">
        <v>502</v>
      </c>
      <c r="H10" s="15">
        <v>71</v>
      </c>
      <c r="I10" s="15">
        <v>84</v>
      </c>
      <c r="J10" s="15">
        <v>96</v>
      </c>
      <c r="K10" s="15">
        <v>84</v>
      </c>
      <c r="L10" s="15">
        <v>96</v>
      </c>
      <c r="M10" s="18">
        <v>108</v>
      </c>
      <c r="W10" s="300"/>
      <c r="X10" s="300"/>
      <c r="Y10" s="300"/>
      <c r="Z10" s="300"/>
      <c r="AA10" s="300"/>
      <c r="AB10" s="300"/>
      <c r="AC10" s="300"/>
    </row>
    <row r="11" spans="1:29" ht="15.6">
      <c r="A11" s="16">
        <v>200</v>
      </c>
      <c r="B11" s="15">
        <v>304</v>
      </c>
      <c r="C11" s="15">
        <v>432</v>
      </c>
      <c r="D11" s="15">
        <v>550</v>
      </c>
      <c r="E11" s="15">
        <v>388</v>
      </c>
      <c r="F11" s="15">
        <v>550</v>
      </c>
      <c r="G11" s="15">
        <v>726</v>
      </c>
      <c r="H11" s="15">
        <v>84</v>
      </c>
      <c r="I11" s="15">
        <v>96</v>
      </c>
      <c r="J11" s="15">
        <v>108</v>
      </c>
      <c r="K11" s="15">
        <v>100</v>
      </c>
      <c r="L11" s="15">
        <v>111</v>
      </c>
      <c r="M11" s="18">
        <v>124</v>
      </c>
      <c r="T11" s="299"/>
      <c r="U11" s="300"/>
      <c r="W11" s="300"/>
      <c r="X11" s="300"/>
      <c r="Y11" s="300"/>
      <c r="Z11" s="300"/>
      <c r="AA11" s="300"/>
      <c r="AB11" s="300"/>
      <c r="AC11" s="300"/>
    </row>
    <row r="12" spans="1:29" ht="15.6">
      <c r="A12" s="16">
        <v>250</v>
      </c>
      <c r="B12" s="15">
        <v>396</v>
      </c>
      <c r="C12" s="15">
        <v>560</v>
      </c>
      <c r="D12" s="15">
        <v>714</v>
      </c>
      <c r="E12" s="15">
        <v>502</v>
      </c>
      <c r="F12" s="15">
        <v>660</v>
      </c>
      <c r="G12" s="15">
        <v>942</v>
      </c>
      <c r="H12" s="15">
        <v>96</v>
      </c>
      <c r="I12" s="15">
        <v>111</v>
      </c>
      <c r="J12" s="15">
        <v>127</v>
      </c>
      <c r="K12" s="15">
        <v>116</v>
      </c>
      <c r="L12" s="15">
        <v>132</v>
      </c>
      <c r="M12" s="18">
        <v>147</v>
      </c>
      <c r="W12" s="300"/>
      <c r="X12" s="300"/>
      <c r="Y12" s="300"/>
      <c r="Z12" s="300"/>
      <c r="AA12" s="300"/>
      <c r="AB12" s="300"/>
      <c r="AC12" s="300"/>
    </row>
    <row r="13" spans="1:29" ht="16.2" thickBot="1">
      <c r="A13" s="19">
        <v>300</v>
      </c>
      <c r="B13" s="20">
        <v>516</v>
      </c>
      <c r="C13" s="20">
        <v>722</v>
      </c>
      <c r="D13" s="20">
        <v>938</v>
      </c>
      <c r="E13" s="20">
        <v>652</v>
      </c>
      <c r="F13" s="20">
        <v>854</v>
      </c>
      <c r="G13" s="20">
        <v>1224</v>
      </c>
      <c r="H13" s="20">
        <v>116</v>
      </c>
      <c r="I13" s="20">
        <v>132</v>
      </c>
      <c r="J13" s="20">
        <v>147</v>
      </c>
      <c r="K13" s="20">
        <v>137</v>
      </c>
      <c r="L13" s="20">
        <v>159</v>
      </c>
      <c r="M13" s="21">
        <v>182</v>
      </c>
      <c r="W13" s="300"/>
      <c r="X13" s="300"/>
      <c r="Y13" s="300"/>
      <c r="Z13" s="300"/>
      <c r="AA13" s="300"/>
      <c r="AB13" s="300"/>
      <c r="AC13" s="300"/>
    </row>
    <row r="14" spans="1:29" ht="18">
      <c r="A14" s="503"/>
      <c r="B14" s="503"/>
      <c r="C14" s="503"/>
      <c r="D14" s="503"/>
      <c r="E14" s="503"/>
      <c r="F14" s="503"/>
      <c r="G14" s="503"/>
      <c r="H14" s="503"/>
      <c r="I14" s="503"/>
      <c r="J14" s="503"/>
      <c r="K14" s="503"/>
      <c r="L14" s="503"/>
      <c r="M14" s="503"/>
      <c r="P14" s="271"/>
    </row>
    <row r="18" spans="1:40">
      <c r="A18" s="427" t="s">
        <v>67</v>
      </c>
      <c r="B18" s="427"/>
      <c r="C18" s="427"/>
      <c r="D18" s="2">
        <v>428</v>
      </c>
      <c r="H18" s="1"/>
    </row>
    <row r="20" spans="1:40" ht="15" thickBot="1"/>
    <row r="21" spans="1:40" ht="48" customHeight="1">
      <c r="A21" s="440" t="s">
        <v>71</v>
      </c>
      <c r="B21" s="441"/>
      <c r="C21" s="441"/>
      <c r="D21" s="441"/>
      <c r="E21" s="441"/>
      <c r="F21" s="442"/>
      <c r="N21" s="430" t="s">
        <v>72</v>
      </c>
      <c r="O21" s="431"/>
      <c r="P21" s="431"/>
      <c r="Q21" s="431"/>
      <c r="R21" s="431"/>
      <c r="S21" s="432"/>
    </row>
    <row r="22" spans="1:40" ht="14.4" customHeight="1">
      <c r="A22" s="433" t="s">
        <v>261</v>
      </c>
      <c r="B22" s="434" t="s">
        <v>0</v>
      </c>
      <c r="C22" s="434"/>
      <c r="D22" s="434"/>
      <c r="E22" s="434"/>
      <c r="F22" s="435"/>
      <c r="N22" s="436" t="s">
        <v>6</v>
      </c>
      <c r="O22" s="437" t="s">
        <v>0</v>
      </c>
      <c r="P22" s="437"/>
      <c r="Q22" s="437"/>
      <c r="R22" s="437"/>
      <c r="S22" s="438"/>
    </row>
    <row r="23" spans="1:40" ht="15.6">
      <c r="A23" s="433"/>
      <c r="B23" s="22">
        <v>2</v>
      </c>
      <c r="C23" s="22">
        <v>3</v>
      </c>
      <c r="D23" s="22">
        <v>4</v>
      </c>
      <c r="E23" s="22" t="s">
        <v>22</v>
      </c>
      <c r="F23" s="23" t="s">
        <v>23</v>
      </c>
      <c r="N23" s="436"/>
      <c r="O23" s="437">
        <v>2</v>
      </c>
      <c r="P23" s="437"/>
      <c r="Q23" s="437">
        <v>3</v>
      </c>
      <c r="R23" s="437"/>
      <c r="S23" s="28">
        <v>4</v>
      </c>
    </row>
    <row r="24" spans="1:40" ht="28.95" customHeight="1">
      <c r="A24" s="24" t="s">
        <v>436</v>
      </c>
      <c r="B24" s="15">
        <v>23</v>
      </c>
      <c r="C24" s="15">
        <v>35</v>
      </c>
      <c r="D24" s="15">
        <v>47</v>
      </c>
      <c r="E24" s="15">
        <v>32</v>
      </c>
      <c r="F24" s="18">
        <v>48</v>
      </c>
      <c r="N24" s="436"/>
      <c r="O24" s="29" t="s">
        <v>73</v>
      </c>
      <c r="P24" s="29" t="s">
        <v>24</v>
      </c>
      <c r="Q24" s="29" t="s">
        <v>73</v>
      </c>
      <c r="R24" s="29" t="s">
        <v>24</v>
      </c>
      <c r="S24" s="30" t="s">
        <v>73</v>
      </c>
    </row>
    <row r="25" spans="1:40" ht="31.2">
      <c r="A25" s="24" t="s">
        <v>437</v>
      </c>
      <c r="B25" s="15">
        <v>24</v>
      </c>
      <c r="C25" s="15">
        <v>36</v>
      </c>
      <c r="D25" s="15">
        <v>48</v>
      </c>
      <c r="E25" s="15">
        <v>33</v>
      </c>
      <c r="F25" s="18">
        <v>50</v>
      </c>
      <c r="N25" s="31" t="s">
        <v>7</v>
      </c>
      <c r="O25" s="32" t="s">
        <v>2091</v>
      </c>
      <c r="P25" s="32" t="s">
        <v>2092</v>
      </c>
      <c r="Q25" s="32" t="s">
        <v>2092</v>
      </c>
      <c r="R25" s="32" t="s">
        <v>2093</v>
      </c>
      <c r="S25" s="33" t="s">
        <v>2094</v>
      </c>
      <c r="AA25" s="49"/>
      <c r="AD25" s="49"/>
      <c r="AE25" s="49"/>
      <c r="AF25" s="49"/>
      <c r="AG25" s="49"/>
      <c r="AH25" s="49"/>
      <c r="AI25" s="5"/>
      <c r="AJ25" s="301"/>
      <c r="AK25" s="301"/>
      <c r="AL25" s="301"/>
      <c r="AM25" s="301"/>
      <c r="AN25" s="301"/>
    </row>
    <row r="26" spans="1:40" ht="31.2">
      <c r="A26" s="24">
        <v>11</v>
      </c>
      <c r="B26" s="15">
        <v>33</v>
      </c>
      <c r="C26" s="15">
        <v>50</v>
      </c>
      <c r="D26" s="15">
        <v>66</v>
      </c>
      <c r="E26" s="15">
        <v>42</v>
      </c>
      <c r="F26" s="18">
        <v>59</v>
      </c>
      <c r="N26" s="31" t="s">
        <v>19</v>
      </c>
      <c r="O26" s="32" t="s">
        <v>2095</v>
      </c>
      <c r="P26" s="32" t="s">
        <v>2096</v>
      </c>
      <c r="Q26" s="32" t="s">
        <v>2096</v>
      </c>
      <c r="R26" s="32" t="s">
        <v>2097</v>
      </c>
      <c r="S26" s="33" t="s">
        <v>2098</v>
      </c>
      <c r="AA26" s="49"/>
      <c r="AD26" s="49"/>
      <c r="AE26" s="49"/>
      <c r="AF26" s="49"/>
      <c r="AG26" s="49"/>
      <c r="AH26" s="49"/>
      <c r="AI26" s="5"/>
      <c r="AJ26" s="301"/>
      <c r="AK26" s="301"/>
      <c r="AL26" s="301"/>
      <c r="AM26" s="301"/>
      <c r="AN26" s="301"/>
    </row>
    <row r="27" spans="1:40" ht="31.2">
      <c r="A27" s="24">
        <v>15</v>
      </c>
      <c r="B27" s="15">
        <v>33</v>
      </c>
      <c r="C27" s="15">
        <v>50</v>
      </c>
      <c r="D27" s="15">
        <v>66</v>
      </c>
      <c r="E27" s="15">
        <v>42</v>
      </c>
      <c r="F27" s="18">
        <v>59</v>
      </c>
      <c r="N27" s="31" t="s">
        <v>8</v>
      </c>
      <c r="O27" s="32" t="s">
        <v>2099</v>
      </c>
      <c r="P27" s="32" t="s">
        <v>2100</v>
      </c>
      <c r="Q27" s="32" t="s">
        <v>2101</v>
      </c>
      <c r="R27" s="32" t="s">
        <v>2102</v>
      </c>
      <c r="S27" s="33" t="s">
        <v>2102</v>
      </c>
      <c r="AA27" s="49"/>
      <c r="AD27" s="49"/>
      <c r="AE27" s="49"/>
      <c r="AF27" s="49"/>
      <c r="AG27" s="49"/>
      <c r="AH27" s="49"/>
      <c r="AI27" s="5"/>
      <c r="AJ27" s="301"/>
      <c r="AK27" s="301"/>
      <c r="AL27" s="301"/>
      <c r="AM27" s="301"/>
      <c r="AN27" s="301"/>
    </row>
    <row r="28" spans="1:40" ht="31.2">
      <c r="A28" s="24" t="s">
        <v>438</v>
      </c>
      <c r="B28" s="15">
        <v>35</v>
      </c>
      <c r="C28" s="15">
        <v>52</v>
      </c>
      <c r="D28" s="15">
        <v>70</v>
      </c>
      <c r="E28" s="15">
        <v>44</v>
      </c>
      <c r="F28" s="18">
        <v>62</v>
      </c>
      <c r="H28" s="439" t="s">
        <v>78</v>
      </c>
      <c r="I28" s="439"/>
      <c r="J28" s="2">
        <v>59</v>
      </c>
      <c r="N28" s="31" t="s">
        <v>265</v>
      </c>
      <c r="O28" s="32" t="s">
        <v>2099</v>
      </c>
      <c r="P28" s="32" t="s">
        <v>2100</v>
      </c>
      <c r="Q28" s="32" t="s">
        <v>2100</v>
      </c>
      <c r="R28" s="32" t="s">
        <v>2103</v>
      </c>
      <c r="S28" s="33" t="s">
        <v>2104</v>
      </c>
      <c r="AA28" s="49"/>
      <c r="AD28" s="49"/>
      <c r="AE28" s="49"/>
      <c r="AF28" s="49"/>
      <c r="AG28" s="49"/>
      <c r="AH28" s="49"/>
      <c r="AI28" s="5"/>
      <c r="AJ28" s="301"/>
      <c r="AK28" s="301"/>
      <c r="AL28" s="301"/>
      <c r="AM28" s="301"/>
      <c r="AN28" s="301"/>
    </row>
    <row r="29" spans="1:40" ht="26.4" customHeight="1">
      <c r="A29" s="24">
        <v>22</v>
      </c>
      <c r="B29" s="15">
        <v>35</v>
      </c>
      <c r="C29" s="15">
        <v>52</v>
      </c>
      <c r="D29" s="15">
        <v>70</v>
      </c>
      <c r="E29" s="15">
        <v>44</v>
      </c>
      <c r="F29" s="18">
        <v>62</v>
      </c>
      <c r="N29" s="31" t="s">
        <v>9</v>
      </c>
      <c r="O29" s="32" t="s">
        <v>2105</v>
      </c>
      <c r="P29" s="32" t="s">
        <v>2106</v>
      </c>
      <c r="Q29" s="32" t="s">
        <v>2107</v>
      </c>
      <c r="R29" s="32" t="s">
        <v>2108</v>
      </c>
      <c r="S29" s="33" t="s">
        <v>2109</v>
      </c>
      <c r="AA29" s="49"/>
      <c r="AD29" s="49"/>
      <c r="AE29" s="49"/>
      <c r="AF29" s="49"/>
      <c r="AG29" s="49"/>
      <c r="AH29" s="49"/>
      <c r="AI29" s="5"/>
      <c r="AJ29" s="301"/>
      <c r="AK29" s="301"/>
      <c r="AL29" s="301"/>
      <c r="AM29" s="301"/>
      <c r="AN29" s="301"/>
    </row>
    <row r="30" spans="1:40" ht="27" customHeight="1">
      <c r="A30" s="24">
        <v>30</v>
      </c>
      <c r="B30" s="15">
        <v>46</v>
      </c>
      <c r="C30" s="15">
        <v>68</v>
      </c>
      <c r="D30" s="15">
        <v>89</v>
      </c>
      <c r="E30" s="15">
        <v>54</v>
      </c>
      <c r="F30" s="18">
        <v>76</v>
      </c>
      <c r="N30" s="31" t="s">
        <v>10</v>
      </c>
      <c r="O30" s="32" t="s">
        <v>2110</v>
      </c>
      <c r="P30" s="32" t="s">
        <v>2102</v>
      </c>
      <c r="Q30" s="32" t="s">
        <v>2111</v>
      </c>
      <c r="R30" s="32" t="s">
        <v>2112</v>
      </c>
      <c r="S30" s="33" t="s">
        <v>2113</v>
      </c>
      <c r="AA30" s="49"/>
      <c r="AD30" s="49"/>
      <c r="AE30" s="49"/>
      <c r="AF30" s="49"/>
      <c r="AG30" s="49"/>
      <c r="AH30" s="49"/>
      <c r="AI30" s="5"/>
      <c r="AJ30" s="301"/>
      <c r="AK30" s="301"/>
      <c r="AL30" s="301"/>
      <c r="AM30" s="301"/>
      <c r="AN30" s="301"/>
    </row>
    <row r="31" spans="1:40" ht="31.8" thickBot="1">
      <c r="A31" s="24">
        <v>37</v>
      </c>
      <c r="B31" s="15">
        <v>46</v>
      </c>
      <c r="C31" s="15">
        <v>68</v>
      </c>
      <c r="D31" s="15">
        <v>89</v>
      </c>
      <c r="E31" s="15">
        <v>54</v>
      </c>
      <c r="F31" s="18">
        <v>76</v>
      </c>
      <c r="N31" s="34" t="s">
        <v>11</v>
      </c>
      <c r="O31" s="35" t="s">
        <v>2114</v>
      </c>
      <c r="P31" s="35" t="s">
        <v>2115</v>
      </c>
      <c r="Q31" s="35" t="s">
        <v>2116</v>
      </c>
      <c r="R31" s="35" t="s">
        <v>2117</v>
      </c>
      <c r="S31" s="36" t="s">
        <v>2118</v>
      </c>
      <c r="AA31" s="49"/>
      <c r="AD31" s="49"/>
      <c r="AE31" s="49"/>
      <c r="AF31" s="49"/>
      <c r="AG31" s="49"/>
      <c r="AH31" s="49"/>
      <c r="AI31" s="5"/>
      <c r="AJ31" s="301"/>
      <c r="AK31" s="301"/>
      <c r="AL31" s="301"/>
      <c r="AM31" s="301"/>
      <c r="AN31" s="301"/>
    </row>
    <row r="32" spans="1:40" ht="15.6">
      <c r="A32" s="24">
        <v>45</v>
      </c>
      <c r="B32" s="15">
        <v>48</v>
      </c>
      <c r="C32" s="15">
        <v>71</v>
      </c>
      <c r="D32" s="15">
        <v>94</v>
      </c>
      <c r="E32" s="15">
        <v>57</v>
      </c>
      <c r="F32" s="18">
        <v>80</v>
      </c>
    </row>
    <row r="33" spans="1:77" ht="15.6">
      <c r="A33" s="24">
        <v>55</v>
      </c>
      <c r="B33" s="15">
        <v>54</v>
      </c>
      <c r="C33" s="15">
        <v>77</v>
      </c>
      <c r="D33" s="15">
        <v>100</v>
      </c>
      <c r="E33" s="15">
        <v>63</v>
      </c>
      <c r="F33" s="18">
        <v>86</v>
      </c>
    </row>
    <row r="34" spans="1:77" ht="15.6">
      <c r="A34" s="24">
        <v>75</v>
      </c>
      <c r="B34" s="15">
        <v>58</v>
      </c>
      <c r="C34" s="15">
        <v>82</v>
      </c>
      <c r="D34" s="15">
        <v>106</v>
      </c>
      <c r="E34" s="15">
        <v>66</v>
      </c>
      <c r="F34" s="18">
        <v>90</v>
      </c>
    </row>
    <row r="35" spans="1:77" ht="16.2" thickBot="1">
      <c r="A35" s="25">
        <v>90</v>
      </c>
      <c r="B35" s="20">
        <v>60</v>
      </c>
      <c r="C35" s="20">
        <v>84</v>
      </c>
      <c r="D35" s="20">
        <v>108</v>
      </c>
      <c r="E35" s="20">
        <v>70</v>
      </c>
      <c r="F35" s="21">
        <v>94</v>
      </c>
    </row>
    <row r="38" spans="1:77" s="4" customFormat="1" ht="16.95" customHeight="1" thickBo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77" s="4" customFormat="1" ht="24" customHeight="1">
      <c r="A39" s="500" t="s">
        <v>2149</v>
      </c>
      <c r="B39" s="501"/>
      <c r="C39" s="501"/>
      <c r="D39" s="501"/>
      <c r="E39" s="501"/>
      <c r="F39" s="501"/>
      <c r="G39" s="501"/>
      <c r="H39" s="501"/>
      <c r="I39" s="501"/>
      <c r="J39" s="501"/>
      <c r="K39" s="501"/>
      <c r="L39" s="501"/>
      <c r="M39" s="501"/>
      <c r="N39" s="501"/>
      <c r="O39" s="501"/>
      <c r="P39" s="502"/>
      <c r="Q39"/>
      <c r="R39" s="495" t="s">
        <v>349</v>
      </c>
      <c r="S39" s="496"/>
      <c r="T39" s="496"/>
      <c r="U39" s="496"/>
      <c r="V39" s="496"/>
      <c r="W39" s="496"/>
      <c r="X39" s="496"/>
      <c r="Y39" s="496"/>
      <c r="Z39" s="496"/>
      <c r="AA39" s="496"/>
      <c r="AB39" s="496"/>
      <c r="AC39" s="496"/>
      <c r="AD39" s="496"/>
      <c r="AE39" s="496"/>
      <c r="AF39" s="496"/>
      <c r="AG39" s="496"/>
      <c r="AH39" s="496"/>
      <c r="AI39" s="497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77" s="4" customFormat="1" ht="15.6" customHeight="1">
      <c r="A40" s="492" t="s">
        <v>2129</v>
      </c>
      <c r="B40" s="488" t="s">
        <v>2130</v>
      </c>
      <c r="C40" s="489"/>
      <c r="D40" s="489"/>
      <c r="E40" s="489"/>
      <c r="F40" s="489"/>
      <c r="G40" s="489"/>
      <c r="H40" s="489"/>
      <c r="I40" s="489"/>
      <c r="J40" s="489"/>
      <c r="K40" s="489"/>
      <c r="L40" s="489"/>
      <c r="M40" s="489"/>
      <c r="N40" s="489"/>
      <c r="O40" s="489"/>
      <c r="P40" s="490"/>
      <c r="Q40"/>
      <c r="R40" s="492" t="s">
        <v>279</v>
      </c>
      <c r="S40" s="414" t="s">
        <v>13</v>
      </c>
      <c r="T40" s="414" t="s">
        <v>2150</v>
      </c>
      <c r="U40" s="488" t="s">
        <v>137</v>
      </c>
      <c r="V40" s="489"/>
      <c r="W40" s="489"/>
      <c r="X40" s="489"/>
      <c r="Y40" s="489"/>
      <c r="Z40" s="489"/>
      <c r="AA40" s="489"/>
      <c r="AB40" s="489"/>
      <c r="AC40" s="489"/>
      <c r="AD40" s="489"/>
      <c r="AE40" s="489"/>
      <c r="AF40" s="489"/>
      <c r="AG40" s="489"/>
      <c r="AH40" s="489"/>
      <c r="AI40" s="49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77" s="4" customFormat="1" ht="14.4" customHeight="1">
      <c r="A41" s="498"/>
      <c r="B41" s="488">
        <v>2</v>
      </c>
      <c r="C41" s="489"/>
      <c r="D41" s="489"/>
      <c r="E41" s="489"/>
      <c r="F41" s="491"/>
      <c r="G41" s="488">
        <v>3</v>
      </c>
      <c r="H41" s="489"/>
      <c r="I41" s="489"/>
      <c r="J41" s="489"/>
      <c r="K41" s="491"/>
      <c r="L41" s="488">
        <v>4</v>
      </c>
      <c r="M41" s="489"/>
      <c r="N41" s="489"/>
      <c r="O41" s="489"/>
      <c r="P41" s="490"/>
      <c r="Q41"/>
      <c r="R41" s="498"/>
      <c r="S41" s="499"/>
      <c r="T41" s="499"/>
      <c r="U41" s="488">
        <v>2</v>
      </c>
      <c r="V41" s="489"/>
      <c r="W41" s="489"/>
      <c r="X41" s="489"/>
      <c r="Y41" s="491"/>
      <c r="Z41" s="488">
        <v>3</v>
      </c>
      <c r="AA41" s="489"/>
      <c r="AB41" s="489"/>
      <c r="AC41" s="489"/>
      <c r="AD41" s="491"/>
      <c r="AE41" s="488">
        <v>4</v>
      </c>
      <c r="AF41" s="489"/>
      <c r="AG41" s="489"/>
      <c r="AH41" s="489"/>
      <c r="AI41" s="490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77" s="4" customFormat="1" ht="14.4" customHeight="1">
      <c r="A42" s="498"/>
      <c r="B42" s="488" t="s">
        <v>2131</v>
      </c>
      <c r="C42" s="491"/>
      <c r="D42" s="488" t="s">
        <v>2132</v>
      </c>
      <c r="E42" s="489"/>
      <c r="F42" s="491"/>
      <c r="G42" s="488" t="s">
        <v>2131</v>
      </c>
      <c r="H42" s="491"/>
      <c r="I42" s="488" t="s">
        <v>2132</v>
      </c>
      <c r="J42" s="489"/>
      <c r="K42" s="491"/>
      <c r="L42" s="488" t="s">
        <v>2131</v>
      </c>
      <c r="M42" s="491"/>
      <c r="N42" s="488" t="s">
        <v>2132</v>
      </c>
      <c r="O42" s="489"/>
      <c r="P42" s="490"/>
      <c r="Q42"/>
      <c r="R42" s="498"/>
      <c r="S42" s="499"/>
      <c r="T42" s="499"/>
      <c r="U42" s="488" t="s">
        <v>3</v>
      </c>
      <c r="V42" s="491"/>
      <c r="W42" s="488" t="s">
        <v>4</v>
      </c>
      <c r="X42" s="489"/>
      <c r="Y42" s="491"/>
      <c r="Z42" s="488" t="s">
        <v>3</v>
      </c>
      <c r="AA42" s="491"/>
      <c r="AB42" s="488" t="s">
        <v>4</v>
      </c>
      <c r="AC42" s="489"/>
      <c r="AD42" s="491"/>
      <c r="AE42" s="488" t="s">
        <v>3</v>
      </c>
      <c r="AF42" s="491"/>
      <c r="AG42" s="488" t="s">
        <v>4</v>
      </c>
      <c r="AH42" s="489"/>
      <c r="AI42" s="490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77" s="4" customFormat="1" ht="62.4">
      <c r="A43" s="493"/>
      <c r="B43" s="295" t="s">
        <v>2133</v>
      </c>
      <c r="C43" s="295" t="s">
        <v>2134</v>
      </c>
      <c r="D43" s="295" t="s">
        <v>2135</v>
      </c>
      <c r="E43" s="295" t="s">
        <v>2136</v>
      </c>
      <c r="F43" s="295" t="s">
        <v>2128</v>
      </c>
      <c r="G43" s="295" t="s">
        <v>2133</v>
      </c>
      <c r="H43" s="295" t="s">
        <v>2134</v>
      </c>
      <c r="I43" s="295" t="s">
        <v>2135</v>
      </c>
      <c r="J43" s="295" t="s">
        <v>2136</v>
      </c>
      <c r="K43" s="295" t="s">
        <v>2128</v>
      </c>
      <c r="L43" s="295" t="s">
        <v>2133</v>
      </c>
      <c r="M43" s="295" t="s">
        <v>2134</v>
      </c>
      <c r="N43" s="295" t="s">
        <v>2135</v>
      </c>
      <c r="O43" s="295" t="s">
        <v>2136</v>
      </c>
      <c r="P43" s="302" t="s">
        <v>2128</v>
      </c>
      <c r="Q43"/>
      <c r="R43" s="493"/>
      <c r="S43" s="415"/>
      <c r="T43" s="415"/>
      <c r="U43" s="295" t="s">
        <v>138</v>
      </c>
      <c r="V43" s="295" t="s">
        <v>12</v>
      </c>
      <c r="W43" s="295" t="s">
        <v>354</v>
      </c>
      <c r="X43" s="295" t="s">
        <v>353</v>
      </c>
      <c r="Y43" s="295" t="s">
        <v>139</v>
      </c>
      <c r="Z43" s="295" t="s">
        <v>138</v>
      </c>
      <c r="AA43" s="295" t="s">
        <v>12</v>
      </c>
      <c r="AB43" s="295" t="s">
        <v>354</v>
      </c>
      <c r="AC43" s="295" t="s">
        <v>353</v>
      </c>
      <c r="AD43" s="295" t="s">
        <v>139</v>
      </c>
      <c r="AE43" s="295" t="s">
        <v>138</v>
      </c>
      <c r="AF43" s="295" t="s">
        <v>12</v>
      </c>
      <c r="AG43" s="295" t="s">
        <v>354</v>
      </c>
      <c r="AH43" s="295" t="s">
        <v>353</v>
      </c>
      <c r="AI43" s="302" t="s">
        <v>290</v>
      </c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77" s="4" customFormat="1" ht="14.4" customHeight="1">
      <c r="A44" s="492" t="s">
        <v>2137</v>
      </c>
      <c r="B44" s="295">
        <v>34</v>
      </c>
      <c r="C44" s="295">
        <v>39</v>
      </c>
      <c r="D44" s="295">
        <v>47</v>
      </c>
      <c r="E44" s="295">
        <v>42</v>
      </c>
      <c r="F44" s="295">
        <v>55</v>
      </c>
      <c r="G44" s="295">
        <v>45</v>
      </c>
      <c r="H44" s="295">
        <v>50</v>
      </c>
      <c r="I44" s="295">
        <v>67</v>
      </c>
      <c r="J44" s="295">
        <v>62</v>
      </c>
      <c r="K44" s="295">
        <v>75</v>
      </c>
      <c r="L44" s="295">
        <v>55</v>
      </c>
      <c r="M44" s="295">
        <v>60</v>
      </c>
      <c r="N44" s="295">
        <v>67</v>
      </c>
      <c r="O44" s="295">
        <v>62</v>
      </c>
      <c r="P44" s="302">
        <v>75</v>
      </c>
      <c r="Q44"/>
      <c r="R44" s="492" t="s">
        <v>282</v>
      </c>
      <c r="S44" s="414">
        <v>80</v>
      </c>
      <c r="T44" s="414" t="s">
        <v>2119</v>
      </c>
      <c r="U44" s="295">
        <v>43</v>
      </c>
      <c r="V44" s="295">
        <v>50</v>
      </c>
      <c r="W44" s="295">
        <v>58</v>
      </c>
      <c r="X44" s="295">
        <v>51</v>
      </c>
      <c r="Y44" s="295">
        <v>69</v>
      </c>
      <c r="Z44" s="295">
        <v>51</v>
      </c>
      <c r="AA44" s="295">
        <v>58</v>
      </c>
      <c r="AB44" s="295">
        <v>75</v>
      </c>
      <c r="AC44" s="295">
        <v>68</v>
      </c>
      <c r="AD44" s="295">
        <v>78</v>
      </c>
      <c r="AE44" s="295">
        <v>59</v>
      </c>
      <c r="AF44" s="295">
        <v>65</v>
      </c>
      <c r="AG44" s="295">
        <v>91</v>
      </c>
      <c r="AH44" s="295">
        <v>85</v>
      </c>
      <c r="AI44" s="306">
        <v>95</v>
      </c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77" s="4" customFormat="1" ht="31.2">
      <c r="A45" s="493"/>
      <c r="B45" s="297"/>
      <c r="C45" s="297" t="s">
        <v>2138</v>
      </c>
      <c r="D45" s="297" t="s">
        <v>2121</v>
      </c>
      <c r="E45" s="297" t="s">
        <v>2121</v>
      </c>
      <c r="F45" s="297" t="s">
        <v>2123</v>
      </c>
      <c r="G45" s="297"/>
      <c r="H45" s="297" t="s">
        <v>2139</v>
      </c>
      <c r="I45" s="297" t="s">
        <v>2121</v>
      </c>
      <c r="J45" s="297" t="s">
        <v>2121</v>
      </c>
      <c r="K45" s="297" t="s">
        <v>2121</v>
      </c>
      <c r="L45" s="297"/>
      <c r="M45" s="297" t="s">
        <v>2139</v>
      </c>
      <c r="N45" s="297" t="s">
        <v>2121</v>
      </c>
      <c r="O45" s="297" t="s">
        <v>2121</v>
      </c>
      <c r="P45" s="303" t="s">
        <v>2121</v>
      </c>
      <c r="Q45"/>
      <c r="R45" s="493"/>
      <c r="S45" s="415"/>
      <c r="T45" s="415"/>
      <c r="U45" s="297"/>
      <c r="V45" s="297"/>
      <c r="W45" s="297"/>
      <c r="X45" s="297"/>
      <c r="Y45" s="297"/>
      <c r="Z45" s="297"/>
      <c r="AA45" s="297"/>
      <c r="AB45" s="297"/>
      <c r="AC45" s="297"/>
      <c r="AD45" s="297"/>
      <c r="AE45" s="297"/>
      <c r="AF45" s="297"/>
      <c r="AG45" s="297"/>
      <c r="AH45" s="297"/>
      <c r="AI45" s="307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77" s="4" customFormat="1" ht="14.4" customHeight="1">
      <c r="A46" s="492" t="s">
        <v>2140</v>
      </c>
      <c r="B46" s="295">
        <v>39</v>
      </c>
      <c r="C46" s="295">
        <v>45</v>
      </c>
      <c r="D46" s="295">
        <v>51</v>
      </c>
      <c r="E46" s="295">
        <v>47</v>
      </c>
      <c r="F46" s="295">
        <v>59</v>
      </c>
      <c r="G46" s="295">
        <v>52</v>
      </c>
      <c r="H46" s="295">
        <v>58</v>
      </c>
      <c r="I46" s="295">
        <v>72</v>
      </c>
      <c r="J46" s="295">
        <v>68</v>
      </c>
      <c r="K46" s="295">
        <v>80</v>
      </c>
      <c r="L46" s="295">
        <v>65</v>
      </c>
      <c r="M46" s="295">
        <v>71</v>
      </c>
      <c r="N46" s="295">
        <v>93</v>
      </c>
      <c r="O46" s="295">
        <v>88</v>
      </c>
      <c r="P46" s="302">
        <v>99</v>
      </c>
      <c r="Q46"/>
      <c r="R46" s="492" t="s">
        <v>282</v>
      </c>
      <c r="S46" s="414">
        <v>100</v>
      </c>
      <c r="T46" s="414" t="s">
        <v>2151</v>
      </c>
      <c r="U46" s="295">
        <v>46</v>
      </c>
      <c r="V46" s="295">
        <v>52</v>
      </c>
      <c r="W46" s="295">
        <v>60</v>
      </c>
      <c r="X46" s="295">
        <v>54</v>
      </c>
      <c r="Y46" s="295">
        <v>73</v>
      </c>
      <c r="Z46" s="295">
        <v>54</v>
      </c>
      <c r="AA46" s="295">
        <v>60</v>
      </c>
      <c r="AB46" s="295">
        <v>78</v>
      </c>
      <c r="AC46" s="295">
        <v>72</v>
      </c>
      <c r="AD46" s="295">
        <v>82</v>
      </c>
      <c r="AE46" s="295">
        <v>62</v>
      </c>
      <c r="AF46" s="295">
        <v>68</v>
      </c>
      <c r="AG46" s="295">
        <v>97</v>
      </c>
      <c r="AH46" s="295">
        <v>90</v>
      </c>
      <c r="AI46" s="306">
        <v>101</v>
      </c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77" s="4" customFormat="1" ht="31.2">
      <c r="A47" s="493"/>
      <c r="B47" s="297"/>
      <c r="C47" s="297" t="s">
        <v>2139</v>
      </c>
      <c r="D47" s="297" t="s">
        <v>2122</v>
      </c>
      <c r="E47" s="297" t="s">
        <v>2122</v>
      </c>
      <c r="F47" s="297" t="s">
        <v>2123</v>
      </c>
      <c r="G47" s="297"/>
      <c r="H47" s="297" t="s">
        <v>2139</v>
      </c>
      <c r="I47" s="297" t="s">
        <v>2122</v>
      </c>
      <c r="J47" s="297" t="s">
        <v>2122</v>
      </c>
      <c r="K47" s="297" t="s">
        <v>2122</v>
      </c>
      <c r="L47" s="297"/>
      <c r="M47" s="297" t="s">
        <v>2139</v>
      </c>
      <c r="N47" s="297" t="s">
        <v>2122</v>
      </c>
      <c r="O47" s="297" t="s">
        <v>2122</v>
      </c>
      <c r="P47" s="303" t="s">
        <v>2122</v>
      </c>
      <c r="Q47"/>
      <c r="R47" s="493"/>
      <c r="S47" s="415"/>
      <c r="T47" s="415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30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</row>
    <row r="48" spans="1:77" s="4" customFormat="1" ht="14.4" customHeight="1">
      <c r="A48" s="492" t="s">
        <v>2141</v>
      </c>
      <c r="B48" s="295">
        <v>43</v>
      </c>
      <c r="C48" s="295">
        <v>50</v>
      </c>
      <c r="D48" s="295">
        <v>58</v>
      </c>
      <c r="E48" s="295">
        <v>51</v>
      </c>
      <c r="F48" s="295">
        <v>69</v>
      </c>
      <c r="G48" s="295">
        <v>51</v>
      </c>
      <c r="H48" s="295">
        <v>58</v>
      </c>
      <c r="I48" s="295">
        <v>75</v>
      </c>
      <c r="J48" s="295">
        <v>68</v>
      </c>
      <c r="K48" s="295">
        <v>78</v>
      </c>
      <c r="L48" s="295">
        <v>59</v>
      </c>
      <c r="M48" s="295">
        <v>65</v>
      </c>
      <c r="N48" s="295">
        <v>91</v>
      </c>
      <c r="O48" s="295">
        <v>85</v>
      </c>
      <c r="P48" s="302">
        <v>95</v>
      </c>
      <c r="Q48"/>
      <c r="R48" s="492" t="s">
        <v>14</v>
      </c>
      <c r="S48" s="414">
        <v>80</v>
      </c>
      <c r="T48" s="414" t="s">
        <v>2152</v>
      </c>
      <c r="U48" s="295">
        <v>52</v>
      </c>
      <c r="V48" s="295">
        <v>59</v>
      </c>
      <c r="W48" s="295">
        <v>67</v>
      </c>
      <c r="X48" s="295">
        <v>59</v>
      </c>
      <c r="Y48" s="295">
        <v>78</v>
      </c>
      <c r="Z48" s="295">
        <v>64</v>
      </c>
      <c r="AA48" s="295">
        <v>72</v>
      </c>
      <c r="AB48" s="295">
        <v>88</v>
      </c>
      <c r="AC48" s="295">
        <v>80</v>
      </c>
      <c r="AD48" s="295">
        <v>99</v>
      </c>
      <c r="AE48" s="295">
        <v>76</v>
      </c>
      <c r="AF48" s="295">
        <v>85</v>
      </c>
      <c r="AG48" s="295">
        <v>108</v>
      </c>
      <c r="AH48" s="295">
        <v>101</v>
      </c>
      <c r="AI48" s="306">
        <v>120</v>
      </c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</row>
    <row r="49" spans="1:77" s="4" customFormat="1" ht="31.2">
      <c r="A49" s="493"/>
      <c r="B49" s="297"/>
      <c r="C49" s="297" t="s">
        <v>2142</v>
      </c>
      <c r="D49" s="297" t="s">
        <v>2123</v>
      </c>
      <c r="E49" s="297" t="s">
        <v>2123</v>
      </c>
      <c r="F49" s="297" t="s">
        <v>2123</v>
      </c>
      <c r="G49" s="297"/>
      <c r="H49" s="297" t="s">
        <v>2142</v>
      </c>
      <c r="I49" s="297" t="s">
        <v>2123</v>
      </c>
      <c r="J49" s="297" t="s">
        <v>2123</v>
      </c>
      <c r="K49" s="297" t="s">
        <v>2123</v>
      </c>
      <c r="L49" s="297"/>
      <c r="M49" s="297" t="s">
        <v>2142</v>
      </c>
      <c r="N49" s="297" t="s">
        <v>2123</v>
      </c>
      <c r="O49" s="297" t="s">
        <v>2123</v>
      </c>
      <c r="P49" s="303" t="s">
        <v>2123</v>
      </c>
      <c r="Q49"/>
      <c r="R49" s="493"/>
      <c r="S49" s="415"/>
      <c r="T49" s="415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307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</row>
    <row r="50" spans="1:77" s="4" customFormat="1" ht="14.4" customHeight="1">
      <c r="A50" s="492" t="s">
        <v>2141</v>
      </c>
      <c r="B50" s="295">
        <v>46</v>
      </c>
      <c r="C50" s="295">
        <v>52</v>
      </c>
      <c r="D50" s="295">
        <v>60</v>
      </c>
      <c r="E50" s="295">
        <v>54</v>
      </c>
      <c r="F50" s="295">
        <v>73</v>
      </c>
      <c r="G50" s="295">
        <v>54</v>
      </c>
      <c r="H50" s="295">
        <v>60</v>
      </c>
      <c r="I50" s="295">
        <v>78</v>
      </c>
      <c r="J50" s="295">
        <v>72</v>
      </c>
      <c r="K50" s="295">
        <v>82</v>
      </c>
      <c r="L50" s="295">
        <v>62</v>
      </c>
      <c r="M50" s="295">
        <v>68</v>
      </c>
      <c r="N50" s="295">
        <v>97</v>
      </c>
      <c r="O50" s="295">
        <v>90</v>
      </c>
      <c r="P50" s="302">
        <v>101</v>
      </c>
      <c r="Q50"/>
      <c r="R50" s="492" t="s">
        <v>14</v>
      </c>
      <c r="S50" s="414">
        <v>100</v>
      </c>
      <c r="T50" s="414" t="s">
        <v>2119</v>
      </c>
      <c r="U50" s="295">
        <v>52</v>
      </c>
      <c r="V50" s="295">
        <v>60</v>
      </c>
      <c r="W50" s="295">
        <v>67</v>
      </c>
      <c r="X50" s="295">
        <v>59</v>
      </c>
      <c r="Y50" s="295">
        <v>78</v>
      </c>
      <c r="Z50" s="295">
        <v>65</v>
      </c>
      <c r="AA50" s="295">
        <v>73</v>
      </c>
      <c r="AB50" s="295">
        <v>89</v>
      </c>
      <c r="AC50" s="295">
        <v>81</v>
      </c>
      <c r="AD50" s="295">
        <v>101</v>
      </c>
      <c r="AE50" s="295">
        <v>78</v>
      </c>
      <c r="AF50" s="295">
        <v>88</v>
      </c>
      <c r="AG50" s="295">
        <v>110</v>
      </c>
      <c r="AH50" s="295">
        <v>102</v>
      </c>
      <c r="AI50" s="306">
        <v>121</v>
      </c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</row>
    <row r="51" spans="1:77" s="4" customFormat="1" ht="31.2">
      <c r="A51" s="493"/>
      <c r="B51" s="297"/>
      <c r="C51" s="297" t="s">
        <v>2142</v>
      </c>
      <c r="D51" s="297" t="s">
        <v>2124</v>
      </c>
      <c r="E51" s="297" t="s">
        <v>2124</v>
      </c>
      <c r="F51" s="297" t="s">
        <v>2124</v>
      </c>
      <c r="G51" s="297"/>
      <c r="H51" s="297" t="s">
        <v>2142</v>
      </c>
      <c r="I51" s="297" t="s">
        <v>2124</v>
      </c>
      <c r="J51" s="297" t="s">
        <v>2124</v>
      </c>
      <c r="K51" s="297" t="s">
        <v>2124</v>
      </c>
      <c r="L51" s="297"/>
      <c r="M51" s="297" t="s">
        <v>2142</v>
      </c>
      <c r="N51" s="297" t="s">
        <v>2124</v>
      </c>
      <c r="O51" s="297" t="s">
        <v>2124</v>
      </c>
      <c r="P51" s="303" t="s">
        <v>2124</v>
      </c>
      <c r="Q51"/>
      <c r="R51" s="493"/>
      <c r="S51" s="415"/>
      <c r="T51" s="415"/>
      <c r="U51" s="297"/>
      <c r="V51" s="297"/>
      <c r="W51" s="297"/>
      <c r="X51" s="297"/>
      <c r="Y51" s="297"/>
      <c r="Z51" s="297"/>
      <c r="AA51" s="297"/>
      <c r="AB51" s="297"/>
      <c r="AC51" s="297"/>
      <c r="AD51" s="297"/>
      <c r="AE51" s="297"/>
      <c r="AF51" s="297"/>
      <c r="AG51" s="297"/>
      <c r="AH51" s="297"/>
      <c r="AI51" s="307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</row>
    <row r="52" spans="1:77" s="4" customFormat="1" ht="14.4" customHeight="1">
      <c r="A52" s="492" t="s">
        <v>2143</v>
      </c>
      <c r="B52" s="295">
        <v>52</v>
      </c>
      <c r="C52" s="295">
        <v>59</v>
      </c>
      <c r="D52" s="295">
        <v>67</v>
      </c>
      <c r="E52" s="295">
        <v>59</v>
      </c>
      <c r="F52" s="295">
        <v>78</v>
      </c>
      <c r="G52" s="295">
        <v>64</v>
      </c>
      <c r="H52" s="295">
        <v>72</v>
      </c>
      <c r="I52" s="295">
        <v>88</v>
      </c>
      <c r="J52" s="295">
        <v>80</v>
      </c>
      <c r="K52" s="295">
        <v>99</v>
      </c>
      <c r="L52" s="295">
        <v>76</v>
      </c>
      <c r="M52" s="295">
        <v>85</v>
      </c>
      <c r="N52" s="295">
        <v>108</v>
      </c>
      <c r="O52" s="295">
        <v>101</v>
      </c>
      <c r="P52" s="302">
        <v>120</v>
      </c>
      <c r="Q52"/>
      <c r="R52" s="492" t="s">
        <v>15</v>
      </c>
      <c r="S52" s="414">
        <v>80</v>
      </c>
      <c r="T52" s="414" t="s">
        <v>2119</v>
      </c>
      <c r="U52" s="295">
        <v>52</v>
      </c>
      <c r="V52" s="295">
        <v>59</v>
      </c>
      <c r="W52" s="295">
        <v>67</v>
      </c>
      <c r="X52" s="295">
        <v>59</v>
      </c>
      <c r="Y52" s="295">
        <v>78</v>
      </c>
      <c r="Z52" s="295">
        <v>64</v>
      </c>
      <c r="AA52" s="295">
        <v>72</v>
      </c>
      <c r="AB52" s="295">
        <v>88</v>
      </c>
      <c r="AC52" s="295">
        <v>80</v>
      </c>
      <c r="AD52" s="295">
        <v>99</v>
      </c>
      <c r="AE52" s="295">
        <v>76</v>
      </c>
      <c r="AF52" s="295">
        <v>85</v>
      </c>
      <c r="AG52" s="295">
        <v>108</v>
      </c>
      <c r="AH52" s="295">
        <v>101</v>
      </c>
      <c r="AI52" s="306">
        <v>120</v>
      </c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</row>
    <row r="53" spans="1:77" s="4" customFormat="1" ht="31.2">
      <c r="A53" s="493"/>
      <c r="B53" s="297"/>
      <c r="C53" s="297" t="s">
        <v>2142</v>
      </c>
      <c r="D53" s="297" t="s">
        <v>2123</v>
      </c>
      <c r="E53" s="297" t="s">
        <v>2123</v>
      </c>
      <c r="F53" s="297" t="s">
        <v>2123</v>
      </c>
      <c r="G53" s="297"/>
      <c r="H53" s="297" t="s">
        <v>2142</v>
      </c>
      <c r="I53" s="297" t="s">
        <v>2123</v>
      </c>
      <c r="J53" s="297" t="s">
        <v>2123</v>
      </c>
      <c r="K53" s="297" t="s">
        <v>2123</v>
      </c>
      <c r="L53" s="297"/>
      <c r="M53" s="297" t="s">
        <v>2142</v>
      </c>
      <c r="N53" s="297" t="s">
        <v>2123</v>
      </c>
      <c r="O53" s="297" t="s">
        <v>2123</v>
      </c>
      <c r="P53" s="303" t="s">
        <v>2123</v>
      </c>
      <c r="Q53"/>
      <c r="R53" s="493"/>
      <c r="S53" s="415"/>
      <c r="T53" s="415"/>
      <c r="U53" s="297"/>
      <c r="V53" s="297"/>
      <c r="W53" s="297"/>
      <c r="X53" s="297"/>
      <c r="Y53" s="297"/>
      <c r="Z53" s="297"/>
      <c r="AA53" s="297"/>
      <c r="AB53" s="297"/>
      <c r="AC53" s="297"/>
      <c r="AD53" s="297"/>
      <c r="AE53" s="297"/>
      <c r="AF53" s="297"/>
      <c r="AG53" s="297"/>
      <c r="AH53" s="297"/>
      <c r="AI53" s="307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</row>
    <row r="54" spans="1:77" s="4" customFormat="1" ht="14.4" customHeight="1">
      <c r="A54" s="492" t="s">
        <v>2143</v>
      </c>
      <c r="B54" s="295">
        <v>52</v>
      </c>
      <c r="C54" s="295">
        <v>60</v>
      </c>
      <c r="D54" s="295">
        <v>67</v>
      </c>
      <c r="E54" s="295">
        <v>59</v>
      </c>
      <c r="F54" s="295">
        <v>78</v>
      </c>
      <c r="G54" s="295">
        <v>65</v>
      </c>
      <c r="H54" s="295">
        <v>73</v>
      </c>
      <c r="I54" s="295">
        <v>89</v>
      </c>
      <c r="J54" s="295">
        <v>81</v>
      </c>
      <c r="K54" s="295">
        <v>101</v>
      </c>
      <c r="L54" s="295">
        <v>78</v>
      </c>
      <c r="M54" s="295">
        <v>88</v>
      </c>
      <c r="N54" s="295">
        <v>110</v>
      </c>
      <c r="O54" s="295">
        <v>102</v>
      </c>
      <c r="P54" s="302">
        <v>121</v>
      </c>
      <c r="Q54"/>
      <c r="R54" s="492" t="s">
        <v>15</v>
      </c>
      <c r="S54" s="414">
        <v>100</v>
      </c>
      <c r="T54" s="414" t="s">
        <v>2119</v>
      </c>
      <c r="U54" s="295">
        <v>52</v>
      </c>
      <c r="V54" s="295">
        <v>60</v>
      </c>
      <c r="W54" s="295">
        <v>67</v>
      </c>
      <c r="X54" s="295">
        <v>59</v>
      </c>
      <c r="Y54" s="295">
        <v>78</v>
      </c>
      <c r="Z54" s="295">
        <v>65</v>
      </c>
      <c r="AA54" s="295">
        <v>73</v>
      </c>
      <c r="AB54" s="295">
        <v>89</v>
      </c>
      <c r="AC54" s="295">
        <v>81</v>
      </c>
      <c r="AD54" s="295">
        <v>101</v>
      </c>
      <c r="AE54" s="295">
        <v>78</v>
      </c>
      <c r="AF54" s="295">
        <v>88</v>
      </c>
      <c r="AG54" s="295">
        <v>110</v>
      </c>
      <c r="AH54" s="295">
        <v>102</v>
      </c>
      <c r="AI54" s="306">
        <v>121</v>
      </c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</row>
    <row r="55" spans="1:77" s="4" customFormat="1" ht="31.2">
      <c r="A55" s="493"/>
      <c r="B55" s="297"/>
      <c r="C55" s="297" t="s">
        <v>2142</v>
      </c>
      <c r="D55" s="297" t="s">
        <v>2124</v>
      </c>
      <c r="E55" s="297" t="s">
        <v>2124</v>
      </c>
      <c r="F55" s="297" t="s">
        <v>2124</v>
      </c>
      <c r="G55" s="297"/>
      <c r="H55" s="297" t="s">
        <v>2142</v>
      </c>
      <c r="I55" s="297" t="s">
        <v>2124</v>
      </c>
      <c r="J55" s="297" t="s">
        <v>2124</v>
      </c>
      <c r="K55" s="297" t="s">
        <v>2124</v>
      </c>
      <c r="L55" s="297"/>
      <c r="M55" s="297" t="s">
        <v>2142</v>
      </c>
      <c r="N55" s="297" t="s">
        <v>2124</v>
      </c>
      <c r="O55" s="297" t="s">
        <v>2124</v>
      </c>
      <c r="P55" s="303" t="s">
        <v>2124</v>
      </c>
      <c r="Q55"/>
      <c r="R55" s="493"/>
      <c r="S55" s="415"/>
      <c r="T55" s="415"/>
      <c r="U55" s="297"/>
      <c r="V55" s="297"/>
      <c r="W55" s="297"/>
      <c r="X55" s="297"/>
      <c r="Y55" s="297"/>
      <c r="Z55" s="297"/>
      <c r="AA55" s="297"/>
      <c r="AB55" s="297"/>
      <c r="AC55" s="297"/>
      <c r="AD55" s="297"/>
      <c r="AE55" s="297"/>
      <c r="AF55" s="297"/>
      <c r="AG55" s="297"/>
      <c r="AH55" s="297"/>
      <c r="AI55" s="307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</row>
    <row r="56" spans="1:77" s="4" customFormat="1" ht="14.4" customHeight="1">
      <c r="A56" s="492" t="s">
        <v>2144</v>
      </c>
      <c r="B56" s="295">
        <v>59</v>
      </c>
      <c r="C56" s="295">
        <v>67</v>
      </c>
      <c r="D56" s="295">
        <v>73</v>
      </c>
      <c r="E56" s="295">
        <v>65</v>
      </c>
      <c r="F56" s="295">
        <v>85</v>
      </c>
      <c r="G56" s="295">
        <v>72</v>
      </c>
      <c r="H56" s="295">
        <v>80</v>
      </c>
      <c r="I56" s="295">
        <v>95</v>
      </c>
      <c r="J56" s="295">
        <v>88</v>
      </c>
      <c r="K56" s="295">
        <v>108</v>
      </c>
      <c r="L56" s="295">
        <v>85</v>
      </c>
      <c r="M56" s="295">
        <v>93</v>
      </c>
      <c r="N56" s="295">
        <v>114</v>
      </c>
      <c r="O56" s="295">
        <v>108</v>
      </c>
      <c r="P56" s="302">
        <v>130</v>
      </c>
      <c r="Q56"/>
      <c r="R56" s="492" t="s">
        <v>16</v>
      </c>
      <c r="S56" s="414">
        <v>100</v>
      </c>
      <c r="T56" s="414" t="s">
        <v>2119</v>
      </c>
      <c r="U56" s="295">
        <v>59</v>
      </c>
      <c r="V56" s="295">
        <v>67</v>
      </c>
      <c r="W56" s="295">
        <v>73</v>
      </c>
      <c r="X56" s="295">
        <v>65</v>
      </c>
      <c r="Y56" s="295">
        <v>85</v>
      </c>
      <c r="Z56" s="295">
        <v>72</v>
      </c>
      <c r="AA56" s="295">
        <v>80</v>
      </c>
      <c r="AB56" s="295">
        <v>95</v>
      </c>
      <c r="AC56" s="295">
        <v>88</v>
      </c>
      <c r="AD56" s="295">
        <v>108</v>
      </c>
      <c r="AE56" s="295">
        <v>85</v>
      </c>
      <c r="AF56" s="295">
        <v>93</v>
      </c>
      <c r="AG56" s="295">
        <v>114</v>
      </c>
      <c r="AH56" s="295">
        <v>108</v>
      </c>
      <c r="AI56" s="306">
        <v>130</v>
      </c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</row>
    <row r="57" spans="1:77" s="4" customFormat="1" ht="31.2">
      <c r="A57" s="493"/>
      <c r="B57" s="297"/>
      <c r="C57" s="297" t="s">
        <v>2142</v>
      </c>
      <c r="D57" s="297" t="s">
        <v>2124</v>
      </c>
      <c r="E57" s="297" t="s">
        <v>2124</v>
      </c>
      <c r="F57" s="297" t="s">
        <v>2124</v>
      </c>
      <c r="G57" s="297"/>
      <c r="H57" s="297" t="s">
        <v>2142</v>
      </c>
      <c r="I57" s="297" t="s">
        <v>2124</v>
      </c>
      <c r="J57" s="297" t="s">
        <v>2124</v>
      </c>
      <c r="K57" s="297" t="s">
        <v>2124</v>
      </c>
      <c r="L57" s="297"/>
      <c r="M57" s="297" t="s">
        <v>2142</v>
      </c>
      <c r="N57" s="297" t="s">
        <v>2124</v>
      </c>
      <c r="O57" s="297" t="s">
        <v>2124</v>
      </c>
      <c r="P57" s="303" t="s">
        <v>2124</v>
      </c>
      <c r="Q57"/>
      <c r="R57" s="493"/>
      <c r="S57" s="415"/>
      <c r="T57" s="415"/>
      <c r="U57" s="297"/>
      <c r="V57" s="297"/>
      <c r="W57" s="297"/>
      <c r="X57" s="297"/>
      <c r="Y57" s="297"/>
      <c r="Z57" s="297"/>
      <c r="AA57" s="297"/>
      <c r="AB57" s="297"/>
      <c r="AC57" s="297"/>
      <c r="AD57" s="297"/>
      <c r="AE57" s="297"/>
      <c r="AF57" s="297"/>
      <c r="AG57" s="297"/>
      <c r="AH57" s="297"/>
      <c r="AI57" s="30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</row>
    <row r="58" spans="1:77" s="4" customFormat="1" ht="14.4" customHeight="1">
      <c r="A58" s="492" t="s">
        <v>2144</v>
      </c>
      <c r="B58" s="295">
        <v>65</v>
      </c>
      <c r="C58" s="295">
        <v>73</v>
      </c>
      <c r="D58" s="295">
        <v>80</v>
      </c>
      <c r="E58" s="295">
        <v>72</v>
      </c>
      <c r="F58" s="295">
        <v>91</v>
      </c>
      <c r="G58" s="295">
        <v>80</v>
      </c>
      <c r="H58" s="295">
        <v>88</v>
      </c>
      <c r="I58" s="295">
        <v>97</v>
      </c>
      <c r="J58" s="295">
        <v>89</v>
      </c>
      <c r="K58" s="295">
        <v>110</v>
      </c>
      <c r="L58" s="295">
        <v>86</v>
      </c>
      <c r="M58" s="295">
        <v>94</v>
      </c>
      <c r="N58" s="295">
        <v>115</v>
      </c>
      <c r="O58" s="295">
        <v>110</v>
      </c>
      <c r="P58" s="302">
        <v>132</v>
      </c>
      <c r="Q58"/>
      <c r="R58" s="492" t="s">
        <v>16</v>
      </c>
      <c r="S58" s="414">
        <v>125</v>
      </c>
      <c r="T58" s="414" t="s">
        <v>2119</v>
      </c>
      <c r="U58" s="295">
        <v>65</v>
      </c>
      <c r="V58" s="295">
        <v>73</v>
      </c>
      <c r="W58" s="295">
        <v>80</v>
      </c>
      <c r="X58" s="295">
        <v>72</v>
      </c>
      <c r="Y58" s="295">
        <v>91</v>
      </c>
      <c r="Z58" s="295">
        <v>80</v>
      </c>
      <c r="AA58" s="295">
        <v>88</v>
      </c>
      <c r="AB58" s="295">
        <v>97</v>
      </c>
      <c r="AC58" s="295">
        <v>89</v>
      </c>
      <c r="AD58" s="295">
        <v>110</v>
      </c>
      <c r="AE58" s="295">
        <v>86</v>
      </c>
      <c r="AF58" s="295">
        <v>94</v>
      </c>
      <c r="AG58" s="295">
        <v>115</v>
      </c>
      <c r="AH58" s="295">
        <v>110</v>
      </c>
      <c r="AI58" s="306">
        <v>132</v>
      </c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</row>
    <row r="59" spans="1:77" s="4" customFormat="1" ht="31.2">
      <c r="A59" s="493"/>
      <c r="B59" s="297"/>
      <c r="C59" s="297" t="s">
        <v>2142</v>
      </c>
      <c r="D59" s="297" t="s">
        <v>2125</v>
      </c>
      <c r="E59" s="297" t="s">
        <v>2125</v>
      </c>
      <c r="F59" s="297" t="s">
        <v>2125</v>
      </c>
      <c r="G59" s="297"/>
      <c r="H59" s="297" t="s">
        <v>2142</v>
      </c>
      <c r="I59" s="297" t="s">
        <v>2125</v>
      </c>
      <c r="J59" s="297" t="s">
        <v>2125</v>
      </c>
      <c r="K59" s="297" t="s">
        <v>2125</v>
      </c>
      <c r="L59" s="297"/>
      <c r="M59" s="297" t="s">
        <v>2142</v>
      </c>
      <c r="N59" s="297" t="s">
        <v>2125</v>
      </c>
      <c r="O59" s="297" t="s">
        <v>2125</v>
      </c>
      <c r="P59" s="303" t="s">
        <v>2125</v>
      </c>
      <c r="Q59"/>
      <c r="R59" s="493"/>
      <c r="S59" s="415"/>
      <c r="T59" s="415"/>
      <c r="U59" s="297"/>
      <c r="V59" s="297"/>
      <c r="W59" s="297"/>
      <c r="X59" s="297"/>
      <c r="Y59" s="297"/>
      <c r="Z59" s="297"/>
      <c r="AA59" s="297"/>
      <c r="AB59" s="297"/>
      <c r="AC59" s="297"/>
      <c r="AD59" s="297"/>
      <c r="AE59" s="297"/>
      <c r="AF59" s="297"/>
      <c r="AG59" s="297"/>
      <c r="AH59" s="297"/>
      <c r="AI59" s="307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</row>
    <row r="60" spans="1:77" s="4" customFormat="1" ht="14.4" customHeight="1">
      <c r="A60" s="492" t="s">
        <v>2145</v>
      </c>
      <c r="B60" s="295">
        <v>78</v>
      </c>
      <c r="C60" s="295">
        <v>86</v>
      </c>
      <c r="D60" s="295">
        <v>93</v>
      </c>
      <c r="E60" s="295">
        <v>85</v>
      </c>
      <c r="F60" s="295">
        <v>104</v>
      </c>
      <c r="G60" s="295">
        <v>90</v>
      </c>
      <c r="H60" s="295">
        <v>98</v>
      </c>
      <c r="I60" s="295">
        <v>116</v>
      </c>
      <c r="J60" s="295">
        <v>108</v>
      </c>
      <c r="K60" s="295">
        <v>127</v>
      </c>
      <c r="L60" s="295">
        <v>102</v>
      </c>
      <c r="M60" s="295">
        <v>110</v>
      </c>
      <c r="N60" s="295">
        <v>138</v>
      </c>
      <c r="O60" s="295">
        <v>130</v>
      </c>
      <c r="P60" s="302">
        <v>149</v>
      </c>
      <c r="Q60"/>
      <c r="R60" s="492" t="s">
        <v>17</v>
      </c>
      <c r="S60" s="414">
        <v>125</v>
      </c>
      <c r="T60" s="414" t="s">
        <v>2119</v>
      </c>
      <c r="U60" s="295">
        <v>78</v>
      </c>
      <c r="V60" s="295">
        <v>86</v>
      </c>
      <c r="W60" s="295">
        <v>93</v>
      </c>
      <c r="X60" s="295">
        <v>85</v>
      </c>
      <c r="Y60" s="295">
        <v>104</v>
      </c>
      <c r="Z60" s="295">
        <v>90</v>
      </c>
      <c r="AA60" s="295">
        <v>98</v>
      </c>
      <c r="AB60" s="295">
        <v>116</v>
      </c>
      <c r="AC60" s="295">
        <v>108</v>
      </c>
      <c r="AD60" s="295">
        <v>127</v>
      </c>
      <c r="AE60" s="295">
        <v>102</v>
      </c>
      <c r="AF60" s="295">
        <v>110</v>
      </c>
      <c r="AG60" s="295">
        <v>138</v>
      </c>
      <c r="AH60" s="295">
        <v>130</v>
      </c>
      <c r="AI60" s="306">
        <v>149</v>
      </c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</row>
    <row r="61" spans="1:77" s="4" customFormat="1" ht="31.2">
      <c r="A61" s="493"/>
      <c r="B61" s="297"/>
      <c r="C61" s="297" t="s">
        <v>2142</v>
      </c>
      <c r="D61" s="297" t="s">
        <v>2125</v>
      </c>
      <c r="E61" s="297" t="s">
        <v>2125</v>
      </c>
      <c r="F61" s="297" t="s">
        <v>2125</v>
      </c>
      <c r="G61" s="297"/>
      <c r="H61" s="297" t="s">
        <v>2142</v>
      </c>
      <c r="I61" s="297" t="s">
        <v>2125</v>
      </c>
      <c r="J61" s="297" t="s">
        <v>2125</v>
      </c>
      <c r="K61" s="297" t="s">
        <v>2125</v>
      </c>
      <c r="L61" s="297"/>
      <c r="M61" s="297" t="s">
        <v>2142</v>
      </c>
      <c r="N61" s="297" t="s">
        <v>2125</v>
      </c>
      <c r="O61" s="297" t="s">
        <v>2125</v>
      </c>
      <c r="P61" s="303" t="s">
        <v>2125</v>
      </c>
      <c r="Q61"/>
      <c r="R61" s="493"/>
      <c r="S61" s="415"/>
      <c r="T61" s="415"/>
      <c r="U61" s="297"/>
      <c r="V61" s="297"/>
      <c r="W61" s="297"/>
      <c r="X61" s="297"/>
      <c r="Y61" s="297"/>
      <c r="Z61" s="297"/>
      <c r="AA61" s="297"/>
      <c r="AB61" s="297"/>
      <c r="AC61" s="297"/>
      <c r="AD61" s="297"/>
      <c r="AE61" s="297"/>
      <c r="AF61" s="297"/>
      <c r="AG61" s="297"/>
      <c r="AH61" s="297"/>
      <c r="AI61" s="307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</row>
    <row r="62" spans="1:77" s="4" customFormat="1" ht="14.4" customHeight="1">
      <c r="A62" s="492" t="s">
        <v>2145</v>
      </c>
      <c r="B62" s="295">
        <v>85</v>
      </c>
      <c r="C62" s="295">
        <v>93</v>
      </c>
      <c r="D62" s="295">
        <v>99</v>
      </c>
      <c r="E62" s="295">
        <v>91</v>
      </c>
      <c r="F62" s="295">
        <v>111</v>
      </c>
      <c r="G62" s="295">
        <v>97</v>
      </c>
      <c r="H62" s="295">
        <v>104</v>
      </c>
      <c r="I62" s="295">
        <v>117</v>
      </c>
      <c r="J62" s="295">
        <v>110</v>
      </c>
      <c r="K62" s="295">
        <v>128</v>
      </c>
      <c r="L62" s="295">
        <v>103</v>
      </c>
      <c r="M62" s="295">
        <v>111</v>
      </c>
      <c r="N62" s="295">
        <v>140</v>
      </c>
      <c r="O62" s="295">
        <v>132</v>
      </c>
      <c r="P62" s="302">
        <v>150</v>
      </c>
      <c r="Q62"/>
      <c r="R62" s="492" t="s">
        <v>17</v>
      </c>
      <c r="S62" s="414">
        <v>150</v>
      </c>
      <c r="T62" s="414" t="s">
        <v>2151</v>
      </c>
      <c r="U62" s="295">
        <v>85</v>
      </c>
      <c r="V62" s="295">
        <v>93</v>
      </c>
      <c r="W62" s="295">
        <v>99</v>
      </c>
      <c r="X62" s="295">
        <v>91</v>
      </c>
      <c r="Y62" s="295">
        <v>111</v>
      </c>
      <c r="Z62" s="295">
        <v>97</v>
      </c>
      <c r="AA62" s="295">
        <v>104</v>
      </c>
      <c r="AB62" s="295">
        <v>117</v>
      </c>
      <c r="AC62" s="295">
        <v>110</v>
      </c>
      <c r="AD62" s="295">
        <v>128</v>
      </c>
      <c r="AE62" s="295">
        <v>103</v>
      </c>
      <c r="AF62" s="295">
        <v>111</v>
      </c>
      <c r="AG62" s="295">
        <v>140</v>
      </c>
      <c r="AH62" s="295">
        <v>132</v>
      </c>
      <c r="AI62" s="306">
        <v>150</v>
      </c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</row>
    <row r="63" spans="1:77" s="4" customFormat="1" ht="31.2">
      <c r="A63" s="493"/>
      <c r="B63" s="297"/>
      <c r="C63" s="297" t="s">
        <v>2142</v>
      </c>
      <c r="D63" s="297" t="s">
        <v>2126</v>
      </c>
      <c r="E63" s="297" t="s">
        <v>2126</v>
      </c>
      <c r="F63" s="297" t="s">
        <v>2126</v>
      </c>
      <c r="G63" s="297"/>
      <c r="H63" s="297" t="s">
        <v>2142</v>
      </c>
      <c r="I63" s="297" t="s">
        <v>2126</v>
      </c>
      <c r="J63" s="297" t="s">
        <v>2126</v>
      </c>
      <c r="K63" s="297" t="s">
        <v>2126</v>
      </c>
      <c r="L63" s="297"/>
      <c r="M63" s="297" t="s">
        <v>2142</v>
      </c>
      <c r="N63" s="297" t="s">
        <v>2126</v>
      </c>
      <c r="O63" s="297" t="s">
        <v>2126</v>
      </c>
      <c r="P63" s="303" t="s">
        <v>2126</v>
      </c>
      <c r="Q63"/>
      <c r="R63" s="493"/>
      <c r="S63" s="415"/>
      <c r="T63" s="415"/>
      <c r="U63" s="297"/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307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</row>
    <row r="64" spans="1:77" s="4" customFormat="1" ht="14.4" customHeight="1">
      <c r="A64" s="492" t="s">
        <v>2146</v>
      </c>
      <c r="B64" s="295">
        <v>91</v>
      </c>
      <c r="C64" s="295">
        <v>99</v>
      </c>
      <c r="D64" s="295">
        <v>106</v>
      </c>
      <c r="E64" s="295">
        <v>98</v>
      </c>
      <c r="F64" s="295">
        <v>117</v>
      </c>
      <c r="G64" s="295">
        <v>104</v>
      </c>
      <c r="H64" s="295">
        <v>112</v>
      </c>
      <c r="I64" s="295">
        <v>132</v>
      </c>
      <c r="J64" s="295">
        <v>124</v>
      </c>
      <c r="K64" s="295">
        <v>143</v>
      </c>
      <c r="L64" s="295">
        <v>117</v>
      </c>
      <c r="M64" s="295">
        <v>125</v>
      </c>
      <c r="N64" s="295">
        <v>158</v>
      </c>
      <c r="O64" s="295">
        <v>150</v>
      </c>
      <c r="P64" s="302">
        <v>169</v>
      </c>
      <c r="Q64"/>
      <c r="R64" s="492" t="s">
        <v>18</v>
      </c>
      <c r="S64" s="414">
        <v>150</v>
      </c>
      <c r="T64" s="414" t="s">
        <v>2120</v>
      </c>
      <c r="U64" s="295">
        <v>91</v>
      </c>
      <c r="V64" s="295">
        <v>99</v>
      </c>
      <c r="W64" s="295">
        <v>106</v>
      </c>
      <c r="X64" s="295">
        <v>98</v>
      </c>
      <c r="Y64" s="295">
        <v>117</v>
      </c>
      <c r="Z64" s="295">
        <v>104</v>
      </c>
      <c r="AA64" s="295">
        <v>112</v>
      </c>
      <c r="AB64" s="295">
        <v>132</v>
      </c>
      <c r="AC64" s="295">
        <v>124</v>
      </c>
      <c r="AD64" s="295">
        <v>143</v>
      </c>
      <c r="AE64" s="295">
        <v>117</v>
      </c>
      <c r="AF64" s="295">
        <v>125</v>
      </c>
      <c r="AG64" s="295">
        <v>158</v>
      </c>
      <c r="AH64" s="295">
        <v>150</v>
      </c>
      <c r="AI64" s="306">
        <v>169</v>
      </c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</row>
    <row r="65" spans="1:77" s="4" customFormat="1" ht="31.2">
      <c r="A65" s="493"/>
      <c r="B65" s="296"/>
      <c r="C65" s="296" t="s">
        <v>2147</v>
      </c>
      <c r="D65" s="296" t="s">
        <v>2126</v>
      </c>
      <c r="E65" s="296" t="s">
        <v>2126</v>
      </c>
      <c r="F65" s="296" t="s">
        <v>2126</v>
      </c>
      <c r="G65" s="296"/>
      <c r="H65" s="296" t="s">
        <v>2147</v>
      </c>
      <c r="I65" s="296" t="s">
        <v>2126</v>
      </c>
      <c r="J65" s="296" t="s">
        <v>2126</v>
      </c>
      <c r="K65" s="296" t="s">
        <v>2126</v>
      </c>
      <c r="L65" s="296"/>
      <c r="M65" s="296" t="s">
        <v>2147</v>
      </c>
      <c r="N65" s="296" t="s">
        <v>2126</v>
      </c>
      <c r="O65" s="296" t="s">
        <v>2126</v>
      </c>
      <c r="P65" s="304" t="s">
        <v>2126</v>
      </c>
      <c r="Q65"/>
      <c r="R65" s="493"/>
      <c r="S65" s="415"/>
      <c r="T65" s="415"/>
      <c r="U65" s="297"/>
      <c r="V65" s="297"/>
      <c r="W65" s="297"/>
      <c r="X65" s="297"/>
      <c r="Y65" s="297"/>
      <c r="Z65" s="297"/>
      <c r="AA65" s="297"/>
      <c r="AB65" s="297"/>
      <c r="AC65" s="297"/>
      <c r="AD65" s="297"/>
      <c r="AE65" s="297"/>
      <c r="AF65" s="297"/>
      <c r="AG65" s="297"/>
      <c r="AH65" s="297"/>
      <c r="AI65" s="307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</row>
    <row r="66" spans="1:77" s="4" customFormat="1" ht="14.4" customHeight="1">
      <c r="A66" s="492" t="s">
        <v>2146</v>
      </c>
      <c r="B66" s="295">
        <v>98</v>
      </c>
      <c r="C66" s="295">
        <v>106</v>
      </c>
      <c r="D66" s="295">
        <v>112</v>
      </c>
      <c r="E66" s="295">
        <v>104</v>
      </c>
      <c r="F66" s="295">
        <v>124</v>
      </c>
      <c r="G66" s="295">
        <v>106</v>
      </c>
      <c r="H66" s="295">
        <v>114</v>
      </c>
      <c r="I66" s="295">
        <v>133</v>
      </c>
      <c r="J66" s="295">
        <v>125</v>
      </c>
      <c r="K66" s="295">
        <v>145</v>
      </c>
      <c r="L66" s="295">
        <v>119</v>
      </c>
      <c r="M66" s="295">
        <v>127</v>
      </c>
      <c r="N66" s="295">
        <v>159</v>
      </c>
      <c r="O66" s="295">
        <v>151</v>
      </c>
      <c r="P66" s="302">
        <v>171</v>
      </c>
      <c r="Q66"/>
      <c r="R66" s="492" t="s">
        <v>18</v>
      </c>
      <c r="S66" s="414">
        <v>200</v>
      </c>
      <c r="T66" s="414" t="s">
        <v>2120</v>
      </c>
      <c r="U66" s="295">
        <v>98</v>
      </c>
      <c r="V66" s="295">
        <v>106</v>
      </c>
      <c r="W66" s="295">
        <v>112</v>
      </c>
      <c r="X66" s="295">
        <v>104</v>
      </c>
      <c r="Y66" s="295">
        <v>124</v>
      </c>
      <c r="Z66" s="295">
        <v>106</v>
      </c>
      <c r="AA66" s="295">
        <v>114</v>
      </c>
      <c r="AB66" s="295">
        <v>133</v>
      </c>
      <c r="AC66" s="295">
        <v>125</v>
      </c>
      <c r="AD66" s="295">
        <v>145</v>
      </c>
      <c r="AE66" s="295">
        <v>119</v>
      </c>
      <c r="AF66" s="295">
        <v>127</v>
      </c>
      <c r="AG66" s="295">
        <v>159</v>
      </c>
      <c r="AH66" s="295">
        <v>151</v>
      </c>
      <c r="AI66" s="306">
        <v>171</v>
      </c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</row>
    <row r="67" spans="1:77" s="4" customFormat="1" ht="31.2">
      <c r="A67" s="493"/>
      <c r="B67" s="296"/>
      <c r="C67" s="296" t="s">
        <v>2147</v>
      </c>
      <c r="D67" s="296" t="s">
        <v>2127</v>
      </c>
      <c r="E67" s="296" t="s">
        <v>2127</v>
      </c>
      <c r="F67" s="296" t="s">
        <v>2127</v>
      </c>
      <c r="G67" s="296"/>
      <c r="H67" s="296" t="s">
        <v>2147</v>
      </c>
      <c r="I67" s="296" t="s">
        <v>2127</v>
      </c>
      <c r="J67" s="296" t="s">
        <v>2127</v>
      </c>
      <c r="K67" s="296" t="s">
        <v>2127</v>
      </c>
      <c r="L67" s="296"/>
      <c r="M67" s="296" t="s">
        <v>2147</v>
      </c>
      <c r="N67" s="296" t="s">
        <v>2127</v>
      </c>
      <c r="O67" s="296" t="s">
        <v>2127</v>
      </c>
      <c r="P67" s="304" t="s">
        <v>2127</v>
      </c>
      <c r="Q67"/>
      <c r="R67" s="493"/>
      <c r="S67" s="415"/>
      <c r="T67" s="415"/>
      <c r="U67" s="297"/>
      <c r="V67" s="297"/>
      <c r="W67" s="297"/>
      <c r="X67" s="297"/>
      <c r="Y67" s="297"/>
      <c r="Z67" s="297"/>
      <c r="AA67" s="297"/>
      <c r="AB67" s="297"/>
      <c r="AC67" s="297"/>
      <c r="AD67" s="297"/>
      <c r="AE67" s="297"/>
      <c r="AF67" s="297"/>
      <c r="AG67" s="297"/>
      <c r="AH67" s="297"/>
      <c r="AI67" s="30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</row>
    <row r="68" spans="1:77" s="4" customFormat="1" ht="14.4" customHeight="1">
      <c r="A68" s="492" t="s">
        <v>2148</v>
      </c>
      <c r="B68" s="295">
        <v>104</v>
      </c>
      <c r="C68" s="295">
        <v>112</v>
      </c>
      <c r="D68" s="295">
        <v>119</v>
      </c>
      <c r="E68" s="295">
        <v>111</v>
      </c>
      <c r="F68" s="295">
        <v>130</v>
      </c>
      <c r="G68" s="295">
        <v>124</v>
      </c>
      <c r="H68" s="295">
        <v>132</v>
      </c>
      <c r="I68" s="295">
        <v>158</v>
      </c>
      <c r="J68" s="295">
        <v>150</v>
      </c>
      <c r="K68" s="295">
        <v>169</v>
      </c>
      <c r="L68" s="295">
        <v>143</v>
      </c>
      <c r="M68" s="295">
        <v>151</v>
      </c>
      <c r="N68" s="295">
        <v>197</v>
      </c>
      <c r="O68" s="295">
        <v>189</v>
      </c>
      <c r="P68" s="302">
        <v>208</v>
      </c>
      <c r="Q68"/>
      <c r="R68" s="492" t="s">
        <v>286</v>
      </c>
      <c r="S68" s="414">
        <v>200</v>
      </c>
      <c r="T68" s="414" t="s">
        <v>2120</v>
      </c>
      <c r="U68" s="295">
        <v>104</v>
      </c>
      <c r="V68" s="295">
        <v>112</v>
      </c>
      <c r="W68" s="295">
        <v>119</v>
      </c>
      <c r="X68" s="295">
        <v>111</v>
      </c>
      <c r="Y68" s="295">
        <v>130</v>
      </c>
      <c r="Z68" s="295">
        <v>124</v>
      </c>
      <c r="AA68" s="295">
        <v>132</v>
      </c>
      <c r="AB68" s="295">
        <v>158</v>
      </c>
      <c r="AC68" s="295">
        <v>150</v>
      </c>
      <c r="AD68" s="295">
        <v>169</v>
      </c>
      <c r="AE68" s="295">
        <v>143</v>
      </c>
      <c r="AF68" s="295">
        <v>151</v>
      </c>
      <c r="AG68" s="295">
        <v>197</v>
      </c>
      <c r="AH68" s="295">
        <v>189</v>
      </c>
      <c r="AI68" s="306">
        <v>208</v>
      </c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</row>
    <row r="69" spans="1:77" s="4" customFormat="1" ht="31.8" thickBot="1">
      <c r="A69" s="494"/>
      <c r="B69" s="298"/>
      <c r="C69" s="298" t="s">
        <v>2147</v>
      </c>
      <c r="D69" s="298" t="s">
        <v>2127</v>
      </c>
      <c r="E69" s="298" t="s">
        <v>2127</v>
      </c>
      <c r="F69" s="298" t="s">
        <v>2127</v>
      </c>
      <c r="G69" s="298"/>
      <c r="H69" s="298" t="s">
        <v>2147</v>
      </c>
      <c r="I69" s="298" t="s">
        <v>2127</v>
      </c>
      <c r="J69" s="298" t="s">
        <v>2127</v>
      </c>
      <c r="K69" s="298" t="s">
        <v>2127</v>
      </c>
      <c r="L69" s="298"/>
      <c r="M69" s="298" t="s">
        <v>2147</v>
      </c>
      <c r="N69" s="298" t="s">
        <v>2127</v>
      </c>
      <c r="O69" s="298" t="s">
        <v>2127</v>
      </c>
      <c r="P69" s="305" t="s">
        <v>2127</v>
      </c>
      <c r="Q69"/>
      <c r="R69" s="494"/>
      <c r="S69" s="416"/>
      <c r="T69" s="416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308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</row>
    <row r="70" spans="1:77" s="4" customFormat="1" ht="15.6" customHeight="1" thickBo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</row>
    <row r="71" spans="1:77" s="4" customFormat="1" ht="15.6" customHeight="1">
      <c r="A71"/>
      <c r="B71"/>
      <c r="C71"/>
      <c r="D71"/>
      <c r="E71"/>
      <c r="F71"/>
      <c r="G71" s="445" t="s">
        <v>79</v>
      </c>
      <c r="H71" s="446"/>
      <c r="I71" s="447"/>
      <c r="J71" s="2">
        <v>76</v>
      </c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</row>
    <row r="72" spans="1:77" s="4" customFormat="1" ht="14.4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</row>
    <row r="73" spans="1:77" s="4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</row>
    <row r="74" spans="1:77" s="4" customFormat="1" ht="15" customHeight="1" thickBo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</row>
    <row r="75" spans="1:77" s="4" customFormat="1" ht="14.4" customHeight="1">
      <c r="A75" s="463" t="s">
        <v>80</v>
      </c>
      <c r="B75" s="464"/>
      <c r="C75" s="465"/>
      <c r="D75" s="48"/>
      <c r="E75" s="48"/>
      <c r="F75" s="54"/>
      <c r="G75" s="54"/>
      <c r="H75" s="504" t="s">
        <v>135</v>
      </c>
      <c r="I75" s="505"/>
      <c r="J75" s="505"/>
      <c r="K75" s="505"/>
      <c r="L75" s="9">
        <v>6</v>
      </c>
      <c r="M75" s="54"/>
      <c r="N75" s="54"/>
      <c r="O75"/>
      <c r="P75"/>
      <c r="Q75"/>
      <c r="R75"/>
      <c r="S75"/>
      <c r="T75"/>
      <c r="U75"/>
      <c r="V75"/>
      <c r="W75"/>
      <c r="X75"/>
      <c r="Y75"/>
      <c r="Z75"/>
      <c r="AA75" s="54"/>
      <c r="AB75" s="54"/>
      <c r="AC75" s="54"/>
      <c r="AD75" s="54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77" s="4" customFormat="1" ht="14.4" customHeight="1">
      <c r="A76" s="41" t="s">
        <v>31</v>
      </c>
      <c r="B76" s="42" t="s">
        <v>97</v>
      </c>
      <c r="C76" s="43" t="s">
        <v>98</v>
      </c>
      <c r="D76" s="309"/>
      <c r="E76" s="309"/>
      <c r="F76" s="54"/>
      <c r="G76" s="54"/>
      <c r="H76" s="54" t="s">
        <v>74</v>
      </c>
      <c r="I76" s="54"/>
      <c r="J76" s="54"/>
      <c r="K76" s="54"/>
      <c r="L76" s="54"/>
      <c r="M76" s="54"/>
      <c r="N76"/>
      <c r="O76"/>
      <c r="P76"/>
      <c r="Q76"/>
      <c r="R76"/>
      <c r="S76"/>
      <c r="T76"/>
      <c r="U76"/>
      <c r="V76"/>
      <c r="W76"/>
      <c r="X76"/>
      <c r="Y76"/>
      <c r="Z76" s="54"/>
      <c r="AA76" s="54"/>
      <c r="AB76" s="54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</row>
    <row r="77" spans="1:77" s="4" customFormat="1" ht="14.4" customHeight="1">
      <c r="A77" s="41">
        <v>1</v>
      </c>
      <c r="B77" s="42" t="s">
        <v>33</v>
      </c>
      <c r="C77" s="43">
        <v>34000</v>
      </c>
      <c r="D77" s="309"/>
      <c r="E77" s="309"/>
      <c r="F77" s="54"/>
      <c r="G77" s="54"/>
      <c r="H77" s="54"/>
      <c r="I77" s="54"/>
      <c r="J77" s="54"/>
      <c r="K77" s="54"/>
      <c r="L77" s="54"/>
      <c r="M77" s="54"/>
      <c r="N77" s="54"/>
      <c r="O77"/>
      <c r="P77"/>
      <c r="Q77"/>
      <c r="R77"/>
      <c r="S77"/>
      <c r="T77"/>
      <c r="U77"/>
      <c r="V77"/>
      <c r="W77"/>
      <c r="X77"/>
      <c r="Y77"/>
      <c r="Z77" s="54"/>
      <c r="AA77" s="54"/>
      <c r="AB77" s="54"/>
      <c r="AC77" s="54"/>
      <c r="AD77" s="54"/>
      <c r="AE77" s="54"/>
      <c r="AF77" s="54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</row>
    <row r="78" spans="1:77">
      <c r="A78" s="41">
        <v>2</v>
      </c>
      <c r="B78" s="42" t="s">
        <v>34</v>
      </c>
      <c r="C78" s="43">
        <v>40000</v>
      </c>
      <c r="D78" s="309"/>
      <c r="E78" s="309"/>
      <c r="F78" s="54"/>
      <c r="G78" s="54"/>
      <c r="H78" s="506" t="s">
        <v>84</v>
      </c>
      <c r="I78" s="506"/>
      <c r="J78" s="506"/>
      <c r="K78" s="54"/>
      <c r="L78" s="54"/>
      <c r="M78" s="54"/>
      <c r="N78" s="54"/>
      <c r="Z78" s="54"/>
      <c r="AA78" s="54"/>
      <c r="AB78" s="54"/>
      <c r="AC78" s="54"/>
      <c r="AD78" s="54"/>
      <c r="AE78" s="54"/>
    </row>
    <row r="79" spans="1:77" ht="14.4" customHeight="1">
      <c r="A79" s="41">
        <v>3</v>
      </c>
      <c r="B79" s="42" t="s">
        <v>99</v>
      </c>
      <c r="C79" s="43">
        <v>40000</v>
      </c>
      <c r="D79" s="309"/>
      <c r="E79" s="309"/>
      <c r="F79" s="54"/>
      <c r="G79" s="54"/>
      <c r="H79" s="508" t="s">
        <v>136</v>
      </c>
      <c r="I79" s="508"/>
      <c r="J79" s="508"/>
      <c r="K79" s="54"/>
      <c r="L79" s="54"/>
      <c r="M79" s="54"/>
      <c r="N79" s="54"/>
      <c r="Z79" s="54"/>
      <c r="AA79" s="54"/>
      <c r="AB79" s="54"/>
      <c r="AC79" s="54"/>
      <c r="AD79" s="54"/>
      <c r="AE79" s="54"/>
    </row>
    <row r="80" spans="1:77" s="54" customFormat="1" ht="24" customHeight="1">
      <c r="A80" s="41">
        <v>4</v>
      </c>
      <c r="B80" s="42" t="s">
        <v>100</v>
      </c>
      <c r="C80" s="43">
        <v>44000</v>
      </c>
      <c r="D80" s="309"/>
      <c r="E80" s="309"/>
      <c r="H80" s="509" t="s">
        <v>69</v>
      </c>
      <c r="I80" s="510" t="s">
        <v>68</v>
      </c>
      <c r="J80" s="510"/>
      <c r="P80"/>
      <c r="Q80"/>
      <c r="R80"/>
      <c r="S80"/>
      <c r="T80"/>
      <c r="U80"/>
      <c r="V80"/>
      <c r="W80"/>
      <c r="X80"/>
      <c r="Y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59" s="54" customFormat="1" ht="39.6" customHeight="1">
      <c r="A81" s="41">
        <v>5</v>
      </c>
      <c r="B81" s="42" t="s">
        <v>35</v>
      </c>
      <c r="C81" s="43">
        <v>36000</v>
      </c>
      <c r="D81" s="309"/>
      <c r="E81" s="309"/>
      <c r="H81" s="509"/>
      <c r="I81" s="56" t="s">
        <v>70</v>
      </c>
      <c r="J81" s="56" t="s">
        <v>20</v>
      </c>
      <c r="P81"/>
      <c r="Q81"/>
      <c r="R81"/>
      <c r="S81"/>
      <c r="T81"/>
      <c r="U81"/>
      <c r="V81"/>
      <c r="W81"/>
      <c r="X81"/>
      <c r="Y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59" s="54" customFormat="1">
      <c r="A82" s="41">
        <v>6</v>
      </c>
      <c r="B82" s="42" t="s">
        <v>36</v>
      </c>
      <c r="C82" s="43">
        <v>38000</v>
      </c>
      <c r="D82" s="309"/>
      <c r="E82" s="309"/>
      <c r="H82" s="56">
        <v>5.5</v>
      </c>
      <c r="I82" s="511">
        <v>47.537999999999997</v>
      </c>
      <c r="J82" s="511">
        <v>36.899000000000001</v>
      </c>
      <c r="P82"/>
      <c r="Q82"/>
      <c r="R82"/>
      <c r="S82"/>
      <c r="T82"/>
      <c r="U82"/>
      <c r="V82"/>
      <c r="W82"/>
      <c r="X82"/>
      <c r="Y82"/>
    </row>
    <row r="83" spans="1:59" s="54" customFormat="1" ht="15" customHeight="1">
      <c r="A83" s="41">
        <v>7</v>
      </c>
      <c r="B83" s="42" t="s">
        <v>101</v>
      </c>
      <c r="C83" s="43">
        <v>41000</v>
      </c>
      <c r="D83" s="309"/>
      <c r="E83" s="309"/>
      <c r="H83" s="57">
        <v>7.5</v>
      </c>
      <c r="I83" s="512"/>
      <c r="J83" s="512"/>
      <c r="P83"/>
      <c r="Q83"/>
      <c r="R83"/>
      <c r="S83"/>
      <c r="T83"/>
      <c r="U83"/>
      <c r="V83"/>
      <c r="W83"/>
      <c r="X83"/>
      <c r="Y83"/>
    </row>
    <row r="84" spans="1:59" s="54" customFormat="1">
      <c r="A84" s="41">
        <v>8</v>
      </c>
      <c r="B84" s="42" t="s">
        <v>102</v>
      </c>
      <c r="C84" s="43">
        <v>45000</v>
      </c>
      <c r="D84" s="309"/>
      <c r="E84" s="309"/>
      <c r="H84" s="56">
        <v>11</v>
      </c>
      <c r="I84" s="513"/>
      <c r="J84" s="513"/>
      <c r="P84"/>
      <c r="Q84"/>
      <c r="R84"/>
      <c r="S84"/>
      <c r="T84"/>
      <c r="U84"/>
      <c r="V84"/>
      <c r="W84"/>
      <c r="X84"/>
      <c r="Y84"/>
    </row>
    <row r="85" spans="1:59" s="54" customFormat="1" ht="15" customHeight="1">
      <c r="A85" s="41">
        <v>9</v>
      </c>
      <c r="B85" s="42" t="s">
        <v>103</v>
      </c>
      <c r="C85" s="43">
        <v>35000</v>
      </c>
      <c r="D85" s="309"/>
      <c r="E85" s="309"/>
      <c r="H85" s="56">
        <v>15</v>
      </c>
      <c r="I85" s="57">
        <v>51.058999999999997</v>
      </c>
      <c r="J85" s="56">
        <v>39.454000000000001</v>
      </c>
      <c r="P85"/>
      <c r="Q85"/>
      <c r="R85"/>
      <c r="S85"/>
      <c r="T85"/>
      <c r="U85"/>
      <c r="V85"/>
      <c r="W85"/>
      <c r="X85"/>
      <c r="Y85"/>
    </row>
    <row r="86" spans="1:59" s="54" customFormat="1" ht="14.4" customHeight="1">
      <c r="A86" s="41">
        <v>10</v>
      </c>
      <c r="B86" s="42" t="s">
        <v>104</v>
      </c>
      <c r="C86" s="43">
        <v>38000</v>
      </c>
      <c r="D86" s="309"/>
      <c r="E86" s="309"/>
      <c r="H86" s="56">
        <v>18.5</v>
      </c>
      <c r="I86" s="57">
        <v>51.058999999999997</v>
      </c>
      <c r="J86" s="56">
        <v>40.729999999999997</v>
      </c>
      <c r="P86"/>
      <c r="Q86"/>
      <c r="R86"/>
      <c r="S86"/>
      <c r="T86"/>
      <c r="U86"/>
      <c r="V86"/>
      <c r="W86"/>
      <c r="X86"/>
      <c r="Y86"/>
    </row>
    <row r="87" spans="1:59" s="54" customFormat="1" ht="14.4" customHeight="1">
      <c r="A87" s="41">
        <v>11</v>
      </c>
      <c r="B87" s="42" t="s">
        <v>105</v>
      </c>
      <c r="C87" s="43">
        <v>41000</v>
      </c>
      <c r="D87" s="309"/>
      <c r="E87" s="309"/>
      <c r="P87"/>
      <c r="Q87"/>
      <c r="R87"/>
      <c r="S87"/>
      <c r="T87"/>
      <c r="U87"/>
      <c r="V87"/>
      <c r="W87"/>
      <c r="X87"/>
      <c r="Y87"/>
    </row>
    <row r="88" spans="1:59" s="54" customFormat="1" ht="14.4" customHeight="1">
      <c r="A88" s="41">
        <v>12</v>
      </c>
      <c r="B88" s="42" t="s">
        <v>106</v>
      </c>
      <c r="C88" s="43">
        <v>45000</v>
      </c>
      <c r="D88" s="309"/>
      <c r="E88" s="309"/>
      <c r="H88" s="507" t="s">
        <v>75</v>
      </c>
      <c r="I88" s="507"/>
      <c r="J88" s="11"/>
      <c r="P88"/>
      <c r="Q88"/>
      <c r="R88"/>
      <c r="S88"/>
      <c r="T88"/>
      <c r="U88"/>
      <c r="V88"/>
      <c r="W88"/>
      <c r="X88"/>
      <c r="Y88"/>
    </row>
    <row r="89" spans="1:59" s="54" customFormat="1" ht="15" customHeight="1">
      <c r="A89" s="41">
        <v>13</v>
      </c>
      <c r="B89" s="42" t="s">
        <v>107</v>
      </c>
      <c r="C89" s="43">
        <v>38000</v>
      </c>
      <c r="D89" s="309"/>
      <c r="E89" s="309"/>
      <c r="P89"/>
      <c r="Q89"/>
      <c r="R89"/>
      <c r="S89"/>
      <c r="T89"/>
      <c r="U89"/>
      <c r="V89"/>
      <c r="W89"/>
      <c r="X89"/>
      <c r="Y89"/>
    </row>
    <row r="90" spans="1:59" s="54" customFormat="1">
      <c r="A90" s="41">
        <v>14</v>
      </c>
      <c r="B90" s="42" t="s">
        <v>108</v>
      </c>
      <c r="C90" s="43">
        <v>42000</v>
      </c>
      <c r="D90" s="309"/>
      <c r="E90" s="309"/>
      <c r="H90" s="507" t="s">
        <v>32</v>
      </c>
      <c r="I90" s="507"/>
      <c r="J90" s="55">
        <v>30</v>
      </c>
      <c r="P90"/>
      <c r="Q90"/>
      <c r="R90"/>
      <c r="S90"/>
      <c r="T90"/>
      <c r="U90"/>
      <c r="V90"/>
      <c r="W90"/>
      <c r="X90"/>
      <c r="Y90"/>
    </row>
    <row r="91" spans="1:59" s="54" customFormat="1" ht="15" customHeight="1">
      <c r="A91" s="41">
        <v>15</v>
      </c>
      <c r="B91" s="42" t="s">
        <v>109</v>
      </c>
      <c r="C91" s="43">
        <v>47000</v>
      </c>
      <c r="D91" s="309"/>
      <c r="E91" s="309"/>
      <c r="P91"/>
      <c r="Q91"/>
      <c r="R91"/>
      <c r="S91"/>
      <c r="T91"/>
      <c r="U91"/>
      <c r="V91"/>
      <c r="W91"/>
      <c r="X91"/>
      <c r="Y91"/>
    </row>
    <row r="92" spans="1:59" s="54" customFormat="1">
      <c r="A92" s="41">
        <v>16</v>
      </c>
      <c r="B92" s="42" t="s">
        <v>110</v>
      </c>
      <c r="C92" s="43">
        <v>54000</v>
      </c>
      <c r="D92" s="309"/>
      <c r="E92" s="309"/>
      <c r="P92"/>
      <c r="Q92"/>
      <c r="R92"/>
      <c r="S92"/>
      <c r="T92"/>
      <c r="U92"/>
      <c r="V92"/>
      <c r="W92"/>
      <c r="X92"/>
      <c r="Y92"/>
    </row>
    <row r="93" spans="1:59" s="54" customFormat="1" ht="14.4" customHeight="1">
      <c r="A93" s="41">
        <v>17</v>
      </c>
      <c r="B93" s="42" t="s">
        <v>111</v>
      </c>
      <c r="C93" s="43">
        <v>42000</v>
      </c>
      <c r="D93" s="309"/>
      <c r="E93" s="309"/>
      <c r="P93"/>
      <c r="Q93"/>
      <c r="R93"/>
      <c r="S93"/>
      <c r="T93"/>
      <c r="U93"/>
      <c r="V93"/>
      <c r="W93"/>
      <c r="X93"/>
      <c r="Y93"/>
    </row>
    <row r="94" spans="1:59" s="54" customFormat="1" ht="14.4" customHeight="1">
      <c r="A94" s="41">
        <v>18</v>
      </c>
      <c r="B94" s="42" t="s">
        <v>112</v>
      </c>
      <c r="C94" s="43">
        <v>48000</v>
      </c>
      <c r="D94" s="309"/>
      <c r="E94" s="309"/>
      <c r="P94"/>
      <c r="Q94"/>
    </row>
    <row r="95" spans="1:59" s="54" customFormat="1" ht="14.4" customHeight="1">
      <c r="A95" s="41">
        <v>19</v>
      </c>
      <c r="B95" s="42" t="s">
        <v>37</v>
      </c>
      <c r="C95" s="43">
        <v>45000</v>
      </c>
      <c r="D95" s="309"/>
      <c r="E95" s="309"/>
      <c r="H95" s="507" t="s">
        <v>77</v>
      </c>
      <c r="I95" s="507"/>
      <c r="J95" s="55">
        <f>D18+J28+J71+L75+J88+J90</f>
        <v>599</v>
      </c>
      <c r="P95"/>
      <c r="Q95"/>
    </row>
    <row r="96" spans="1:59" s="54" customFormat="1" ht="14.4" customHeight="1">
      <c r="A96" s="41">
        <v>20</v>
      </c>
      <c r="B96" s="42" t="s">
        <v>113</v>
      </c>
      <c r="C96" s="43">
        <v>52000</v>
      </c>
      <c r="D96" s="309"/>
      <c r="E96" s="309"/>
      <c r="P96"/>
      <c r="Q96"/>
    </row>
    <row r="97" spans="1:17" s="54" customFormat="1" ht="28.2" customHeight="1">
      <c r="A97" s="41">
        <v>21</v>
      </c>
      <c r="B97" s="42" t="s">
        <v>38</v>
      </c>
      <c r="C97" s="43">
        <v>42000</v>
      </c>
      <c r="D97" s="309"/>
      <c r="E97" s="309"/>
      <c r="H97" s="507" t="s">
        <v>76</v>
      </c>
      <c r="I97" s="507"/>
      <c r="J97" s="55">
        <f>J95*1.45</f>
        <v>868.55</v>
      </c>
      <c r="P97"/>
      <c r="Q97"/>
    </row>
    <row r="98" spans="1:17" s="54" customFormat="1">
      <c r="A98" s="41">
        <v>22</v>
      </c>
      <c r="B98" s="42" t="s">
        <v>39</v>
      </c>
      <c r="C98" s="43">
        <v>48000</v>
      </c>
      <c r="D98" s="309"/>
      <c r="E98" s="309"/>
      <c r="P98"/>
      <c r="Q98"/>
    </row>
    <row r="99" spans="1:17" s="54" customFormat="1" ht="14.4" customHeight="1">
      <c r="A99" s="41">
        <v>23</v>
      </c>
      <c r="B99" s="42" t="s">
        <v>40</v>
      </c>
      <c r="C99" s="43">
        <v>52000</v>
      </c>
      <c r="D99" s="309"/>
      <c r="E99" s="309"/>
    </row>
    <row r="100" spans="1:17" s="54" customFormat="1" ht="14.4" customHeight="1">
      <c r="A100" s="41">
        <v>24</v>
      </c>
      <c r="B100" s="42" t="s">
        <v>41</v>
      </c>
      <c r="C100" s="43">
        <v>58000</v>
      </c>
      <c r="D100" s="309"/>
      <c r="E100" s="309"/>
    </row>
    <row r="101" spans="1:17" s="54" customFormat="1" ht="14.4" customHeight="1">
      <c r="A101" s="41">
        <v>25</v>
      </c>
      <c r="B101" s="42" t="s">
        <v>42</v>
      </c>
      <c r="C101" s="43">
        <v>45000</v>
      </c>
      <c r="D101" s="309"/>
      <c r="E101" s="309"/>
    </row>
    <row r="102" spans="1:17" s="54" customFormat="1" ht="14.4" customHeight="1">
      <c r="A102" s="41">
        <v>26</v>
      </c>
      <c r="B102" s="42" t="s">
        <v>43</v>
      </c>
      <c r="C102" s="43">
        <v>51000</v>
      </c>
      <c r="D102" s="309"/>
      <c r="E102" s="309"/>
    </row>
    <row r="103" spans="1:17" s="54" customFormat="1" ht="14.4" customHeight="1">
      <c r="A103" s="41">
        <v>27</v>
      </c>
      <c r="B103" s="42" t="s">
        <v>44</v>
      </c>
      <c r="C103" s="43">
        <v>54000</v>
      </c>
      <c r="D103" s="309"/>
      <c r="E103" s="309"/>
    </row>
    <row r="104" spans="1:17" s="54" customFormat="1" ht="14.4" customHeight="1">
      <c r="A104" s="41">
        <v>28</v>
      </c>
      <c r="B104" s="42" t="s">
        <v>45</v>
      </c>
      <c r="C104" s="43">
        <v>60000</v>
      </c>
      <c r="D104" s="309"/>
      <c r="E104" s="309"/>
    </row>
    <row r="105" spans="1:17" s="54" customFormat="1" ht="14.4" customHeight="1">
      <c r="A105" s="41">
        <v>29</v>
      </c>
      <c r="B105" s="42" t="s">
        <v>46</v>
      </c>
      <c r="C105" s="43">
        <v>48000</v>
      </c>
      <c r="D105" s="309"/>
      <c r="E105" s="309"/>
    </row>
    <row r="106" spans="1:17" s="54" customFormat="1" ht="14.4" customHeight="1">
      <c r="A106" s="41">
        <v>30</v>
      </c>
      <c r="B106" s="42" t="s">
        <v>47</v>
      </c>
      <c r="C106" s="43">
        <v>58000</v>
      </c>
      <c r="D106" s="309"/>
      <c r="E106" s="309"/>
    </row>
    <row r="107" spans="1:17" s="54" customFormat="1" ht="14.4" customHeight="1">
      <c r="A107" s="41">
        <v>31</v>
      </c>
      <c r="B107" s="42" t="s">
        <v>48</v>
      </c>
      <c r="C107" s="43">
        <v>58000</v>
      </c>
      <c r="D107" s="309"/>
      <c r="E107" s="309"/>
    </row>
    <row r="108" spans="1:17" s="54" customFormat="1" ht="14.4" customHeight="1">
      <c r="A108" s="41">
        <v>32</v>
      </c>
      <c r="B108" s="42" t="s">
        <v>49</v>
      </c>
      <c r="C108" s="43">
        <v>68000</v>
      </c>
      <c r="D108" s="309"/>
      <c r="E108" s="309"/>
    </row>
    <row r="109" spans="1:17" s="54" customFormat="1">
      <c r="A109" s="41">
        <v>33</v>
      </c>
      <c r="B109" s="42" t="s">
        <v>50</v>
      </c>
      <c r="C109" s="43">
        <v>51000</v>
      </c>
      <c r="D109" s="309"/>
      <c r="E109" s="309"/>
    </row>
    <row r="110" spans="1:17" s="54" customFormat="1">
      <c r="A110" s="41">
        <v>34</v>
      </c>
      <c r="B110" s="42" t="s">
        <v>51</v>
      </c>
      <c r="C110" s="43">
        <v>60000</v>
      </c>
      <c r="D110" s="309"/>
      <c r="E110" s="309"/>
    </row>
    <row r="111" spans="1:17" s="54" customFormat="1">
      <c r="A111" s="41">
        <v>35</v>
      </c>
      <c r="B111" s="42" t="s">
        <v>52</v>
      </c>
      <c r="C111" s="43">
        <v>60000</v>
      </c>
      <c r="D111" s="309"/>
      <c r="E111" s="309"/>
    </row>
    <row r="112" spans="1:17" s="54" customFormat="1">
      <c r="A112" s="41">
        <v>36</v>
      </c>
      <c r="B112" s="42" t="s">
        <v>53</v>
      </c>
      <c r="C112" s="43">
        <v>70000</v>
      </c>
      <c r="D112" s="309"/>
      <c r="E112" s="309"/>
    </row>
    <row r="113" spans="1:5" s="54" customFormat="1">
      <c r="A113" s="41">
        <v>37</v>
      </c>
      <c r="B113" s="42" t="s">
        <v>114</v>
      </c>
      <c r="C113" s="43">
        <v>38000</v>
      </c>
      <c r="D113" s="309"/>
      <c r="E113" s="309"/>
    </row>
    <row r="114" spans="1:5" s="54" customFormat="1">
      <c r="A114" s="41">
        <v>38</v>
      </c>
      <c r="B114" s="42" t="s">
        <v>54</v>
      </c>
      <c r="C114" s="43">
        <v>40000</v>
      </c>
      <c r="D114" s="309"/>
      <c r="E114" s="309"/>
    </row>
    <row r="115" spans="1:5" s="54" customFormat="1">
      <c r="A115" s="41">
        <v>39</v>
      </c>
      <c r="B115" s="42" t="s">
        <v>55</v>
      </c>
      <c r="C115" s="43">
        <v>45000</v>
      </c>
      <c r="D115" s="309"/>
      <c r="E115" s="309"/>
    </row>
    <row r="116" spans="1:5" s="54" customFormat="1" ht="14.4" customHeight="1">
      <c r="A116" s="41">
        <v>40</v>
      </c>
      <c r="B116" s="42" t="s">
        <v>56</v>
      </c>
      <c r="C116" s="43">
        <v>42000</v>
      </c>
      <c r="D116" s="309"/>
      <c r="E116" s="309"/>
    </row>
    <row r="117" spans="1:5" s="54" customFormat="1" ht="14.4" customHeight="1">
      <c r="A117" s="41">
        <v>41</v>
      </c>
      <c r="B117" s="42" t="s">
        <v>57</v>
      </c>
      <c r="C117" s="43">
        <v>48000</v>
      </c>
      <c r="D117" s="309"/>
    </row>
    <row r="118" spans="1:5" s="54" customFormat="1" ht="14.4" customHeight="1">
      <c r="A118" s="41">
        <v>42</v>
      </c>
      <c r="B118" s="42" t="s">
        <v>58</v>
      </c>
      <c r="C118" s="43">
        <v>42000</v>
      </c>
      <c r="D118" s="309"/>
    </row>
    <row r="119" spans="1:5" s="54" customFormat="1" ht="14.4" customHeight="1">
      <c r="A119" s="41">
        <v>43</v>
      </c>
      <c r="B119" s="42" t="s">
        <v>59</v>
      </c>
      <c r="C119" s="43">
        <v>48000</v>
      </c>
      <c r="D119" s="309"/>
    </row>
    <row r="120" spans="1:5" s="54" customFormat="1" ht="14.4" customHeight="1">
      <c r="A120" s="41">
        <v>44</v>
      </c>
      <c r="B120" s="42" t="s">
        <v>60</v>
      </c>
      <c r="C120" s="43">
        <v>45000</v>
      </c>
      <c r="D120" s="309"/>
    </row>
    <row r="121" spans="1:5" s="54" customFormat="1" ht="14.4" customHeight="1">
      <c r="A121" s="41">
        <v>45</v>
      </c>
      <c r="B121" s="42" t="s">
        <v>115</v>
      </c>
      <c r="C121" s="43">
        <v>54000</v>
      </c>
      <c r="D121" s="309"/>
    </row>
    <row r="122" spans="1:5" s="54" customFormat="1">
      <c r="A122" s="41">
        <v>46</v>
      </c>
      <c r="B122" s="42" t="s">
        <v>116</v>
      </c>
      <c r="C122" s="43">
        <v>47000</v>
      </c>
      <c r="D122" s="309"/>
    </row>
    <row r="123" spans="1:5" s="54" customFormat="1">
      <c r="A123" s="41">
        <v>47</v>
      </c>
      <c r="B123" s="42" t="s">
        <v>117</v>
      </c>
      <c r="C123" s="43">
        <v>59000</v>
      </c>
      <c r="D123" s="309"/>
    </row>
    <row r="124" spans="1:5" s="54" customFormat="1">
      <c r="A124" s="41">
        <v>48</v>
      </c>
      <c r="B124" s="42" t="s">
        <v>118</v>
      </c>
      <c r="C124" s="43">
        <v>47000</v>
      </c>
      <c r="D124" s="309"/>
    </row>
    <row r="125" spans="1:5" s="54" customFormat="1">
      <c r="A125" s="41">
        <v>49</v>
      </c>
      <c r="B125" s="42" t="s">
        <v>119</v>
      </c>
      <c r="C125" s="43">
        <v>50000</v>
      </c>
      <c r="D125" s="309"/>
    </row>
    <row r="126" spans="1:5" s="54" customFormat="1">
      <c r="A126" s="41">
        <v>50</v>
      </c>
      <c r="B126" s="42" t="s">
        <v>120</v>
      </c>
      <c r="C126" s="43">
        <v>54000</v>
      </c>
      <c r="D126" s="309"/>
    </row>
    <row r="127" spans="1:5" s="54" customFormat="1">
      <c r="A127" s="41">
        <v>51</v>
      </c>
      <c r="B127" s="42" t="s">
        <v>121</v>
      </c>
      <c r="C127" s="43">
        <v>52000</v>
      </c>
      <c r="D127" s="309"/>
    </row>
    <row r="128" spans="1:5" s="54" customFormat="1">
      <c r="A128" s="41">
        <v>52</v>
      </c>
      <c r="B128" s="42" t="s">
        <v>122</v>
      </c>
      <c r="C128" s="43">
        <v>58000</v>
      </c>
      <c r="D128" s="309"/>
    </row>
    <row r="129" spans="1:4" s="54" customFormat="1">
      <c r="A129" s="41">
        <v>53</v>
      </c>
      <c r="B129" s="42" t="s">
        <v>123</v>
      </c>
      <c r="C129" s="43">
        <v>52000</v>
      </c>
      <c r="D129" s="309"/>
    </row>
    <row r="130" spans="1:4" s="54" customFormat="1">
      <c r="A130" s="41">
        <v>54</v>
      </c>
      <c r="B130" s="42" t="s">
        <v>124</v>
      </c>
      <c r="C130" s="43">
        <v>58000</v>
      </c>
      <c r="D130" s="309"/>
    </row>
    <row r="131" spans="1:4" s="54" customFormat="1">
      <c r="A131" s="41">
        <v>55</v>
      </c>
      <c r="B131" s="42" t="s">
        <v>125</v>
      </c>
      <c r="C131" s="43">
        <v>54000</v>
      </c>
      <c r="D131" s="309"/>
    </row>
    <row r="132" spans="1:4" s="54" customFormat="1">
      <c r="A132" s="41">
        <v>56</v>
      </c>
      <c r="B132" s="42" t="s">
        <v>126</v>
      </c>
      <c r="C132" s="43">
        <v>64000</v>
      </c>
      <c r="D132" s="309"/>
    </row>
    <row r="133" spans="1:4" s="54" customFormat="1">
      <c r="A133" s="41">
        <v>57</v>
      </c>
      <c r="B133" s="42" t="s">
        <v>127</v>
      </c>
      <c r="C133" s="43">
        <v>57000</v>
      </c>
      <c r="D133" s="309"/>
    </row>
    <row r="134" spans="1:4" s="54" customFormat="1">
      <c r="A134" s="41">
        <v>58</v>
      </c>
      <c r="B134" s="42" t="s">
        <v>128</v>
      </c>
      <c r="C134" s="43">
        <v>69000</v>
      </c>
      <c r="D134" s="309"/>
    </row>
    <row r="135" spans="1:4" s="54" customFormat="1">
      <c r="A135" s="41">
        <v>59</v>
      </c>
      <c r="B135" s="42" t="s">
        <v>61</v>
      </c>
      <c r="C135" s="43">
        <v>34000</v>
      </c>
      <c r="D135" s="309"/>
    </row>
    <row r="136" spans="1:4" s="54" customFormat="1">
      <c r="A136" s="41">
        <v>60</v>
      </c>
      <c r="B136" s="42" t="s">
        <v>62</v>
      </c>
      <c r="C136" s="43">
        <v>36000</v>
      </c>
      <c r="D136" s="309"/>
    </row>
    <row r="137" spans="1:4" s="54" customFormat="1">
      <c r="A137" s="41">
        <v>61</v>
      </c>
      <c r="B137" s="42" t="s">
        <v>129</v>
      </c>
      <c r="C137" s="43">
        <v>40000</v>
      </c>
      <c r="D137" s="309"/>
    </row>
    <row r="138" spans="1:4" s="54" customFormat="1">
      <c r="A138" s="41">
        <v>62</v>
      </c>
      <c r="B138" s="42" t="s">
        <v>130</v>
      </c>
      <c r="C138" s="43">
        <v>44000</v>
      </c>
      <c r="D138" s="309"/>
    </row>
    <row r="139" spans="1:4" s="54" customFormat="1">
      <c r="A139" s="41">
        <v>63</v>
      </c>
      <c r="B139" s="42" t="s">
        <v>63</v>
      </c>
      <c r="C139" s="43">
        <v>35000</v>
      </c>
      <c r="D139" s="309"/>
    </row>
    <row r="140" spans="1:4" s="54" customFormat="1">
      <c r="A140" s="41">
        <v>64</v>
      </c>
      <c r="B140" s="42" t="s">
        <v>64</v>
      </c>
      <c r="C140" s="43">
        <v>38000</v>
      </c>
      <c r="D140" s="309"/>
    </row>
    <row r="141" spans="1:4" s="54" customFormat="1">
      <c r="A141" s="41">
        <v>65</v>
      </c>
      <c r="B141" s="42" t="s">
        <v>131</v>
      </c>
      <c r="C141" s="43">
        <v>41000</v>
      </c>
      <c r="D141" s="309"/>
    </row>
    <row r="142" spans="1:4" s="54" customFormat="1">
      <c r="A142" s="41">
        <v>66</v>
      </c>
      <c r="B142" s="42" t="s">
        <v>132</v>
      </c>
      <c r="C142" s="43">
        <v>45000</v>
      </c>
      <c r="D142" s="309"/>
    </row>
    <row r="143" spans="1:4" s="54" customFormat="1">
      <c r="A143" s="41">
        <v>67</v>
      </c>
      <c r="B143" s="42" t="s">
        <v>65</v>
      </c>
      <c r="C143" s="43">
        <v>38000</v>
      </c>
      <c r="D143" s="309"/>
    </row>
    <row r="144" spans="1:4" s="54" customFormat="1">
      <c r="A144" s="41">
        <v>68</v>
      </c>
      <c r="B144" s="42" t="s">
        <v>66</v>
      </c>
      <c r="C144" s="43">
        <v>42000</v>
      </c>
      <c r="D144" s="309"/>
    </row>
    <row r="145" spans="1:31" s="54" customFormat="1">
      <c r="A145" s="41">
        <v>69</v>
      </c>
      <c r="B145" s="42" t="s">
        <v>133</v>
      </c>
      <c r="C145" s="43">
        <v>47000</v>
      </c>
      <c r="D145" s="309"/>
    </row>
    <row r="146" spans="1:31" s="54" customFormat="1" ht="15" thickBot="1">
      <c r="A146" s="44">
        <v>70</v>
      </c>
      <c r="B146" s="45" t="s">
        <v>134</v>
      </c>
      <c r="C146" s="46">
        <v>52000</v>
      </c>
      <c r="D146" s="309"/>
    </row>
    <row r="147" spans="1:31" s="54" customFormat="1"/>
    <row r="148" spans="1:31" s="54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s="54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s="54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s="54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s="54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</sheetData>
  <mergeCells count="109">
    <mergeCell ref="H95:I95"/>
    <mergeCell ref="H97:I97"/>
    <mergeCell ref="H90:I90"/>
    <mergeCell ref="H88:I88"/>
    <mergeCell ref="H79:J79"/>
    <mergeCell ref="G71:I71"/>
    <mergeCell ref="H80:H81"/>
    <mergeCell ref="I80:J80"/>
    <mergeCell ref="I82:I84"/>
    <mergeCell ref="J82:J84"/>
    <mergeCell ref="T66:T67"/>
    <mergeCell ref="T68:T69"/>
    <mergeCell ref="A75:C75"/>
    <mergeCell ref="H75:K75"/>
    <mergeCell ref="H78:J78"/>
    <mergeCell ref="T44:T45"/>
    <mergeCell ref="T46:T47"/>
    <mergeCell ref="T48:T49"/>
    <mergeCell ref="T50:T51"/>
    <mergeCell ref="T52:T53"/>
    <mergeCell ref="T54:T55"/>
    <mergeCell ref="T56:T57"/>
    <mergeCell ref="T58:T59"/>
    <mergeCell ref="T60:T61"/>
    <mergeCell ref="A62:A63"/>
    <mergeCell ref="A64:A65"/>
    <mergeCell ref="A66:A67"/>
    <mergeCell ref="A68:A69"/>
    <mergeCell ref="A44:A45"/>
    <mergeCell ref="A46:A47"/>
    <mergeCell ref="A48:A49"/>
    <mergeCell ref="A50:A51"/>
    <mergeCell ref="A52:A53"/>
    <mergeCell ref="A54:A55"/>
    <mergeCell ref="N21:S21"/>
    <mergeCell ref="A22:A23"/>
    <mergeCell ref="B22:F22"/>
    <mergeCell ref="N22:N24"/>
    <mergeCell ref="O22:S22"/>
    <mergeCell ref="O23:P23"/>
    <mergeCell ref="Q23:R23"/>
    <mergeCell ref="H28:I28"/>
    <mergeCell ref="U42:V42"/>
    <mergeCell ref="A21:F21"/>
    <mergeCell ref="A1:M1"/>
    <mergeCell ref="B2:G2"/>
    <mergeCell ref="H2:M2"/>
    <mergeCell ref="B3:D3"/>
    <mergeCell ref="E3:G3"/>
    <mergeCell ref="H3:J3"/>
    <mergeCell ref="K3:M3"/>
    <mergeCell ref="A14:M14"/>
    <mergeCell ref="A18:C18"/>
    <mergeCell ref="A56:A57"/>
    <mergeCell ref="A58:A59"/>
    <mergeCell ref="A60:A61"/>
    <mergeCell ref="R39:AI39"/>
    <mergeCell ref="R40:R43"/>
    <mergeCell ref="S40:S43"/>
    <mergeCell ref="T40:T43"/>
    <mergeCell ref="U40:AI40"/>
    <mergeCell ref="B40:P40"/>
    <mergeCell ref="A39:P39"/>
    <mergeCell ref="A40:A43"/>
    <mergeCell ref="D42:F42"/>
    <mergeCell ref="B42:C42"/>
    <mergeCell ref="G42:H42"/>
    <mergeCell ref="I42:K42"/>
    <mergeCell ref="N42:P42"/>
    <mergeCell ref="L42:M42"/>
    <mergeCell ref="L41:P41"/>
    <mergeCell ref="G41:K41"/>
    <mergeCell ref="B41:F41"/>
    <mergeCell ref="Z42:AA42"/>
    <mergeCell ref="AE42:AF42"/>
    <mergeCell ref="U41:Y41"/>
    <mergeCell ref="Z41:AD41"/>
    <mergeCell ref="R66:R67"/>
    <mergeCell ref="R68:R69"/>
    <mergeCell ref="S44:S45"/>
    <mergeCell ref="S46:S47"/>
    <mergeCell ref="S48:S49"/>
    <mergeCell ref="S50:S51"/>
    <mergeCell ref="S52:S53"/>
    <mergeCell ref="S54:S55"/>
    <mergeCell ref="S56:S57"/>
    <mergeCell ref="S58:S59"/>
    <mergeCell ref="S60:S61"/>
    <mergeCell ref="S62:S63"/>
    <mergeCell ref="S64:S65"/>
    <mergeCell ref="S66:S67"/>
    <mergeCell ref="S68:S69"/>
    <mergeCell ref="R44:R45"/>
    <mergeCell ref="R46:R47"/>
    <mergeCell ref="R48:R49"/>
    <mergeCell ref="R50:R51"/>
    <mergeCell ref="R52:R53"/>
    <mergeCell ref="R54:R55"/>
    <mergeCell ref="R56:R57"/>
    <mergeCell ref="R58:R59"/>
    <mergeCell ref="AE41:AI41"/>
    <mergeCell ref="W42:Y42"/>
    <mergeCell ref="AB42:AD42"/>
    <mergeCell ref="AG42:AI42"/>
    <mergeCell ref="R62:R63"/>
    <mergeCell ref="R60:R61"/>
    <mergeCell ref="T62:T63"/>
    <mergeCell ref="R64:R65"/>
    <mergeCell ref="T64:T6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D61A7-1427-4B79-AE11-CC1FAA4C3B65}">
  <sheetPr codeName="Лист4">
    <tabColor rgb="FF0070C0"/>
  </sheetPr>
  <dimension ref="A1:BY142"/>
  <sheetViews>
    <sheetView zoomScale="55" zoomScaleNormal="55" workbookViewId="0">
      <selection activeCell="M21" sqref="M21"/>
    </sheetView>
  </sheetViews>
  <sheetFormatPr defaultRowHeight="14.4"/>
  <cols>
    <col min="1" max="1" width="15.33203125" customWidth="1"/>
    <col min="2" max="2" width="24.6640625" customWidth="1"/>
    <col min="3" max="3" width="21.33203125" customWidth="1"/>
    <col min="4" max="4" width="14.33203125" customWidth="1"/>
    <col min="5" max="5" width="14.44140625" customWidth="1"/>
    <col min="6" max="6" width="10.5546875" customWidth="1"/>
    <col min="7" max="7" width="11.33203125" customWidth="1"/>
    <col min="8" max="8" width="18.33203125" customWidth="1"/>
    <col min="9" max="9" width="14.109375" customWidth="1"/>
    <col min="10" max="10" width="12.109375" customWidth="1"/>
    <col min="11" max="11" width="14.5546875" customWidth="1"/>
    <col min="12" max="12" width="13.109375" customWidth="1"/>
    <col min="13" max="13" width="12.33203125" customWidth="1"/>
    <col min="14" max="14" width="13.6640625" customWidth="1"/>
    <col min="15" max="15" width="15.88671875" customWidth="1"/>
    <col min="16" max="16" width="43" customWidth="1"/>
    <col min="17" max="17" width="14.109375" customWidth="1"/>
    <col min="18" max="18" width="13" customWidth="1"/>
    <col min="19" max="19" width="18.44140625" customWidth="1"/>
    <col min="23" max="23" width="11.33203125" customWidth="1"/>
  </cols>
  <sheetData>
    <row r="1" spans="1:16" ht="23.4">
      <c r="A1" s="417" t="s">
        <v>260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9"/>
    </row>
    <row r="2" spans="1:16" ht="15" customHeight="1">
      <c r="A2" s="16" t="s">
        <v>2</v>
      </c>
      <c r="B2" s="420" t="s">
        <v>25</v>
      </c>
      <c r="C2" s="421"/>
      <c r="D2" s="421"/>
      <c r="E2" s="421"/>
      <c r="F2" s="421"/>
      <c r="G2" s="422"/>
      <c r="H2" s="423" t="s">
        <v>26</v>
      </c>
      <c r="I2" s="424"/>
      <c r="J2" s="424"/>
      <c r="K2" s="424"/>
      <c r="L2" s="424"/>
      <c r="M2" s="425"/>
    </row>
    <row r="3" spans="1:16" ht="103.2">
      <c r="A3" s="16" t="s">
        <v>1</v>
      </c>
      <c r="B3" s="420" t="s">
        <v>3</v>
      </c>
      <c r="C3" s="421"/>
      <c r="D3" s="422"/>
      <c r="E3" s="420" t="s">
        <v>81</v>
      </c>
      <c r="F3" s="421"/>
      <c r="G3" s="422"/>
      <c r="H3" s="423" t="s">
        <v>439</v>
      </c>
      <c r="I3" s="424"/>
      <c r="J3" s="426"/>
      <c r="K3" s="423" t="s">
        <v>4</v>
      </c>
      <c r="L3" s="424"/>
      <c r="M3" s="425"/>
      <c r="O3" s="401" t="s">
        <v>3429</v>
      </c>
      <c r="P3" s="402" t="s">
        <v>3492</v>
      </c>
    </row>
    <row r="4" spans="1:16" ht="31.2">
      <c r="A4" s="16" t="s">
        <v>5</v>
      </c>
      <c r="B4" s="15">
        <v>2</v>
      </c>
      <c r="C4" s="15">
        <v>3</v>
      </c>
      <c r="D4" s="15">
        <v>4</v>
      </c>
      <c r="E4" s="15">
        <v>2</v>
      </c>
      <c r="F4" s="15">
        <v>3</v>
      </c>
      <c r="G4" s="15">
        <v>4</v>
      </c>
      <c r="H4" s="14">
        <v>2</v>
      </c>
      <c r="I4" s="14">
        <v>3</v>
      </c>
      <c r="J4" s="14">
        <v>4</v>
      </c>
      <c r="K4" s="14">
        <v>2</v>
      </c>
      <c r="L4" s="14">
        <v>3</v>
      </c>
      <c r="M4" s="17">
        <v>4</v>
      </c>
    </row>
    <row r="5" spans="1:16" ht="15.6">
      <c r="A5" s="16">
        <v>50</v>
      </c>
      <c r="B5" s="15">
        <v>88</v>
      </c>
      <c r="C5" s="15">
        <v>94</v>
      </c>
      <c r="D5" s="15">
        <v>106</v>
      </c>
      <c r="E5" s="15">
        <v>102</v>
      </c>
      <c r="F5" s="15">
        <v>110</v>
      </c>
      <c r="G5" s="15">
        <v>124</v>
      </c>
      <c r="H5" s="15">
        <v>29</v>
      </c>
      <c r="I5" s="15">
        <v>36</v>
      </c>
      <c r="J5" s="15">
        <v>42</v>
      </c>
      <c r="K5" s="15">
        <v>36</v>
      </c>
      <c r="L5" s="15">
        <v>42</v>
      </c>
      <c r="M5" s="18">
        <v>48</v>
      </c>
    </row>
    <row r="6" spans="1:16" ht="15.6">
      <c r="A6" s="16">
        <v>65</v>
      </c>
      <c r="B6" s="15">
        <v>106</v>
      </c>
      <c r="C6" s="15">
        <v>120</v>
      </c>
      <c r="D6" s="15">
        <v>146</v>
      </c>
      <c r="E6" s="15">
        <v>120</v>
      </c>
      <c r="F6" s="15">
        <v>138</v>
      </c>
      <c r="G6" s="15">
        <v>154</v>
      </c>
      <c r="H6" s="15">
        <v>36</v>
      </c>
      <c r="I6" s="15">
        <v>42</v>
      </c>
      <c r="J6" s="15">
        <v>48</v>
      </c>
      <c r="K6" s="15">
        <v>42</v>
      </c>
      <c r="L6" s="15">
        <v>48</v>
      </c>
      <c r="M6" s="18">
        <v>55</v>
      </c>
    </row>
    <row r="7" spans="1:16" ht="15.6">
      <c r="A7" s="16">
        <v>80</v>
      </c>
      <c r="B7" s="15">
        <v>120</v>
      </c>
      <c r="C7" s="15">
        <v>138</v>
      </c>
      <c r="D7" s="15">
        <v>176</v>
      </c>
      <c r="E7" s="15">
        <v>132</v>
      </c>
      <c r="F7" s="15">
        <v>160</v>
      </c>
      <c r="G7" s="15">
        <v>204</v>
      </c>
      <c r="H7" s="15">
        <v>42</v>
      </c>
      <c r="I7" s="15">
        <v>48</v>
      </c>
      <c r="J7" s="15">
        <v>55</v>
      </c>
      <c r="K7" s="15">
        <v>52</v>
      </c>
      <c r="L7" s="15">
        <v>58</v>
      </c>
      <c r="M7" s="18">
        <v>64</v>
      </c>
    </row>
    <row r="8" spans="1:16" ht="15.6">
      <c r="A8" s="16">
        <v>100</v>
      </c>
      <c r="B8" s="15">
        <v>132</v>
      </c>
      <c r="C8" s="15">
        <v>176</v>
      </c>
      <c r="D8" s="15">
        <v>226</v>
      </c>
      <c r="E8" s="15">
        <v>176</v>
      </c>
      <c r="F8" s="15">
        <v>230</v>
      </c>
      <c r="G8" s="15">
        <v>296</v>
      </c>
      <c r="H8" s="15">
        <v>52</v>
      </c>
      <c r="I8" s="15">
        <v>61</v>
      </c>
      <c r="J8" s="15">
        <v>71</v>
      </c>
      <c r="K8" s="15">
        <v>61</v>
      </c>
      <c r="L8" s="15">
        <v>71</v>
      </c>
      <c r="M8" s="18">
        <v>80</v>
      </c>
    </row>
    <row r="9" spans="1:16" ht="15.6">
      <c r="A9" s="16">
        <v>125</v>
      </c>
      <c r="B9" s="15">
        <v>172</v>
      </c>
      <c r="C9" s="15">
        <v>226</v>
      </c>
      <c r="D9" s="15">
        <v>292</v>
      </c>
      <c r="E9" s="15">
        <v>230</v>
      </c>
      <c r="F9" s="15">
        <v>300</v>
      </c>
      <c r="G9" s="15">
        <v>384</v>
      </c>
      <c r="H9" s="15">
        <v>58</v>
      </c>
      <c r="I9" s="15">
        <v>68</v>
      </c>
      <c r="J9" s="15">
        <v>77</v>
      </c>
      <c r="K9" s="15">
        <v>68</v>
      </c>
      <c r="L9" s="15">
        <v>77</v>
      </c>
      <c r="M9" s="18">
        <v>87</v>
      </c>
    </row>
    <row r="10" spans="1:16" ht="15.6">
      <c r="A10" s="16">
        <v>150</v>
      </c>
      <c r="B10" s="15">
        <v>234</v>
      </c>
      <c r="C10" s="15">
        <v>330</v>
      </c>
      <c r="D10" s="15">
        <v>428</v>
      </c>
      <c r="E10" s="15">
        <v>292</v>
      </c>
      <c r="F10" s="15">
        <v>388</v>
      </c>
      <c r="G10" s="15">
        <v>502</v>
      </c>
      <c r="H10" s="15">
        <v>71</v>
      </c>
      <c r="I10" s="15">
        <v>84</v>
      </c>
      <c r="J10" s="15">
        <v>96</v>
      </c>
      <c r="K10" s="15">
        <v>84</v>
      </c>
      <c r="L10" s="15">
        <v>96</v>
      </c>
      <c r="M10" s="18">
        <v>108</v>
      </c>
    </row>
    <row r="11" spans="1:16" ht="15.6">
      <c r="A11" s="16">
        <v>200</v>
      </c>
      <c r="B11" s="15">
        <v>304</v>
      </c>
      <c r="C11" s="15">
        <v>432</v>
      </c>
      <c r="D11" s="15">
        <v>550</v>
      </c>
      <c r="E11" s="15">
        <v>388</v>
      </c>
      <c r="F11" s="15">
        <v>550</v>
      </c>
      <c r="G11" s="15">
        <v>726</v>
      </c>
      <c r="H11" s="15">
        <v>84</v>
      </c>
      <c r="I11" s="15">
        <v>96</v>
      </c>
      <c r="J11" s="15">
        <v>108</v>
      </c>
      <c r="K11" s="15">
        <v>100</v>
      </c>
      <c r="L11" s="15">
        <v>111</v>
      </c>
      <c r="M11" s="18">
        <v>124</v>
      </c>
    </row>
    <row r="12" spans="1:16" ht="15.6">
      <c r="A12" s="16">
        <v>250</v>
      </c>
      <c r="B12" s="15">
        <v>396</v>
      </c>
      <c r="C12" s="15">
        <v>560</v>
      </c>
      <c r="D12" s="15">
        <v>714</v>
      </c>
      <c r="E12" s="15">
        <v>502</v>
      </c>
      <c r="F12" s="15">
        <v>660</v>
      </c>
      <c r="G12" s="15">
        <v>942</v>
      </c>
      <c r="H12" s="15">
        <v>96</v>
      </c>
      <c r="I12" s="15">
        <v>111</v>
      </c>
      <c r="J12" s="15">
        <v>127</v>
      </c>
      <c r="K12" s="15">
        <v>116</v>
      </c>
      <c r="L12" s="15">
        <v>132</v>
      </c>
      <c r="M12" s="18">
        <v>147</v>
      </c>
    </row>
    <row r="13" spans="1:16" ht="16.2" thickBot="1">
      <c r="A13" s="19">
        <v>300</v>
      </c>
      <c r="B13" s="20">
        <v>516</v>
      </c>
      <c r="C13" s="20">
        <v>722</v>
      </c>
      <c r="D13" s="20">
        <v>938</v>
      </c>
      <c r="E13" s="20">
        <v>652</v>
      </c>
      <c r="F13" s="20">
        <v>854</v>
      </c>
      <c r="G13" s="20">
        <v>1224</v>
      </c>
      <c r="H13" s="20">
        <v>116</v>
      </c>
      <c r="I13" s="20">
        <v>132</v>
      </c>
      <c r="J13" s="20">
        <v>147</v>
      </c>
      <c r="K13" s="20">
        <v>137</v>
      </c>
      <c r="L13" s="20">
        <v>159</v>
      </c>
      <c r="M13" s="21">
        <v>182</v>
      </c>
    </row>
    <row r="14" spans="1:16" ht="18">
      <c r="A14" s="503"/>
      <c r="B14" s="503"/>
      <c r="C14" s="503"/>
      <c r="D14" s="503"/>
      <c r="E14" s="503"/>
      <c r="F14" s="503"/>
      <c r="G14" s="503"/>
      <c r="H14" s="503"/>
      <c r="I14" s="503"/>
      <c r="J14" s="503"/>
      <c r="K14" s="503"/>
      <c r="L14" s="503"/>
      <c r="M14" s="503"/>
    </row>
    <row r="17" spans="1:19">
      <c r="A17" s="427" t="s">
        <v>67</v>
      </c>
      <c r="B17" s="427"/>
      <c r="C17" s="427"/>
      <c r="D17" s="2">
        <v>428</v>
      </c>
      <c r="H17" s="1"/>
    </row>
    <row r="19" spans="1:19" ht="15" thickBot="1"/>
    <row r="20" spans="1:19" ht="43.5" customHeight="1">
      <c r="A20" s="440" t="s">
        <v>71</v>
      </c>
      <c r="B20" s="441"/>
      <c r="C20" s="441"/>
      <c r="D20" s="441"/>
      <c r="E20" s="441"/>
      <c r="F20" s="442"/>
      <c r="N20" s="430" t="s">
        <v>72</v>
      </c>
      <c r="O20" s="431"/>
      <c r="P20" s="431"/>
      <c r="Q20" s="431"/>
      <c r="R20" s="431"/>
      <c r="S20" s="432"/>
    </row>
    <row r="21" spans="1:19" ht="61.95" customHeight="1">
      <c r="A21" s="433" t="s">
        <v>261</v>
      </c>
      <c r="B21" s="434" t="s">
        <v>0</v>
      </c>
      <c r="C21" s="434"/>
      <c r="D21" s="434"/>
      <c r="E21" s="434"/>
      <c r="F21" s="435"/>
      <c r="N21" s="436" t="s">
        <v>6</v>
      </c>
      <c r="O21" s="437" t="s">
        <v>0</v>
      </c>
      <c r="P21" s="437"/>
      <c r="Q21" s="437"/>
      <c r="R21" s="437"/>
      <c r="S21" s="438"/>
    </row>
    <row r="22" spans="1:19" ht="15.6">
      <c r="A22" s="433"/>
      <c r="B22" s="22">
        <v>2</v>
      </c>
      <c r="C22" s="22">
        <v>3</v>
      </c>
      <c r="D22" s="22">
        <v>4</v>
      </c>
      <c r="E22" s="22" t="s">
        <v>22</v>
      </c>
      <c r="F22" s="23" t="s">
        <v>23</v>
      </c>
      <c r="N22" s="436"/>
      <c r="O22" s="437">
        <v>2</v>
      </c>
      <c r="P22" s="437"/>
      <c r="Q22" s="437">
        <v>3</v>
      </c>
      <c r="R22" s="437"/>
      <c r="S22" s="28">
        <v>4</v>
      </c>
    </row>
    <row r="23" spans="1:19" ht="31.2">
      <c r="A23" s="24" t="s">
        <v>436</v>
      </c>
      <c r="B23" s="15">
        <v>23</v>
      </c>
      <c r="C23" s="15">
        <v>35</v>
      </c>
      <c r="D23" s="15">
        <v>47</v>
      </c>
      <c r="E23" s="15">
        <v>32</v>
      </c>
      <c r="F23" s="18">
        <v>48</v>
      </c>
      <c r="N23" s="436"/>
      <c r="O23" s="29" t="s">
        <v>73</v>
      </c>
      <c r="P23" s="29" t="s">
        <v>24</v>
      </c>
      <c r="Q23" s="29" t="s">
        <v>73</v>
      </c>
      <c r="R23" s="29" t="s">
        <v>24</v>
      </c>
      <c r="S23" s="30" t="s">
        <v>73</v>
      </c>
    </row>
    <row r="24" spans="1:19" ht="31.2">
      <c r="A24" s="24" t="s">
        <v>437</v>
      </c>
      <c r="B24" s="15">
        <v>24</v>
      </c>
      <c r="C24" s="15">
        <v>36</v>
      </c>
      <c r="D24" s="15">
        <v>48</v>
      </c>
      <c r="E24" s="15">
        <v>33</v>
      </c>
      <c r="F24" s="18">
        <v>50</v>
      </c>
      <c r="N24" s="31" t="s">
        <v>7</v>
      </c>
      <c r="O24" s="32" t="s">
        <v>2091</v>
      </c>
      <c r="P24" s="32" t="s">
        <v>2092</v>
      </c>
      <c r="Q24" s="32" t="s">
        <v>2092</v>
      </c>
      <c r="R24" s="32" t="s">
        <v>2093</v>
      </c>
      <c r="S24" s="33" t="s">
        <v>2094</v>
      </c>
    </row>
    <row r="25" spans="1:19" ht="31.2">
      <c r="A25" s="24">
        <v>11</v>
      </c>
      <c r="B25" s="15">
        <v>33</v>
      </c>
      <c r="C25" s="15">
        <v>50</v>
      </c>
      <c r="D25" s="15">
        <v>66</v>
      </c>
      <c r="E25" s="15">
        <v>42</v>
      </c>
      <c r="F25" s="18">
        <v>59</v>
      </c>
      <c r="N25" s="31" t="s">
        <v>19</v>
      </c>
      <c r="O25" s="32" t="s">
        <v>2095</v>
      </c>
      <c r="P25" s="32" t="s">
        <v>2096</v>
      </c>
      <c r="Q25" s="32" t="s">
        <v>2096</v>
      </c>
      <c r="R25" s="32" t="s">
        <v>2097</v>
      </c>
      <c r="S25" s="33" t="s">
        <v>2098</v>
      </c>
    </row>
    <row r="26" spans="1:19" ht="31.2">
      <c r="A26" s="24">
        <v>15</v>
      </c>
      <c r="B26" s="15">
        <v>33</v>
      </c>
      <c r="C26" s="15">
        <v>50</v>
      </c>
      <c r="D26" s="15">
        <v>66</v>
      </c>
      <c r="E26" s="15">
        <v>42</v>
      </c>
      <c r="F26" s="18">
        <v>59</v>
      </c>
      <c r="N26" s="31" t="s">
        <v>8</v>
      </c>
      <c r="O26" s="32" t="s">
        <v>2099</v>
      </c>
      <c r="P26" s="32" t="s">
        <v>2100</v>
      </c>
      <c r="Q26" s="32" t="s">
        <v>2101</v>
      </c>
      <c r="R26" s="32" t="s">
        <v>2102</v>
      </c>
      <c r="S26" s="33" t="s">
        <v>2102</v>
      </c>
    </row>
    <row r="27" spans="1:19" ht="31.2">
      <c r="A27" s="24" t="s">
        <v>438</v>
      </c>
      <c r="B27" s="15">
        <v>35</v>
      </c>
      <c r="C27" s="15">
        <v>52</v>
      </c>
      <c r="D27" s="15">
        <v>70</v>
      </c>
      <c r="E27" s="15">
        <v>44</v>
      </c>
      <c r="F27" s="18">
        <v>62</v>
      </c>
      <c r="H27" s="439" t="s">
        <v>78</v>
      </c>
      <c r="I27" s="439"/>
      <c r="J27" s="2">
        <v>59</v>
      </c>
      <c r="N27" s="31" t="s">
        <v>265</v>
      </c>
      <c r="O27" s="32" t="s">
        <v>2099</v>
      </c>
      <c r="P27" s="32" t="s">
        <v>2100</v>
      </c>
      <c r="Q27" s="32" t="s">
        <v>2100</v>
      </c>
      <c r="R27" s="32" t="s">
        <v>2103</v>
      </c>
      <c r="S27" s="33" t="s">
        <v>2104</v>
      </c>
    </row>
    <row r="28" spans="1:19" ht="31.2">
      <c r="A28" s="24">
        <v>22</v>
      </c>
      <c r="B28" s="15">
        <v>35</v>
      </c>
      <c r="C28" s="15">
        <v>52</v>
      </c>
      <c r="D28" s="15">
        <v>70</v>
      </c>
      <c r="E28" s="15">
        <v>44</v>
      </c>
      <c r="F28" s="18">
        <v>62</v>
      </c>
      <c r="N28" s="31" t="s">
        <v>9</v>
      </c>
      <c r="O28" s="32" t="s">
        <v>2105</v>
      </c>
      <c r="P28" s="32" t="s">
        <v>2106</v>
      </c>
      <c r="Q28" s="32" t="s">
        <v>2107</v>
      </c>
      <c r="R28" s="32" t="s">
        <v>2108</v>
      </c>
      <c r="S28" s="33" t="s">
        <v>2109</v>
      </c>
    </row>
    <row r="29" spans="1:19" ht="31.2">
      <c r="A29" s="24">
        <v>30</v>
      </c>
      <c r="B29" s="15">
        <v>46</v>
      </c>
      <c r="C29" s="15">
        <v>68</v>
      </c>
      <c r="D29" s="15">
        <v>89</v>
      </c>
      <c r="E29" s="15">
        <v>54</v>
      </c>
      <c r="F29" s="18">
        <v>76</v>
      </c>
      <c r="N29" s="31" t="s">
        <v>10</v>
      </c>
      <c r="O29" s="32" t="s">
        <v>2110</v>
      </c>
      <c r="P29" s="32" t="s">
        <v>2102</v>
      </c>
      <c r="Q29" s="32" t="s">
        <v>2111</v>
      </c>
      <c r="R29" s="32" t="s">
        <v>2112</v>
      </c>
      <c r="S29" s="33" t="s">
        <v>2113</v>
      </c>
    </row>
    <row r="30" spans="1:19" ht="31.8" thickBot="1">
      <c r="A30" s="24">
        <v>37</v>
      </c>
      <c r="B30" s="15">
        <v>46</v>
      </c>
      <c r="C30" s="15">
        <v>68</v>
      </c>
      <c r="D30" s="15">
        <v>89</v>
      </c>
      <c r="E30" s="15">
        <v>54</v>
      </c>
      <c r="F30" s="18">
        <v>76</v>
      </c>
      <c r="N30" s="34" t="s">
        <v>11</v>
      </c>
      <c r="O30" s="35" t="s">
        <v>2114</v>
      </c>
      <c r="P30" s="35" t="s">
        <v>2115</v>
      </c>
      <c r="Q30" s="35" t="s">
        <v>2116</v>
      </c>
      <c r="R30" s="35" t="s">
        <v>2117</v>
      </c>
      <c r="S30" s="36" t="s">
        <v>2118</v>
      </c>
    </row>
    <row r="31" spans="1:19" ht="15.6">
      <c r="A31" s="24">
        <v>45</v>
      </c>
      <c r="B31" s="15">
        <v>48</v>
      </c>
      <c r="C31" s="15">
        <v>71</v>
      </c>
      <c r="D31" s="15">
        <v>94</v>
      </c>
      <c r="E31" s="15">
        <v>57</v>
      </c>
      <c r="F31" s="18">
        <v>80</v>
      </c>
    </row>
    <row r="32" spans="1:19" ht="15.6">
      <c r="A32" s="24">
        <v>55</v>
      </c>
      <c r="B32" s="15">
        <v>54</v>
      </c>
      <c r="C32" s="15">
        <v>77</v>
      </c>
      <c r="D32" s="15">
        <v>100</v>
      </c>
      <c r="E32" s="15">
        <v>63</v>
      </c>
      <c r="F32" s="18">
        <v>86</v>
      </c>
    </row>
    <row r="33" spans="1:77" ht="15.6">
      <c r="A33" s="24">
        <v>75</v>
      </c>
      <c r="B33" s="15">
        <v>58</v>
      </c>
      <c r="C33" s="15">
        <v>82</v>
      </c>
      <c r="D33" s="15">
        <v>106</v>
      </c>
      <c r="E33" s="15">
        <v>66</v>
      </c>
      <c r="F33" s="18">
        <v>90</v>
      </c>
    </row>
    <row r="34" spans="1:77" ht="16.2" thickBot="1">
      <c r="A34" s="25">
        <v>90</v>
      </c>
      <c r="B34" s="20">
        <v>60</v>
      </c>
      <c r="C34" s="20">
        <v>84</v>
      </c>
      <c r="D34" s="20">
        <v>108</v>
      </c>
      <c r="E34" s="20">
        <v>70</v>
      </c>
      <c r="F34" s="21">
        <v>94</v>
      </c>
    </row>
    <row r="35" spans="1:77" ht="15" thickBot="1"/>
    <row r="36" spans="1:77" s="4" customFormat="1" ht="24" customHeight="1">
      <c r="A36" s="500" t="s">
        <v>2149</v>
      </c>
      <c r="B36" s="501"/>
      <c r="C36" s="501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2"/>
      <c r="Q36"/>
      <c r="R36" s="495" t="s">
        <v>349</v>
      </c>
      <c r="S36" s="496"/>
      <c r="T36" s="496"/>
      <c r="U36" s="496"/>
      <c r="V36" s="496"/>
      <c r="W36" s="496"/>
      <c r="X36" s="496"/>
      <c r="Y36" s="496"/>
      <c r="Z36" s="496"/>
      <c r="AA36" s="496"/>
      <c r="AB36" s="496"/>
      <c r="AC36" s="496"/>
      <c r="AD36" s="496"/>
      <c r="AE36" s="496"/>
      <c r="AF36" s="496"/>
      <c r="AG36" s="496"/>
      <c r="AH36" s="496"/>
      <c r="AI36" s="497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77" s="4" customFormat="1" ht="15.6" customHeight="1">
      <c r="A37" s="492" t="s">
        <v>2129</v>
      </c>
      <c r="B37" s="488" t="s">
        <v>2130</v>
      </c>
      <c r="C37" s="489"/>
      <c r="D37" s="489"/>
      <c r="E37" s="489"/>
      <c r="F37" s="489"/>
      <c r="G37" s="489"/>
      <c r="H37" s="489"/>
      <c r="I37" s="489"/>
      <c r="J37" s="489"/>
      <c r="K37" s="489"/>
      <c r="L37" s="489"/>
      <c r="M37" s="489"/>
      <c r="N37" s="489"/>
      <c r="O37" s="489"/>
      <c r="P37" s="490"/>
      <c r="Q37"/>
      <c r="R37" s="492" t="s">
        <v>279</v>
      </c>
      <c r="S37" s="414" t="s">
        <v>13</v>
      </c>
      <c r="T37" s="414" t="s">
        <v>2150</v>
      </c>
      <c r="U37" s="488" t="s">
        <v>137</v>
      </c>
      <c r="V37" s="489"/>
      <c r="W37" s="489"/>
      <c r="X37" s="489"/>
      <c r="Y37" s="489"/>
      <c r="Z37" s="489"/>
      <c r="AA37" s="489"/>
      <c r="AB37" s="489"/>
      <c r="AC37" s="489"/>
      <c r="AD37" s="489"/>
      <c r="AE37" s="489"/>
      <c r="AF37" s="489"/>
      <c r="AG37" s="489"/>
      <c r="AH37" s="489"/>
      <c r="AI37" s="490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77" s="4" customFormat="1" ht="14.4" customHeight="1">
      <c r="A38" s="498"/>
      <c r="B38" s="488">
        <v>2</v>
      </c>
      <c r="C38" s="489"/>
      <c r="D38" s="489"/>
      <c r="E38" s="489"/>
      <c r="F38" s="491"/>
      <c r="G38" s="488">
        <v>3</v>
      </c>
      <c r="H38" s="489"/>
      <c r="I38" s="489"/>
      <c r="J38" s="489"/>
      <c r="K38" s="491"/>
      <c r="L38" s="488">
        <v>4</v>
      </c>
      <c r="M38" s="489"/>
      <c r="N38" s="489"/>
      <c r="O38" s="489"/>
      <c r="P38" s="490"/>
      <c r="Q38"/>
      <c r="R38" s="498"/>
      <c r="S38" s="499"/>
      <c r="T38" s="499"/>
      <c r="U38" s="488">
        <v>2</v>
      </c>
      <c r="V38" s="489"/>
      <c r="W38" s="489"/>
      <c r="X38" s="489"/>
      <c r="Y38" s="491"/>
      <c r="Z38" s="488">
        <v>3</v>
      </c>
      <c r="AA38" s="489"/>
      <c r="AB38" s="489"/>
      <c r="AC38" s="489"/>
      <c r="AD38" s="491"/>
      <c r="AE38" s="488">
        <v>4</v>
      </c>
      <c r="AF38" s="489"/>
      <c r="AG38" s="489"/>
      <c r="AH38" s="489"/>
      <c r="AI38" s="490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77" s="4" customFormat="1" ht="14.4" customHeight="1">
      <c r="A39" s="498"/>
      <c r="B39" s="488" t="s">
        <v>2131</v>
      </c>
      <c r="C39" s="491"/>
      <c r="D39" s="488" t="s">
        <v>2132</v>
      </c>
      <c r="E39" s="489"/>
      <c r="F39" s="491"/>
      <c r="G39" s="488" t="s">
        <v>2131</v>
      </c>
      <c r="H39" s="491"/>
      <c r="I39" s="488" t="s">
        <v>2132</v>
      </c>
      <c r="J39" s="489"/>
      <c r="K39" s="491"/>
      <c r="L39" s="488" t="s">
        <v>2131</v>
      </c>
      <c r="M39" s="491"/>
      <c r="N39" s="488" t="s">
        <v>2132</v>
      </c>
      <c r="O39" s="489"/>
      <c r="P39" s="490"/>
      <c r="Q39"/>
      <c r="R39" s="498"/>
      <c r="S39" s="499"/>
      <c r="T39" s="499"/>
      <c r="U39" s="488" t="s">
        <v>3</v>
      </c>
      <c r="V39" s="491"/>
      <c r="W39" s="488" t="s">
        <v>4</v>
      </c>
      <c r="X39" s="489"/>
      <c r="Y39" s="491"/>
      <c r="Z39" s="488" t="s">
        <v>3</v>
      </c>
      <c r="AA39" s="491"/>
      <c r="AB39" s="488" t="s">
        <v>4</v>
      </c>
      <c r="AC39" s="489"/>
      <c r="AD39" s="491"/>
      <c r="AE39" s="488" t="s">
        <v>3</v>
      </c>
      <c r="AF39" s="491"/>
      <c r="AG39" s="488" t="s">
        <v>4</v>
      </c>
      <c r="AH39" s="489"/>
      <c r="AI39" s="490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77" s="4" customFormat="1" ht="78">
      <c r="A40" s="493"/>
      <c r="B40" s="295" t="s">
        <v>2133</v>
      </c>
      <c r="C40" s="295" t="s">
        <v>2134</v>
      </c>
      <c r="D40" s="295" t="s">
        <v>2135</v>
      </c>
      <c r="E40" s="295" t="s">
        <v>2136</v>
      </c>
      <c r="F40" s="295" t="s">
        <v>2128</v>
      </c>
      <c r="G40" s="295" t="s">
        <v>2133</v>
      </c>
      <c r="H40" s="295" t="s">
        <v>2134</v>
      </c>
      <c r="I40" s="295" t="s">
        <v>2135</v>
      </c>
      <c r="J40" s="295" t="s">
        <v>2136</v>
      </c>
      <c r="K40" s="295" t="s">
        <v>2128</v>
      </c>
      <c r="L40" s="295" t="s">
        <v>2133</v>
      </c>
      <c r="M40" s="295" t="s">
        <v>2134</v>
      </c>
      <c r="N40" s="295" t="s">
        <v>2135</v>
      </c>
      <c r="O40" s="295" t="s">
        <v>2136</v>
      </c>
      <c r="P40" s="302" t="s">
        <v>2128</v>
      </c>
      <c r="Q40"/>
      <c r="R40" s="493"/>
      <c r="S40" s="415"/>
      <c r="T40" s="415"/>
      <c r="U40" s="295" t="s">
        <v>138</v>
      </c>
      <c r="V40" s="295" t="s">
        <v>12</v>
      </c>
      <c r="W40" s="295" t="s">
        <v>354</v>
      </c>
      <c r="X40" s="295" t="s">
        <v>353</v>
      </c>
      <c r="Y40" s="295" t="s">
        <v>139</v>
      </c>
      <c r="Z40" s="295" t="s">
        <v>138</v>
      </c>
      <c r="AA40" s="295" t="s">
        <v>12</v>
      </c>
      <c r="AB40" s="295" t="s">
        <v>354</v>
      </c>
      <c r="AC40" s="295" t="s">
        <v>353</v>
      </c>
      <c r="AD40" s="295" t="s">
        <v>139</v>
      </c>
      <c r="AE40" s="295" t="s">
        <v>138</v>
      </c>
      <c r="AF40" s="295" t="s">
        <v>12</v>
      </c>
      <c r="AG40" s="295" t="s">
        <v>354</v>
      </c>
      <c r="AH40" s="295" t="s">
        <v>353</v>
      </c>
      <c r="AI40" s="302" t="s">
        <v>290</v>
      </c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77" s="4" customFormat="1" ht="14.4" customHeight="1">
      <c r="A41" s="492" t="s">
        <v>2137</v>
      </c>
      <c r="B41" s="295">
        <v>34</v>
      </c>
      <c r="C41" s="295">
        <v>39</v>
      </c>
      <c r="D41" s="295">
        <v>47</v>
      </c>
      <c r="E41" s="295">
        <v>42</v>
      </c>
      <c r="F41" s="295">
        <v>55</v>
      </c>
      <c r="G41" s="295">
        <v>45</v>
      </c>
      <c r="H41" s="295">
        <v>50</v>
      </c>
      <c r="I41" s="295">
        <v>67</v>
      </c>
      <c r="J41" s="295">
        <v>62</v>
      </c>
      <c r="K41" s="295">
        <v>75</v>
      </c>
      <c r="L41" s="295">
        <v>55</v>
      </c>
      <c r="M41" s="295">
        <v>60</v>
      </c>
      <c r="N41" s="295">
        <v>67</v>
      </c>
      <c r="O41" s="295">
        <v>62</v>
      </c>
      <c r="P41" s="302">
        <v>75</v>
      </c>
      <c r="Q41"/>
      <c r="R41" s="492" t="s">
        <v>282</v>
      </c>
      <c r="S41" s="414">
        <v>80</v>
      </c>
      <c r="T41" s="414" t="s">
        <v>2119</v>
      </c>
      <c r="U41" s="295">
        <v>43</v>
      </c>
      <c r="V41" s="295">
        <v>50</v>
      </c>
      <c r="W41" s="295">
        <v>58</v>
      </c>
      <c r="X41" s="295">
        <v>51</v>
      </c>
      <c r="Y41" s="295">
        <v>69</v>
      </c>
      <c r="Z41" s="295">
        <v>51</v>
      </c>
      <c r="AA41" s="295">
        <v>58</v>
      </c>
      <c r="AB41" s="295">
        <v>75</v>
      </c>
      <c r="AC41" s="295">
        <v>68</v>
      </c>
      <c r="AD41" s="295">
        <v>78</v>
      </c>
      <c r="AE41" s="295">
        <v>59</v>
      </c>
      <c r="AF41" s="295">
        <v>65</v>
      </c>
      <c r="AG41" s="295">
        <v>91</v>
      </c>
      <c r="AH41" s="295">
        <v>85</v>
      </c>
      <c r="AI41" s="306">
        <v>95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77" s="4" customFormat="1" ht="31.2">
      <c r="A42" s="493"/>
      <c r="B42" s="297"/>
      <c r="C42" s="297" t="s">
        <v>2138</v>
      </c>
      <c r="D42" s="297" t="s">
        <v>2121</v>
      </c>
      <c r="E42" s="297" t="s">
        <v>2121</v>
      </c>
      <c r="F42" s="297" t="s">
        <v>2123</v>
      </c>
      <c r="G42" s="297"/>
      <c r="H42" s="297" t="s">
        <v>2139</v>
      </c>
      <c r="I42" s="297" t="s">
        <v>2121</v>
      </c>
      <c r="J42" s="297" t="s">
        <v>2121</v>
      </c>
      <c r="K42" s="297" t="s">
        <v>2121</v>
      </c>
      <c r="L42" s="297"/>
      <c r="M42" s="297" t="s">
        <v>2139</v>
      </c>
      <c r="N42" s="297" t="s">
        <v>2121</v>
      </c>
      <c r="O42" s="297" t="s">
        <v>2121</v>
      </c>
      <c r="P42" s="303" t="s">
        <v>2121</v>
      </c>
      <c r="Q42"/>
      <c r="R42" s="493"/>
      <c r="S42" s="415"/>
      <c r="T42" s="415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  <c r="AF42" s="297"/>
      <c r="AG42" s="297"/>
      <c r="AH42" s="297"/>
      <c r="AI42" s="307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77" s="4" customFormat="1" ht="14.4" customHeight="1">
      <c r="A43" s="492" t="s">
        <v>2140</v>
      </c>
      <c r="B43" s="295">
        <v>39</v>
      </c>
      <c r="C43" s="295">
        <v>45</v>
      </c>
      <c r="D43" s="295">
        <v>51</v>
      </c>
      <c r="E43" s="295">
        <v>47</v>
      </c>
      <c r="F43" s="295">
        <v>59</v>
      </c>
      <c r="G43" s="295">
        <v>52</v>
      </c>
      <c r="H43" s="295">
        <v>58</v>
      </c>
      <c r="I43" s="295">
        <v>72</v>
      </c>
      <c r="J43" s="295">
        <v>68</v>
      </c>
      <c r="K43" s="295">
        <v>80</v>
      </c>
      <c r="L43" s="295">
        <v>65</v>
      </c>
      <c r="M43" s="295">
        <v>71</v>
      </c>
      <c r="N43" s="295">
        <v>93</v>
      </c>
      <c r="O43" s="295">
        <v>88</v>
      </c>
      <c r="P43" s="302">
        <v>99</v>
      </c>
      <c r="Q43"/>
      <c r="R43" s="492" t="s">
        <v>282</v>
      </c>
      <c r="S43" s="414">
        <v>100</v>
      </c>
      <c r="T43" s="414" t="s">
        <v>2151</v>
      </c>
      <c r="U43" s="295">
        <v>46</v>
      </c>
      <c r="V43" s="295">
        <v>52</v>
      </c>
      <c r="W43" s="295">
        <v>60</v>
      </c>
      <c r="X43" s="295">
        <v>54</v>
      </c>
      <c r="Y43" s="295">
        <v>73</v>
      </c>
      <c r="Z43" s="295">
        <v>54</v>
      </c>
      <c r="AA43" s="295">
        <v>60</v>
      </c>
      <c r="AB43" s="295">
        <v>78</v>
      </c>
      <c r="AC43" s="295">
        <v>72</v>
      </c>
      <c r="AD43" s="295">
        <v>82</v>
      </c>
      <c r="AE43" s="295">
        <v>62</v>
      </c>
      <c r="AF43" s="295">
        <v>68</v>
      </c>
      <c r="AG43" s="295">
        <v>97</v>
      </c>
      <c r="AH43" s="295">
        <v>90</v>
      </c>
      <c r="AI43" s="306">
        <v>101</v>
      </c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77" s="4" customFormat="1" ht="31.2">
      <c r="A44" s="493"/>
      <c r="B44" s="297"/>
      <c r="C44" s="297" t="s">
        <v>2139</v>
      </c>
      <c r="D44" s="297" t="s">
        <v>2122</v>
      </c>
      <c r="E44" s="297" t="s">
        <v>2122</v>
      </c>
      <c r="F44" s="297" t="s">
        <v>2123</v>
      </c>
      <c r="G44" s="297"/>
      <c r="H44" s="297" t="s">
        <v>2139</v>
      </c>
      <c r="I44" s="297" t="s">
        <v>2122</v>
      </c>
      <c r="J44" s="297" t="s">
        <v>2122</v>
      </c>
      <c r="K44" s="297" t="s">
        <v>2122</v>
      </c>
      <c r="L44" s="297"/>
      <c r="M44" s="297" t="s">
        <v>2139</v>
      </c>
      <c r="N44" s="297" t="s">
        <v>2122</v>
      </c>
      <c r="O44" s="297" t="s">
        <v>2122</v>
      </c>
      <c r="P44" s="303" t="s">
        <v>2122</v>
      </c>
      <c r="Q44"/>
      <c r="R44" s="493"/>
      <c r="S44" s="415"/>
      <c r="T44" s="415"/>
      <c r="U44" s="297"/>
      <c r="V44" s="297"/>
      <c r="W44" s="297"/>
      <c r="X44" s="297"/>
      <c r="Y44" s="297"/>
      <c r="Z44" s="297"/>
      <c r="AA44" s="297"/>
      <c r="AB44" s="297"/>
      <c r="AC44" s="297"/>
      <c r="AD44" s="297"/>
      <c r="AE44" s="297"/>
      <c r="AF44" s="297"/>
      <c r="AG44" s="297"/>
      <c r="AH44" s="297"/>
      <c r="AI44" s="307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</row>
    <row r="45" spans="1:77" s="4" customFormat="1" ht="14.4" customHeight="1">
      <c r="A45" s="492" t="s">
        <v>2141</v>
      </c>
      <c r="B45" s="295">
        <v>43</v>
      </c>
      <c r="C45" s="295">
        <v>50</v>
      </c>
      <c r="D45" s="295">
        <v>58</v>
      </c>
      <c r="E45" s="295">
        <v>51</v>
      </c>
      <c r="F45" s="295">
        <v>69</v>
      </c>
      <c r="G45" s="295">
        <v>51</v>
      </c>
      <c r="H45" s="295">
        <v>58</v>
      </c>
      <c r="I45" s="295">
        <v>75</v>
      </c>
      <c r="J45" s="295">
        <v>68</v>
      </c>
      <c r="K45" s="295">
        <v>78</v>
      </c>
      <c r="L45" s="295">
        <v>59</v>
      </c>
      <c r="M45" s="295">
        <v>65</v>
      </c>
      <c r="N45" s="295">
        <v>91</v>
      </c>
      <c r="O45" s="295">
        <v>85</v>
      </c>
      <c r="P45" s="302">
        <v>95</v>
      </c>
      <c r="Q45"/>
      <c r="R45" s="492" t="s">
        <v>14</v>
      </c>
      <c r="S45" s="414">
        <v>80</v>
      </c>
      <c r="T45" s="414" t="s">
        <v>2152</v>
      </c>
      <c r="U45" s="295">
        <v>52</v>
      </c>
      <c r="V45" s="295">
        <v>59</v>
      </c>
      <c r="W45" s="295">
        <v>67</v>
      </c>
      <c r="X45" s="295">
        <v>59</v>
      </c>
      <c r="Y45" s="295">
        <v>78</v>
      </c>
      <c r="Z45" s="295">
        <v>64</v>
      </c>
      <c r="AA45" s="295">
        <v>72</v>
      </c>
      <c r="AB45" s="295">
        <v>88</v>
      </c>
      <c r="AC45" s="295">
        <v>80</v>
      </c>
      <c r="AD45" s="295">
        <v>99</v>
      </c>
      <c r="AE45" s="295">
        <v>76</v>
      </c>
      <c r="AF45" s="295">
        <v>85</v>
      </c>
      <c r="AG45" s="295">
        <v>108</v>
      </c>
      <c r="AH45" s="295">
        <v>101</v>
      </c>
      <c r="AI45" s="306">
        <v>120</v>
      </c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</row>
    <row r="46" spans="1:77" s="4" customFormat="1" ht="31.2">
      <c r="A46" s="493"/>
      <c r="B46" s="297"/>
      <c r="C46" s="297" t="s">
        <v>2142</v>
      </c>
      <c r="D46" s="297" t="s">
        <v>2123</v>
      </c>
      <c r="E46" s="297" t="s">
        <v>2123</v>
      </c>
      <c r="F46" s="297" t="s">
        <v>2123</v>
      </c>
      <c r="G46" s="297"/>
      <c r="H46" s="297" t="s">
        <v>2142</v>
      </c>
      <c r="I46" s="297" t="s">
        <v>2123</v>
      </c>
      <c r="J46" s="297" t="s">
        <v>2123</v>
      </c>
      <c r="K46" s="297" t="s">
        <v>2123</v>
      </c>
      <c r="L46" s="297"/>
      <c r="M46" s="297" t="s">
        <v>2142</v>
      </c>
      <c r="N46" s="297" t="s">
        <v>2123</v>
      </c>
      <c r="O46" s="297" t="s">
        <v>2123</v>
      </c>
      <c r="P46" s="303" t="s">
        <v>2123</v>
      </c>
      <c r="Q46"/>
      <c r="R46" s="493"/>
      <c r="S46" s="415"/>
      <c r="T46" s="415"/>
      <c r="U46" s="297"/>
      <c r="V46" s="297"/>
      <c r="W46" s="297"/>
      <c r="X46" s="297"/>
      <c r="Y46" s="297"/>
      <c r="Z46" s="297"/>
      <c r="AA46" s="297"/>
      <c r="AB46" s="297"/>
      <c r="AC46" s="297"/>
      <c r="AD46" s="297"/>
      <c r="AE46" s="297"/>
      <c r="AF46" s="297"/>
      <c r="AG46" s="297"/>
      <c r="AH46" s="297"/>
      <c r="AI46" s="307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</row>
    <row r="47" spans="1:77" s="4" customFormat="1" ht="14.4" customHeight="1">
      <c r="A47" s="492" t="s">
        <v>2141</v>
      </c>
      <c r="B47" s="295">
        <v>46</v>
      </c>
      <c r="C47" s="295">
        <v>52</v>
      </c>
      <c r="D47" s="295">
        <v>60</v>
      </c>
      <c r="E47" s="295">
        <v>54</v>
      </c>
      <c r="F47" s="295">
        <v>73</v>
      </c>
      <c r="G47" s="295">
        <v>54</v>
      </c>
      <c r="H47" s="295">
        <v>60</v>
      </c>
      <c r="I47" s="295">
        <v>78</v>
      </c>
      <c r="J47" s="295">
        <v>72</v>
      </c>
      <c r="K47" s="295">
        <v>82</v>
      </c>
      <c r="L47" s="295">
        <v>62</v>
      </c>
      <c r="M47" s="295">
        <v>68</v>
      </c>
      <c r="N47" s="295">
        <v>97</v>
      </c>
      <c r="O47" s="295">
        <v>90</v>
      </c>
      <c r="P47" s="302">
        <v>101</v>
      </c>
      <c r="Q47"/>
      <c r="R47" s="492" t="s">
        <v>14</v>
      </c>
      <c r="S47" s="414">
        <v>100</v>
      </c>
      <c r="T47" s="414" t="s">
        <v>2119</v>
      </c>
      <c r="U47" s="295">
        <v>52</v>
      </c>
      <c r="V47" s="295">
        <v>60</v>
      </c>
      <c r="W47" s="295">
        <v>67</v>
      </c>
      <c r="X47" s="295">
        <v>59</v>
      </c>
      <c r="Y47" s="295">
        <v>78</v>
      </c>
      <c r="Z47" s="295">
        <v>65</v>
      </c>
      <c r="AA47" s="295">
        <v>73</v>
      </c>
      <c r="AB47" s="295">
        <v>89</v>
      </c>
      <c r="AC47" s="295">
        <v>81</v>
      </c>
      <c r="AD47" s="295">
        <v>101</v>
      </c>
      <c r="AE47" s="295">
        <v>78</v>
      </c>
      <c r="AF47" s="295">
        <v>88</v>
      </c>
      <c r="AG47" s="295">
        <v>110</v>
      </c>
      <c r="AH47" s="295">
        <v>102</v>
      </c>
      <c r="AI47" s="306">
        <v>121</v>
      </c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</row>
    <row r="48" spans="1:77" s="4" customFormat="1" ht="31.2">
      <c r="A48" s="493"/>
      <c r="B48" s="297"/>
      <c r="C48" s="297" t="s">
        <v>2142</v>
      </c>
      <c r="D48" s="297" t="s">
        <v>2124</v>
      </c>
      <c r="E48" s="297" t="s">
        <v>2124</v>
      </c>
      <c r="F48" s="297" t="s">
        <v>2124</v>
      </c>
      <c r="G48" s="297"/>
      <c r="H48" s="297" t="s">
        <v>2142</v>
      </c>
      <c r="I48" s="297" t="s">
        <v>2124</v>
      </c>
      <c r="J48" s="297" t="s">
        <v>2124</v>
      </c>
      <c r="K48" s="297" t="s">
        <v>2124</v>
      </c>
      <c r="L48" s="297"/>
      <c r="M48" s="297" t="s">
        <v>2142</v>
      </c>
      <c r="N48" s="297" t="s">
        <v>2124</v>
      </c>
      <c r="O48" s="297" t="s">
        <v>2124</v>
      </c>
      <c r="P48" s="303" t="s">
        <v>2124</v>
      </c>
      <c r="Q48"/>
      <c r="R48" s="493"/>
      <c r="S48" s="415"/>
      <c r="T48" s="415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307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</row>
    <row r="49" spans="1:77" s="4" customFormat="1" ht="14.4" customHeight="1">
      <c r="A49" s="492" t="s">
        <v>2143</v>
      </c>
      <c r="B49" s="295">
        <v>52</v>
      </c>
      <c r="C49" s="295">
        <v>59</v>
      </c>
      <c r="D49" s="295">
        <v>67</v>
      </c>
      <c r="E49" s="295">
        <v>59</v>
      </c>
      <c r="F49" s="295">
        <v>78</v>
      </c>
      <c r="G49" s="295">
        <v>64</v>
      </c>
      <c r="H49" s="295">
        <v>72</v>
      </c>
      <c r="I49" s="295">
        <v>88</v>
      </c>
      <c r="J49" s="295">
        <v>80</v>
      </c>
      <c r="K49" s="295">
        <v>99</v>
      </c>
      <c r="L49" s="295">
        <v>76</v>
      </c>
      <c r="M49" s="295">
        <v>85</v>
      </c>
      <c r="N49" s="295">
        <v>108</v>
      </c>
      <c r="O49" s="295">
        <v>101</v>
      </c>
      <c r="P49" s="302">
        <v>120</v>
      </c>
      <c r="Q49"/>
      <c r="R49" s="492" t="s">
        <v>15</v>
      </c>
      <c r="S49" s="414">
        <v>80</v>
      </c>
      <c r="T49" s="414" t="s">
        <v>2119</v>
      </c>
      <c r="U49" s="295">
        <v>52</v>
      </c>
      <c r="V49" s="295">
        <v>59</v>
      </c>
      <c r="W49" s="295">
        <v>67</v>
      </c>
      <c r="X49" s="295">
        <v>59</v>
      </c>
      <c r="Y49" s="295">
        <v>78</v>
      </c>
      <c r="Z49" s="295">
        <v>64</v>
      </c>
      <c r="AA49" s="295">
        <v>72</v>
      </c>
      <c r="AB49" s="295">
        <v>88</v>
      </c>
      <c r="AC49" s="295">
        <v>80</v>
      </c>
      <c r="AD49" s="295">
        <v>99</v>
      </c>
      <c r="AE49" s="295">
        <v>76</v>
      </c>
      <c r="AF49" s="295">
        <v>85</v>
      </c>
      <c r="AG49" s="295">
        <v>108</v>
      </c>
      <c r="AH49" s="295">
        <v>101</v>
      </c>
      <c r="AI49" s="306">
        <v>120</v>
      </c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</row>
    <row r="50" spans="1:77" s="4" customFormat="1" ht="31.2">
      <c r="A50" s="493"/>
      <c r="B50" s="297"/>
      <c r="C50" s="297" t="s">
        <v>2142</v>
      </c>
      <c r="D50" s="297" t="s">
        <v>2123</v>
      </c>
      <c r="E50" s="297" t="s">
        <v>2123</v>
      </c>
      <c r="F50" s="297" t="s">
        <v>2123</v>
      </c>
      <c r="G50" s="297"/>
      <c r="H50" s="297" t="s">
        <v>2142</v>
      </c>
      <c r="I50" s="297" t="s">
        <v>2123</v>
      </c>
      <c r="J50" s="297" t="s">
        <v>2123</v>
      </c>
      <c r="K50" s="297" t="s">
        <v>2123</v>
      </c>
      <c r="L50" s="297"/>
      <c r="M50" s="297" t="s">
        <v>2142</v>
      </c>
      <c r="N50" s="297" t="s">
        <v>2123</v>
      </c>
      <c r="O50" s="297" t="s">
        <v>2123</v>
      </c>
      <c r="P50" s="303" t="s">
        <v>2123</v>
      </c>
      <c r="Q50"/>
      <c r="R50" s="493"/>
      <c r="S50" s="415"/>
      <c r="T50" s="415"/>
      <c r="U50" s="297"/>
      <c r="V50" s="297"/>
      <c r="W50" s="297"/>
      <c r="X50" s="297"/>
      <c r="Y50" s="297"/>
      <c r="Z50" s="297"/>
      <c r="AA50" s="297"/>
      <c r="AB50" s="297"/>
      <c r="AC50" s="297"/>
      <c r="AD50" s="297"/>
      <c r="AE50" s="297"/>
      <c r="AF50" s="297"/>
      <c r="AG50" s="297"/>
      <c r="AH50" s="297"/>
      <c r="AI50" s="307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</row>
    <row r="51" spans="1:77" s="4" customFormat="1" ht="14.4" customHeight="1">
      <c r="A51" s="492" t="s">
        <v>2143</v>
      </c>
      <c r="B51" s="295">
        <v>52</v>
      </c>
      <c r="C51" s="295">
        <v>60</v>
      </c>
      <c r="D51" s="295">
        <v>67</v>
      </c>
      <c r="E51" s="295">
        <v>59</v>
      </c>
      <c r="F51" s="295">
        <v>78</v>
      </c>
      <c r="G51" s="295">
        <v>65</v>
      </c>
      <c r="H51" s="295">
        <v>73</v>
      </c>
      <c r="I51" s="295">
        <v>89</v>
      </c>
      <c r="J51" s="295">
        <v>81</v>
      </c>
      <c r="K51" s="295">
        <v>101</v>
      </c>
      <c r="L51" s="295">
        <v>78</v>
      </c>
      <c r="M51" s="295">
        <v>88</v>
      </c>
      <c r="N51" s="295">
        <v>110</v>
      </c>
      <c r="O51" s="295">
        <v>102</v>
      </c>
      <c r="P51" s="302">
        <v>121</v>
      </c>
      <c r="Q51"/>
      <c r="R51" s="492" t="s">
        <v>15</v>
      </c>
      <c r="S51" s="414">
        <v>100</v>
      </c>
      <c r="T51" s="414" t="s">
        <v>2119</v>
      </c>
      <c r="U51" s="295">
        <v>52</v>
      </c>
      <c r="V51" s="295">
        <v>60</v>
      </c>
      <c r="W51" s="295">
        <v>67</v>
      </c>
      <c r="X51" s="295">
        <v>59</v>
      </c>
      <c r="Y51" s="295">
        <v>78</v>
      </c>
      <c r="Z51" s="295">
        <v>65</v>
      </c>
      <c r="AA51" s="295">
        <v>73</v>
      </c>
      <c r="AB51" s="295">
        <v>89</v>
      </c>
      <c r="AC51" s="295">
        <v>81</v>
      </c>
      <c r="AD51" s="295">
        <v>101</v>
      </c>
      <c r="AE51" s="295">
        <v>78</v>
      </c>
      <c r="AF51" s="295">
        <v>88</v>
      </c>
      <c r="AG51" s="295">
        <v>110</v>
      </c>
      <c r="AH51" s="295">
        <v>102</v>
      </c>
      <c r="AI51" s="306">
        <v>121</v>
      </c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</row>
    <row r="52" spans="1:77" s="4" customFormat="1" ht="31.2">
      <c r="A52" s="493"/>
      <c r="B52" s="297"/>
      <c r="C52" s="297" t="s">
        <v>2142</v>
      </c>
      <c r="D52" s="297" t="s">
        <v>2124</v>
      </c>
      <c r="E52" s="297" t="s">
        <v>2124</v>
      </c>
      <c r="F52" s="297" t="s">
        <v>2124</v>
      </c>
      <c r="G52" s="297"/>
      <c r="H52" s="297" t="s">
        <v>2142</v>
      </c>
      <c r="I52" s="297" t="s">
        <v>2124</v>
      </c>
      <c r="J52" s="297" t="s">
        <v>2124</v>
      </c>
      <c r="K52" s="297" t="s">
        <v>2124</v>
      </c>
      <c r="L52" s="297"/>
      <c r="M52" s="297" t="s">
        <v>2142</v>
      </c>
      <c r="N52" s="297" t="s">
        <v>2124</v>
      </c>
      <c r="O52" s="297" t="s">
        <v>2124</v>
      </c>
      <c r="P52" s="303" t="s">
        <v>2124</v>
      </c>
      <c r="Q52"/>
      <c r="R52" s="493"/>
      <c r="S52" s="415"/>
      <c r="T52" s="415"/>
      <c r="U52" s="297"/>
      <c r="V52" s="297"/>
      <c r="W52" s="297"/>
      <c r="X52" s="297"/>
      <c r="Y52" s="297"/>
      <c r="Z52" s="297"/>
      <c r="AA52" s="297"/>
      <c r="AB52" s="297"/>
      <c r="AC52" s="297"/>
      <c r="AD52" s="297"/>
      <c r="AE52" s="297"/>
      <c r="AF52" s="297"/>
      <c r="AG52" s="297"/>
      <c r="AH52" s="297"/>
      <c r="AI52" s="307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</row>
    <row r="53" spans="1:77" s="4" customFormat="1" ht="14.4" customHeight="1">
      <c r="A53" s="492" t="s">
        <v>2144</v>
      </c>
      <c r="B53" s="295">
        <v>59</v>
      </c>
      <c r="C53" s="295">
        <v>67</v>
      </c>
      <c r="D53" s="295">
        <v>73</v>
      </c>
      <c r="E53" s="295">
        <v>65</v>
      </c>
      <c r="F53" s="295">
        <v>85</v>
      </c>
      <c r="G53" s="295">
        <v>72</v>
      </c>
      <c r="H53" s="295">
        <v>80</v>
      </c>
      <c r="I53" s="295">
        <v>95</v>
      </c>
      <c r="J53" s="295">
        <v>88</v>
      </c>
      <c r="K53" s="295">
        <v>108</v>
      </c>
      <c r="L53" s="295">
        <v>85</v>
      </c>
      <c r="M53" s="295">
        <v>93</v>
      </c>
      <c r="N53" s="295">
        <v>114</v>
      </c>
      <c r="O53" s="295">
        <v>108</v>
      </c>
      <c r="P53" s="302">
        <v>130</v>
      </c>
      <c r="Q53"/>
      <c r="R53" s="492" t="s">
        <v>16</v>
      </c>
      <c r="S53" s="414">
        <v>100</v>
      </c>
      <c r="T53" s="414" t="s">
        <v>2119</v>
      </c>
      <c r="U53" s="295">
        <v>59</v>
      </c>
      <c r="V53" s="295">
        <v>67</v>
      </c>
      <c r="W53" s="295">
        <v>73</v>
      </c>
      <c r="X53" s="295">
        <v>65</v>
      </c>
      <c r="Y53" s="295">
        <v>85</v>
      </c>
      <c r="Z53" s="295">
        <v>72</v>
      </c>
      <c r="AA53" s="295">
        <v>80</v>
      </c>
      <c r="AB53" s="295">
        <v>95</v>
      </c>
      <c r="AC53" s="295">
        <v>88</v>
      </c>
      <c r="AD53" s="295">
        <v>108</v>
      </c>
      <c r="AE53" s="295">
        <v>85</v>
      </c>
      <c r="AF53" s="295">
        <v>93</v>
      </c>
      <c r="AG53" s="295">
        <v>114</v>
      </c>
      <c r="AH53" s="295">
        <v>108</v>
      </c>
      <c r="AI53" s="306">
        <v>130</v>
      </c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</row>
    <row r="54" spans="1:77" s="4" customFormat="1" ht="31.2">
      <c r="A54" s="493"/>
      <c r="B54" s="297"/>
      <c r="C54" s="297" t="s">
        <v>2142</v>
      </c>
      <c r="D54" s="297" t="s">
        <v>2124</v>
      </c>
      <c r="E54" s="297" t="s">
        <v>2124</v>
      </c>
      <c r="F54" s="297" t="s">
        <v>2124</v>
      </c>
      <c r="G54" s="297"/>
      <c r="H54" s="297" t="s">
        <v>2142</v>
      </c>
      <c r="I54" s="297" t="s">
        <v>2124</v>
      </c>
      <c r="J54" s="297" t="s">
        <v>2124</v>
      </c>
      <c r="K54" s="297" t="s">
        <v>2124</v>
      </c>
      <c r="L54" s="297"/>
      <c r="M54" s="297" t="s">
        <v>2142</v>
      </c>
      <c r="N54" s="297" t="s">
        <v>2124</v>
      </c>
      <c r="O54" s="297" t="s">
        <v>2124</v>
      </c>
      <c r="P54" s="303" t="s">
        <v>2124</v>
      </c>
      <c r="Q54"/>
      <c r="R54" s="493"/>
      <c r="S54" s="415"/>
      <c r="T54" s="415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307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</row>
    <row r="55" spans="1:77" s="4" customFormat="1" ht="14.4" customHeight="1">
      <c r="A55" s="492" t="s">
        <v>2144</v>
      </c>
      <c r="B55" s="295">
        <v>65</v>
      </c>
      <c r="C55" s="295">
        <v>73</v>
      </c>
      <c r="D55" s="295">
        <v>80</v>
      </c>
      <c r="E55" s="295">
        <v>72</v>
      </c>
      <c r="F55" s="295">
        <v>91</v>
      </c>
      <c r="G55" s="295">
        <v>80</v>
      </c>
      <c r="H55" s="295">
        <v>88</v>
      </c>
      <c r="I55" s="295">
        <v>97</v>
      </c>
      <c r="J55" s="295">
        <v>89</v>
      </c>
      <c r="K55" s="295">
        <v>110</v>
      </c>
      <c r="L55" s="295">
        <v>86</v>
      </c>
      <c r="M55" s="295">
        <v>94</v>
      </c>
      <c r="N55" s="295">
        <v>115</v>
      </c>
      <c r="O55" s="295">
        <v>110</v>
      </c>
      <c r="P55" s="302">
        <v>132</v>
      </c>
      <c r="Q55"/>
      <c r="R55" s="492" t="s">
        <v>16</v>
      </c>
      <c r="S55" s="414">
        <v>125</v>
      </c>
      <c r="T55" s="414" t="s">
        <v>2119</v>
      </c>
      <c r="U55" s="295">
        <v>65</v>
      </c>
      <c r="V55" s="295">
        <v>73</v>
      </c>
      <c r="W55" s="295">
        <v>80</v>
      </c>
      <c r="X55" s="295">
        <v>72</v>
      </c>
      <c r="Y55" s="295">
        <v>91</v>
      </c>
      <c r="Z55" s="295">
        <v>80</v>
      </c>
      <c r="AA55" s="295">
        <v>88</v>
      </c>
      <c r="AB55" s="295">
        <v>97</v>
      </c>
      <c r="AC55" s="295">
        <v>89</v>
      </c>
      <c r="AD55" s="295">
        <v>110</v>
      </c>
      <c r="AE55" s="295">
        <v>86</v>
      </c>
      <c r="AF55" s="295">
        <v>94</v>
      </c>
      <c r="AG55" s="295">
        <v>115</v>
      </c>
      <c r="AH55" s="295">
        <v>110</v>
      </c>
      <c r="AI55" s="306">
        <v>132</v>
      </c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</row>
    <row r="56" spans="1:77" s="4" customFormat="1" ht="31.2">
      <c r="A56" s="493"/>
      <c r="B56" s="297"/>
      <c r="C56" s="297" t="s">
        <v>2142</v>
      </c>
      <c r="D56" s="297" t="s">
        <v>2125</v>
      </c>
      <c r="E56" s="297" t="s">
        <v>2125</v>
      </c>
      <c r="F56" s="297" t="s">
        <v>2125</v>
      </c>
      <c r="G56" s="297"/>
      <c r="H56" s="297" t="s">
        <v>2142</v>
      </c>
      <c r="I56" s="297" t="s">
        <v>2125</v>
      </c>
      <c r="J56" s="297" t="s">
        <v>2125</v>
      </c>
      <c r="K56" s="297" t="s">
        <v>2125</v>
      </c>
      <c r="L56" s="297"/>
      <c r="M56" s="297" t="s">
        <v>2142</v>
      </c>
      <c r="N56" s="297" t="s">
        <v>2125</v>
      </c>
      <c r="O56" s="297" t="s">
        <v>2125</v>
      </c>
      <c r="P56" s="303" t="s">
        <v>2125</v>
      </c>
      <c r="Q56"/>
      <c r="R56" s="493"/>
      <c r="S56" s="415"/>
      <c r="T56" s="415"/>
      <c r="U56" s="297"/>
      <c r="V56" s="297"/>
      <c r="W56" s="297"/>
      <c r="X56" s="297"/>
      <c r="Y56" s="297"/>
      <c r="Z56" s="297"/>
      <c r="AA56" s="297"/>
      <c r="AB56" s="297"/>
      <c r="AC56" s="297"/>
      <c r="AD56" s="297"/>
      <c r="AE56" s="297"/>
      <c r="AF56" s="297"/>
      <c r="AG56" s="297"/>
      <c r="AH56" s="297"/>
      <c r="AI56" s="307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</row>
    <row r="57" spans="1:77" s="4" customFormat="1" ht="14.4" customHeight="1">
      <c r="A57" s="492" t="s">
        <v>2145</v>
      </c>
      <c r="B57" s="295">
        <v>78</v>
      </c>
      <c r="C57" s="295">
        <v>86</v>
      </c>
      <c r="D57" s="295">
        <v>93</v>
      </c>
      <c r="E57" s="295">
        <v>85</v>
      </c>
      <c r="F57" s="295">
        <v>104</v>
      </c>
      <c r="G57" s="295">
        <v>90</v>
      </c>
      <c r="H57" s="295">
        <v>98</v>
      </c>
      <c r="I57" s="295">
        <v>116</v>
      </c>
      <c r="J57" s="295">
        <v>108</v>
      </c>
      <c r="K57" s="295">
        <v>127</v>
      </c>
      <c r="L57" s="295">
        <v>102</v>
      </c>
      <c r="M57" s="295">
        <v>110</v>
      </c>
      <c r="N57" s="295">
        <v>138</v>
      </c>
      <c r="O57" s="295">
        <v>130</v>
      </c>
      <c r="P57" s="302">
        <v>149</v>
      </c>
      <c r="Q57"/>
      <c r="R57" s="492" t="s">
        <v>17</v>
      </c>
      <c r="S57" s="414">
        <v>125</v>
      </c>
      <c r="T57" s="414" t="s">
        <v>2119</v>
      </c>
      <c r="U57" s="295">
        <v>78</v>
      </c>
      <c r="V57" s="295">
        <v>86</v>
      </c>
      <c r="W57" s="295">
        <v>93</v>
      </c>
      <c r="X57" s="295">
        <v>85</v>
      </c>
      <c r="Y57" s="295">
        <v>104</v>
      </c>
      <c r="Z57" s="295">
        <v>90</v>
      </c>
      <c r="AA57" s="295">
        <v>98</v>
      </c>
      <c r="AB57" s="295">
        <v>116</v>
      </c>
      <c r="AC57" s="295">
        <v>108</v>
      </c>
      <c r="AD57" s="295">
        <v>127</v>
      </c>
      <c r="AE57" s="295">
        <v>102</v>
      </c>
      <c r="AF57" s="295">
        <v>110</v>
      </c>
      <c r="AG57" s="295">
        <v>138</v>
      </c>
      <c r="AH57" s="295">
        <v>130</v>
      </c>
      <c r="AI57" s="306">
        <v>149</v>
      </c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</row>
    <row r="58" spans="1:77" s="4" customFormat="1" ht="31.2">
      <c r="A58" s="493"/>
      <c r="B58" s="297"/>
      <c r="C58" s="297" t="s">
        <v>2142</v>
      </c>
      <c r="D58" s="297" t="s">
        <v>2125</v>
      </c>
      <c r="E58" s="297" t="s">
        <v>2125</v>
      </c>
      <c r="F58" s="297" t="s">
        <v>2125</v>
      </c>
      <c r="G58" s="297"/>
      <c r="H58" s="297" t="s">
        <v>2142</v>
      </c>
      <c r="I58" s="297" t="s">
        <v>2125</v>
      </c>
      <c r="J58" s="297" t="s">
        <v>2125</v>
      </c>
      <c r="K58" s="297" t="s">
        <v>2125</v>
      </c>
      <c r="L58" s="297"/>
      <c r="M58" s="297" t="s">
        <v>2142</v>
      </c>
      <c r="N58" s="297" t="s">
        <v>2125</v>
      </c>
      <c r="O58" s="297" t="s">
        <v>2125</v>
      </c>
      <c r="P58" s="303" t="s">
        <v>2125</v>
      </c>
      <c r="Q58"/>
      <c r="R58" s="493"/>
      <c r="S58" s="415"/>
      <c r="T58" s="415"/>
      <c r="U58" s="297"/>
      <c r="V58" s="297"/>
      <c r="W58" s="297"/>
      <c r="X58" s="297"/>
      <c r="Y58" s="297"/>
      <c r="Z58" s="297"/>
      <c r="AA58" s="297"/>
      <c r="AB58" s="297"/>
      <c r="AC58" s="297"/>
      <c r="AD58" s="297"/>
      <c r="AE58" s="297"/>
      <c r="AF58" s="297"/>
      <c r="AG58" s="297"/>
      <c r="AH58" s="297"/>
      <c r="AI58" s="307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</row>
    <row r="59" spans="1:77" s="4" customFormat="1" ht="14.4" customHeight="1">
      <c r="A59" s="492" t="s">
        <v>2145</v>
      </c>
      <c r="B59" s="295">
        <v>85</v>
      </c>
      <c r="C59" s="295">
        <v>93</v>
      </c>
      <c r="D59" s="295">
        <v>99</v>
      </c>
      <c r="E59" s="295">
        <v>91</v>
      </c>
      <c r="F59" s="295">
        <v>111</v>
      </c>
      <c r="G59" s="295">
        <v>97</v>
      </c>
      <c r="H59" s="295">
        <v>104</v>
      </c>
      <c r="I59" s="295">
        <v>117</v>
      </c>
      <c r="J59" s="295">
        <v>110</v>
      </c>
      <c r="K59" s="295">
        <v>128</v>
      </c>
      <c r="L59" s="295">
        <v>103</v>
      </c>
      <c r="M59" s="295">
        <v>111</v>
      </c>
      <c r="N59" s="295">
        <v>140</v>
      </c>
      <c r="O59" s="295">
        <v>132</v>
      </c>
      <c r="P59" s="302">
        <v>150</v>
      </c>
      <c r="Q59"/>
      <c r="R59" s="492" t="s">
        <v>17</v>
      </c>
      <c r="S59" s="414">
        <v>150</v>
      </c>
      <c r="T59" s="414" t="s">
        <v>2151</v>
      </c>
      <c r="U59" s="295">
        <v>85</v>
      </c>
      <c r="V59" s="295">
        <v>93</v>
      </c>
      <c r="W59" s="295">
        <v>99</v>
      </c>
      <c r="X59" s="295">
        <v>91</v>
      </c>
      <c r="Y59" s="295">
        <v>111</v>
      </c>
      <c r="Z59" s="295">
        <v>97</v>
      </c>
      <c r="AA59" s="295">
        <v>104</v>
      </c>
      <c r="AB59" s="295">
        <v>117</v>
      </c>
      <c r="AC59" s="295">
        <v>110</v>
      </c>
      <c r="AD59" s="295">
        <v>128</v>
      </c>
      <c r="AE59" s="295">
        <v>103</v>
      </c>
      <c r="AF59" s="295">
        <v>111</v>
      </c>
      <c r="AG59" s="295">
        <v>140</v>
      </c>
      <c r="AH59" s="295">
        <v>132</v>
      </c>
      <c r="AI59" s="306">
        <v>150</v>
      </c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</row>
    <row r="60" spans="1:77" s="4" customFormat="1" ht="31.2">
      <c r="A60" s="493"/>
      <c r="B60" s="297"/>
      <c r="C60" s="297" t="s">
        <v>2142</v>
      </c>
      <c r="D60" s="297" t="s">
        <v>2126</v>
      </c>
      <c r="E60" s="297" t="s">
        <v>2126</v>
      </c>
      <c r="F60" s="297" t="s">
        <v>2126</v>
      </c>
      <c r="G60" s="297"/>
      <c r="H60" s="297" t="s">
        <v>2142</v>
      </c>
      <c r="I60" s="297" t="s">
        <v>2126</v>
      </c>
      <c r="J60" s="297" t="s">
        <v>2126</v>
      </c>
      <c r="K60" s="297" t="s">
        <v>2126</v>
      </c>
      <c r="L60" s="297"/>
      <c r="M60" s="297" t="s">
        <v>2142</v>
      </c>
      <c r="N60" s="297" t="s">
        <v>2126</v>
      </c>
      <c r="O60" s="297" t="s">
        <v>2126</v>
      </c>
      <c r="P60" s="303" t="s">
        <v>2126</v>
      </c>
      <c r="Q60"/>
      <c r="R60" s="493"/>
      <c r="S60" s="415"/>
      <c r="T60" s="415"/>
      <c r="U60" s="297"/>
      <c r="V60" s="297"/>
      <c r="W60" s="297"/>
      <c r="X60" s="297"/>
      <c r="Y60" s="297"/>
      <c r="Z60" s="297"/>
      <c r="AA60" s="297"/>
      <c r="AB60" s="297"/>
      <c r="AC60" s="297"/>
      <c r="AD60" s="297"/>
      <c r="AE60" s="297"/>
      <c r="AF60" s="297"/>
      <c r="AG60" s="297"/>
      <c r="AH60" s="297"/>
      <c r="AI60" s="307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</row>
    <row r="61" spans="1:77" s="4" customFormat="1" ht="14.4" customHeight="1">
      <c r="A61" s="492" t="s">
        <v>2146</v>
      </c>
      <c r="B61" s="295">
        <v>91</v>
      </c>
      <c r="C61" s="295">
        <v>99</v>
      </c>
      <c r="D61" s="295">
        <v>106</v>
      </c>
      <c r="E61" s="295">
        <v>98</v>
      </c>
      <c r="F61" s="295">
        <v>117</v>
      </c>
      <c r="G61" s="295">
        <v>104</v>
      </c>
      <c r="H61" s="295">
        <v>112</v>
      </c>
      <c r="I61" s="295">
        <v>132</v>
      </c>
      <c r="J61" s="295">
        <v>124</v>
      </c>
      <c r="K61" s="295">
        <v>143</v>
      </c>
      <c r="L61" s="295">
        <v>117</v>
      </c>
      <c r="M61" s="295">
        <v>125</v>
      </c>
      <c r="N61" s="295">
        <v>158</v>
      </c>
      <c r="O61" s="295">
        <v>150</v>
      </c>
      <c r="P61" s="302">
        <v>169</v>
      </c>
      <c r="Q61"/>
      <c r="R61" s="492" t="s">
        <v>18</v>
      </c>
      <c r="S61" s="414">
        <v>150</v>
      </c>
      <c r="T61" s="414" t="s">
        <v>2120</v>
      </c>
      <c r="U61" s="295">
        <v>91</v>
      </c>
      <c r="V61" s="295">
        <v>99</v>
      </c>
      <c r="W61" s="295">
        <v>106</v>
      </c>
      <c r="X61" s="295">
        <v>98</v>
      </c>
      <c r="Y61" s="295">
        <v>117</v>
      </c>
      <c r="Z61" s="295">
        <v>104</v>
      </c>
      <c r="AA61" s="295">
        <v>112</v>
      </c>
      <c r="AB61" s="295">
        <v>132</v>
      </c>
      <c r="AC61" s="295">
        <v>124</v>
      </c>
      <c r="AD61" s="295">
        <v>143</v>
      </c>
      <c r="AE61" s="295">
        <v>117</v>
      </c>
      <c r="AF61" s="295">
        <v>125</v>
      </c>
      <c r="AG61" s="295">
        <v>158</v>
      </c>
      <c r="AH61" s="295">
        <v>150</v>
      </c>
      <c r="AI61" s="306">
        <v>169</v>
      </c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</row>
    <row r="62" spans="1:77" s="4" customFormat="1" ht="31.2">
      <c r="A62" s="493"/>
      <c r="B62" s="296"/>
      <c r="C62" s="296" t="s">
        <v>2147</v>
      </c>
      <c r="D62" s="296" t="s">
        <v>2126</v>
      </c>
      <c r="E62" s="296" t="s">
        <v>2126</v>
      </c>
      <c r="F62" s="296" t="s">
        <v>2126</v>
      </c>
      <c r="G62" s="296"/>
      <c r="H62" s="296" t="s">
        <v>2147</v>
      </c>
      <c r="I62" s="296" t="s">
        <v>2126</v>
      </c>
      <c r="J62" s="296" t="s">
        <v>2126</v>
      </c>
      <c r="K62" s="296" t="s">
        <v>2126</v>
      </c>
      <c r="L62" s="296"/>
      <c r="M62" s="296" t="s">
        <v>2147</v>
      </c>
      <c r="N62" s="296" t="s">
        <v>2126</v>
      </c>
      <c r="O62" s="296" t="s">
        <v>2126</v>
      </c>
      <c r="P62" s="304" t="s">
        <v>2126</v>
      </c>
      <c r="Q62"/>
      <c r="R62" s="493"/>
      <c r="S62" s="415"/>
      <c r="T62" s="415"/>
      <c r="U62" s="297"/>
      <c r="V62" s="297"/>
      <c r="W62" s="297"/>
      <c r="X62" s="297"/>
      <c r="Y62" s="297"/>
      <c r="Z62" s="297"/>
      <c r="AA62" s="297"/>
      <c r="AB62" s="297"/>
      <c r="AC62" s="297"/>
      <c r="AD62" s="297"/>
      <c r="AE62" s="297"/>
      <c r="AF62" s="297"/>
      <c r="AG62" s="297"/>
      <c r="AH62" s="297"/>
      <c r="AI62" s="307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</row>
    <row r="63" spans="1:77" s="4" customFormat="1" ht="15.6">
      <c r="A63" s="492" t="s">
        <v>2146</v>
      </c>
      <c r="B63" s="295">
        <v>98</v>
      </c>
      <c r="C63" s="295">
        <v>106</v>
      </c>
      <c r="D63" s="295">
        <v>112</v>
      </c>
      <c r="E63" s="295">
        <v>104</v>
      </c>
      <c r="F63" s="295">
        <v>124</v>
      </c>
      <c r="G63" s="295">
        <v>106</v>
      </c>
      <c r="H63" s="295">
        <v>114</v>
      </c>
      <c r="I63" s="295">
        <v>133</v>
      </c>
      <c r="J63" s="295">
        <v>125</v>
      </c>
      <c r="K63" s="295">
        <v>145</v>
      </c>
      <c r="L63" s="295">
        <v>119</v>
      </c>
      <c r="M63" s="295">
        <v>127</v>
      </c>
      <c r="N63" s="295">
        <v>159</v>
      </c>
      <c r="O63" s="295">
        <v>151</v>
      </c>
      <c r="P63" s="302">
        <v>171</v>
      </c>
      <c r="Q63"/>
      <c r="R63" s="492" t="s">
        <v>18</v>
      </c>
      <c r="S63" s="414">
        <v>200</v>
      </c>
      <c r="T63" s="414" t="s">
        <v>2120</v>
      </c>
      <c r="U63" s="295">
        <v>98</v>
      </c>
      <c r="V63" s="295">
        <v>106</v>
      </c>
      <c r="W63" s="295">
        <v>112</v>
      </c>
      <c r="X63" s="295">
        <v>104</v>
      </c>
      <c r="Y63" s="295">
        <v>124</v>
      </c>
      <c r="Z63" s="295">
        <v>106</v>
      </c>
      <c r="AA63" s="295">
        <v>114</v>
      </c>
      <c r="AB63" s="295">
        <v>133</v>
      </c>
      <c r="AC63" s="295">
        <v>125</v>
      </c>
      <c r="AD63" s="295">
        <v>145</v>
      </c>
      <c r="AE63" s="295">
        <v>119</v>
      </c>
      <c r="AF63" s="295">
        <v>127</v>
      </c>
      <c r="AG63" s="295">
        <v>159</v>
      </c>
      <c r="AH63" s="295">
        <v>151</v>
      </c>
      <c r="AI63" s="306">
        <v>171</v>
      </c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</row>
    <row r="64" spans="1:77" s="4" customFormat="1" ht="31.2">
      <c r="A64" s="493"/>
      <c r="B64" s="296"/>
      <c r="C64" s="296" t="s">
        <v>2147</v>
      </c>
      <c r="D64" s="296" t="s">
        <v>2127</v>
      </c>
      <c r="E64" s="296" t="s">
        <v>2127</v>
      </c>
      <c r="F64" s="296" t="s">
        <v>2127</v>
      </c>
      <c r="G64" s="296"/>
      <c r="H64" s="296" t="s">
        <v>2147</v>
      </c>
      <c r="I64" s="296" t="s">
        <v>2127</v>
      </c>
      <c r="J64" s="296" t="s">
        <v>2127</v>
      </c>
      <c r="K64" s="296" t="s">
        <v>2127</v>
      </c>
      <c r="L64" s="296"/>
      <c r="M64" s="296" t="s">
        <v>2147</v>
      </c>
      <c r="N64" s="296" t="s">
        <v>2127</v>
      </c>
      <c r="O64" s="296" t="s">
        <v>2127</v>
      </c>
      <c r="P64" s="304" t="s">
        <v>2127</v>
      </c>
      <c r="Q64"/>
      <c r="R64" s="493"/>
      <c r="S64" s="415"/>
      <c r="T64" s="415"/>
      <c r="U64" s="297"/>
      <c r="V64" s="297"/>
      <c r="W64" s="297"/>
      <c r="X64" s="297"/>
      <c r="Y64" s="297"/>
      <c r="Z64" s="297"/>
      <c r="AA64" s="297"/>
      <c r="AB64" s="297"/>
      <c r="AC64" s="297"/>
      <c r="AD64" s="297"/>
      <c r="AE64" s="297"/>
      <c r="AF64" s="297"/>
      <c r="AG64" s="297"/>
      <c r="AH64" s="297"/>
      <c r="AI64" s="307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</row>
    <row r="65" spans="1:77" s="4" customFormat="1" ht="14.4" customHeight="1">
      <c r="A65" s="492" t="s">
        <v>2148</v>
      </c>
      <c r="B65" s="295">
        <v>104</v>
      </c>
      <c r="C65" s="295">
        <v>112</v>
      </c>
      <c r="D65" s="295">
        <v>119</v>
      </c>
      <c r="E65" s="295">
        <v>111</v>
      </c>
      <c r="F65" s="295">
        <v>130</v>
      </c>
      <c r="G65" s="295">
        <v>124</v>
      </c>
      <c r="H65" s="295">
        <v>132</v>
      </c>
      <c r="I65" s="295">
        <v>158</v>
      </c>
      <c r="J65" s="295">
        <v>150</v>
      </c>
      <c r="K65" s="295">
        <v>169</v>
      </c>
      <c r="L65" s="295">
        <v>143</v>
      </c>
      <c r="M65" s="295">
        <v>151</v>
      </c>
      <c r="N65" s="295">
        <v>197</v>
      </c>
      <c r="O65" s="295">
        <v>189</v>
      </c>
      <c r="P65" s="302">
        <v>208</v>
      </c>
      <c r="Q65"/>
      <c r="R65" s="492" t="s">
        <v>286</v>
      </c>
      <c r="S65" s="414">
        <v>200</v>
      </c>
      <c r="T65" s="414" t="s">
        <v>2120</v>
      </c>
      <c r="U65" s="295">
        <v>104</v>
      </c>
      <c r="V65" s="295">
        <v>112</v>
      </c>
      <c r="W65" s="295">
        <v>119</v>
      </c>
      <c r="X65" s="295">
        <v>111</v>
      </c>
      <c r="Y65" s="295">
        <v>130</v>
      </c>
      <c r="Z65" s="295">
        <v>124</v>
      </c>
      <c r="AA65" s="295">
        <v>132</v>
      </c>
      <c r="AB65" s="295">
        <v>158</v>
      </c>
      <c r="AC65" s="295">
        <v>150</v>
      </c>
      <c r="AD65" s="295">
        <v>169</v>
      </c>
      <c r="AE65" s="295">
        <v>143</v>
      </c>
      <c r="AF65" s="295">
        <v>151</v>
      </c>
      <c r="AG65" s="295">
        <v>197</v>
      </c>
      <c r="AH65" s="295">
        <v>189</v>
      </c>
      <c r="AI65" s="306">
        <v>208</v>
      </c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</row>
    <row r="66" spans="1:77" s="4" customFormat="1" ht="31.8" thickBot="1">
      <c r="A66" s="494"/>
      <c r="B66" s="298"/>
      <c r="C66" s="298" t="s">
        <v>2147</v>
      </c>
      <c r="D66" s="298" t="s">
        <v>2127</v>
      </c>
      <c r="E66" s="298" t="s">
        <v>2127</v>
      </c>
      <c r="F66" s="298" t="s">
        <v>2127</v>
      </c>
      <c r="G66" s="298"/>
      <c r="H66" s="298" t="s">
        <v>2147</v>
      </c>
      <c r="I66" s="298" t="s">
        <v>2127</v>
      </c>
      <c r="J66" s="298" t="s">
        <v>2127</v>
      </c>
      <c r="K66" s="298" t="s">
        <v>2127</v>
      </c>
      <c r="L66" s="298"/>
      <c r="M66" s="298" t="s">
        <v>2147</v>
      </c>
      <c r="N66" s="298" t="s">
        <v>2127</v>
      </c>
      <c r="O66" s="298" t="s">
        <v>2127</v>
      </c>
      <c r="P66" s="305" t="s">
        <v>2127</v>
      </c>
      <c r="Q66"/>
      <c r="R66" s="494"/>
      <c r="S66" s="416"/>
      <c r="T66" s="416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308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</row>
    <row r="67" spans="1:77" ht="15" thickBo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</row>
    <row r="68" spans="1:77" ht="14.4" customHeight="1">
      <c r="G68" s="445" t="s">
        <v>79</v>
      </c>
      <c r="H68" s="446"/>
      <c r="I68" s="447"/>
      <c r="J68" s="2">
        <v>76</v>
      </c>
    </row>
    <row r="69" spans="1:77" ht="14.4" customHeight="1"/>
    <row r="70" spans="1:77" ht="14.4" customHeight="1" thickBot="1"/>
    <row r="71" spans="1:77" ht="45" customHeight="1">
      <c r="A71" s="463" t="s">
        <v>80</v>
      </c>
      <c r="B71" s="464"/>
      <c r="C71" s="465"/>
      <c r="D71" s="40"/>
      <c r="E71" s="40"/>
    </row>
    <row r="72" spans="1:77" ht="44.4" customHeight="1">
      <c r="A72" s="41" t="s">
        <v>31</v>
      </c>
      <c r="B72" s="42" t="s">
        <v>97</v>
      </c>
      <c r="C72" s="43" t="s">
        <v>98</v>
      </c>
    </row>
    <row r="73" spans="1:77">
      <c r="A73" s="41">
        <v>1</v>
      </c>
      <c r="B73" s="42" t="s">
        <v>33</v>
      </c>
      <c r="C73" s="43">
        <v>34000</v>
      </c>
    </row>
    <row r="74" spans="1:77" ht="16.2" customHeight="1">
      <c r="A74" s="41">
        <v>2</v>
      </c>
      <c r="B74" s="42" t="s">
        <v>34</v>
      </c>
      <c r="C74" s="43">
        <v>40000</v>
      </c>
    </row>
    <row r="75" spans="1:77" ht="20.399999999999999" customHeight="1">
      <c r="A75" s="41">
        <v>3</v>
      </c>
      <c r="B75" s="42" t="s">
        <v>99</v>
      </c>
      <c r="C75" s="43">
        <v>40000</v>
      </c>
      <c r="F75" s="452" t="s">
        <v>83</v>
      </c>
      <c r="G75" s="453"/>
      <c r="H75" s="453"/>
      <c r="I75" s="453"/>
      <c r="J75" s="453"/>
      <c r="K75" s="454"/>
    </row>
    <row r="76" spans="1:77" ht="18" customHeight="1">
      <c r="A76" s="41">
        <v>4</v>
      </c>
      <c r="B76" s="42" t="s">
        <v>100</v>
      </c>
      <c r="C76" s="43">
        <v>44000</v>
      </c>
      <c r="F76" s="455"/>
      <c r="G76" s="456"/>
      <c r="H76" s="456"/>
      <c r="I76" s="456"/>
      <c r="J76" s="456"/>
      <c r="K76" s="457"/>
    </row>
    <row r="77" spans="1:77" ht="15" customHeight="1">
      <c r="A77" s="41">
        <v>5</v>
      </c>
      <c r="B77" s="42" t="s">
        <v>35</v>
      </c>
      <c r="C77" s="43">
        <v>36000</v>
      </c>
      <c r="F77" s="458" t="s">
        <v>21</v>
      </c>
      <c r="G77" s="459"/>
      <c r="H77" s="443" t="s">
        <v>0</v>
      </c>
      <c r="I77" s="462"/>
      <c r="J77" s="462"/>
      <c r="K77" s="444"/>
    </row>
    <row r="78" spans="1:77" ht="15" customHeight="1">
      <c r="A78" s="41">
        <v>6</v>
      </c>
      <c r="B78" s="42" t="s">
        <v>36</v>
      </c>
      <c r="C78" s="43">
        <v>38000</v>
      </c>
      <c r="F78" s="460"/>
      <c r="G78" s="461"/>
      <c r="H78" s="443">
        <v>2</v>
      </c>
      <c r="I78" s="444"/>
      <c r="J78" s="443">
        <v>3</v>
      </c>
      <c r="K78" s="444"/>
    </row>
    <row r="79" spans="1:77" ht="15" customHeight="1">
      <c r="A79" s="41">
        <v>7</v>
      </c>
      <c r="B79" s="42" t="s">
        <v>101</v>
      </c>
      <c r="C79" s="43">
        <v>41000</v>
      </c>
      <c r="F79" s="443" t="s">
        <v>27</v>
      </c>
      <c r="G79" s="444"/>
      <c r="H79" s="443">
        <v>15</v>
      </c>
      <c r="I79" s="444"/>
      <c r="J79" s="443">
        <v>19</v>
      </c>
      <c r="K79" s="444"/>
    </row>
    <row r="80" spans="1:77" ht="14.4" customHeight="1">
      <c r="A80" s="41">
        <v>8</v>
      </c>
      <c r="B80" s="42" t="s">
        <v>102</v>
      </c>
      <c r="C80" s="43">
        <v>45000</v>
      </c>
      <c r="F80" s="443" t="s">
        <v>28</v>
      </c>
      <c r="G80" s="444"/>
      <c r="H80" s="443">
        <v>23</v>
      </c>
      <c r="I80" s="444"/>
      <c r="J80" s="443">
        <v>27</v>
      </c>
      <c r="K80" s="444"/>
    </row>
    <row r="81" spans="1:11">
      <c r="A81" s="41">
        <v>9</v>
      </c>
      <c r="B81" s="42" t="s">
        <v>103</v>
      </c>
      <c r="C81" s="43">
        <v>35000</v>
      </c>
      <c r="F81" s="443" t="s">
        <v>29</v>
      </c>
      <c r="G81" s="444"/>
      <c r="H81" s="443">
        <v>33</v>
      </c>
      <c r="I81" s="444"/>
      <c r="J81" s="443">
        <v>38</v>
      </c>
      <c r="K81" s="444"/>
    </row>
    <row r="82" spans="1:11">
      <c r="A82" s="41">
        <v>10</v>
      </c>
      <c r="B82" s="42" t="s">
        <v>104</v>
      </c>
      <c r="C82" s="43">
        <v>38000</v>
      </c>
      <c r="F82" s="443" t="s">
        <v>30</v>
      </c>
      <c r="G82" s="444"/>
      <c r="H82" s="443">
        <v>42</v>
      </c>
      <c r="I82" s="444"/>
      <c r="J82" s="443">
        <v>45</v>
      </c>
      <c r="K82" s="444"/>
    </row>
    <row r="83" spans="1:11" ht="14.4" customHeight="1">
      <c r="A83" s="41">
        <v>11</v>
      </c>
      <c r="B83" s="42" t="s">
        <v>105</v>
      </c>
      <c r="C83" s="43">
        <v>41000</v>
      </c>
    </row>
    <row r="84" spans="1:11" ht="15" customHeight="1">
      <c r="A84" s="41">
        <v>12</v>
      </c>
      <c r="B84" s="42" t="s">
        <v>106</v>
      </c>
      <c r="C84" s="43">
        <v>45000</v>
      </c>
      <c r="F84" s="449" t="s">
        <v>82</v>
      </c>
      <c r="G84" s="450"/>
      <c r="H84" s="3"/>
    </row>
    <row r="85" spans="1:11" ht="15" customHeight="1">
      <c r="A85" s="41">
        <v>13</v>
      </c>
      <c r="B85" s="42" t="s">
        <v>107</v>
      </c>
      <c r="C85" s="43">
        <v>38000</v>
      </c>
    </row>
    <row r="86" spans="1:11" ht="15" customHeight="1">
      <c r="A86" s="41">
        <v>14</v>
      </c>
      <c r="B86" s="42" t="s">
        <v>108</v>
      </c>
      <c r="C86" s="43">
        <v>42000</v>
      </c>
      <c r="F86" s="449" t="s">
        <v>32</v>
      </c>
      <c r="G86" s="450"/>
      <c r="H86" s="2">
        <v>55</v>
      </c>
    </row>
    <row r="87" spans="1:11" ht="15" customHeight="1">
      <c r="A87" s="41">
        <v>15</v>
      </c>
      <c r="B87" s="42" t="s">
        <v>109</v>
      </c>
      <c r="C87" s="43">
        <v>47000</v>
      </c>
    </row>
    <row r="88" spans="1:11">
      <c r="A88" s="41">
        <v>16</v>
      </c>
      <c r="B88" s="42" t="s">
        <v>110</v>
      </c>
      <c r="C88" s="43">
        <v>54000</v>
      </c>
    </row>
    <row r="89" spans="1:11">
      <c r="A89" s="41">
        <v>17</v>
      </c>
      <c r="B89" s="42" t="s">
        <v>111</v>
      </c>
      <c r="C89" s="43">
        <v>42000</v>
      </c>
    </row>
    <row r="90" spans="1:11" ht="15" customHeight="1">
      <c r="A90" s="41">
        <v>18</v>
      </c>
      <c r="B90" s="42" t="s">
        <v>112</v>
      </c>
      <c r="C90" s="43">
        <v>48000</v>
      </c>
    </row>
    <row r="91" spans="1:11" ht="15" customHeight="1">
      <c r="A91" s="41">
        <v>19</v>
      </c>
      <c r="B91" s="42" t="s">
        <v>37</v>
      </c>
      <c r="C91" s="43">
        <v>45000</v>
      </c>
      <c r="F91" s="427" t="s">
        <v>77</v>
      </c>
      <c r="G91" s="427"/>
      <c r="H91" s="2">
        <f>D17+J27+H84+H86+J68</f>
        <v>618</v>
      </c>
    </row>
    <row r="92" spans="1:11" ht="15" customHeight="1">
      <c r="A92" s="41">
        <v>20</v>
      </c>
      <c r="B92" s="42" t="s">
        <v>113</v>
      </c>
      <c r="C92" s="43">
        <v>52000</v>
      </c>
    </row>
    <row r="93" spans="1:11" ht="15" customHeight="1">
      <c r="A93" s="41">
        <v>21</v>
      </c>
      <c r="B93" s="42" t="s">
        <v>38</v>
      </c>
      <c r="C93" s="43">
        <v>42000</v>
      </c>
      <c r="F93" s="427" t="s">
        <v>76</v>
      </c>
      <c r="G93" s="427"/>
      <c r="H93" s="2">
        <f>H91*1.45</f>
        <v>896.1</v>
      </c>
    </row>
    <row r="94" spans="1:11" ht="15" customHeight="1">
      <c r="A94" s="41">
        <v>22</v>
      </c>
      <c r="B94" s="42" t="s">
        <v>39</v>
      </c>
      <c r="C94" s="43">
        <v>48000</v>
      </c>
    </row>
    <row r="95" spans="1:11" ht="25.2" customHeight="1">
      <c r="A95" s="41">
        <v>23</v>
      </c>
      <c r="B95" s="42" t="s">
        <v>40</v>
      </c>
      <c r="C95" s="43">
        <v>52000</v>
      </c>
    </row>
    <row r="96" spans="1:11" ht="25.95" customHeight="1">
      <c r="A96" s="41">
        <v>24</v>
      </c>
      <c r="B96" s="42" t="s">
        <v>41</v>
      </c>
      <c r="C96" s="43">
        <v>58000</v>
      </c>
    </row>
    <row r="97" spans="1:3" ht="15" customHeight="1">
      <c r="A97" s="41">
        <v>25</v>
      </c>
      <c r="B97" s="42" t="s">
        <v>42</v>
      </c>
      <c r="C97" s="43">
        <v>45000</v>
      </c>
    </row>
    <row r="98" spans="1:3" ht="15" customHeight="1">
      <c r="A98" s="41">
        <v>26</v>
      </c>
      <c r="B98" s="42" t="s">
        <v>43</v>
      </c>
      <c r="C98" s="43">
        <v>51000</v>
      </c>
    </row>
    <row r="99" spans="1:3" ht="15" customHeight="1">
      <c r="A99" s="41">
        <v>27</v>
      </c>
      <c r="B99" s="42" t="s">
        <v>44</v>
      </c>
      <c r="C99" s="43">
        <v>54000</v>
      </c>
    </row>
    <row r="100" spans="1:3">
      <c r="A100" s="41">
        <v>28</v>
      </c>
      <c r="B100" s="42" t="s">
        <v>45</v>
      </c>
      <c r="C100" s="43">
        <v>60000</v>
      </c>
    </row>
    <row r="101" spans="1:3">
      <c r="A101" s="41">
        <v>29</v>
      </c>
      <c r="B101" s="42" t="s">
        <v>46</v>
      </c>
      <c r="C101" s="43">
        <v>48000</v>
      </c>
    </row>
    <row r="102" spans="1:3">
      <c r="A102" s="41">
        <v>30</v>
      </c>
      <c r="B102" s="42" t="s">
        <v>47</v>
      </c>
      <c r="C102" s="43">
        <v>58000</v>
      </c>
    </row>
    <row r="103" spans="1:3" ht="27.6">
      <c r="A103" s="41">
        <v>31</v>
      </c>
      <c r="B103" s="42" t="s">
        <v>48</v>
      </c>
      <c r="C103" s="43">
        <v>58000</v>
      </c>
    </row>
    <row r="104" spans="1:3" ht="27.6">
      <c r="A104" s="41">
        <v>32</v>
      </c>
      <c r="B104" s="42" t="s">
        <v>49</v>
      </c>
      <c r="C104" s="43">
        <v>68000</v>
      </c>
    </row>
    <row r="105" spans="1:3">
      <c r="A105" s="41">
        <v>33</v>
      </c>
      <c r="B105" s="42" t="s">
        <v>50</v>
      </c>
      <c r="C105" s="43">
        <v>51000</v>
      </c>
    </row>
    <row r="106" spans="1:3">
      <c r="A106" s="41">
        <v>34</v>
      </c>
      <c r="B106" s="42" t="s">
        <v>51</v>
      </c>
      <c r="C106" s="43">
        <v>60000</v>
      </c>
    </row>
    <row r="107" spans="1:3" ht="15" customHeight="1">
      <c r="A107" s="41">
        <v>35</v>
      </c>
      <c r="B107" s="42" t="s">
        <v>52</v>
      </c>
      <c r="C107" s="43">
        <v>60000</v>
      </c>
    </row>
    <row r="108" spans="1:3" ht="15" customHeight="1">
      <c r="A108" s="41">
        <v>36</v>
      </c>
      <c r="B108" s="42" t="s">
        <v>53</v>
      </c>
      <c r="C108" s="43">
        <v>70000</v>
      </c>
    </row>
    <row r="109" spans="1:3" ht="15" customHeight="1">
      <c r="A109" s="41">
        <v>37</v>
      </c>
      <c r="B109" s="42" t="s">
        <v>114</v>
      </c>
      <c r="C109" s="43">
        <v>38000</v>
      </c>
    </row>
    <row r="110" spans="1:3" ht="15" customHeight="1">
      <c r="A110" s="41">
        <v>38</v>
      </c>
      <c r="B110" s="42" t="s">
        <v>54</v>
      </c>
      <c r="C110" s="43">
        <v>40000</v>
      </c>
    </row>
    <row r="111" spans="1:3" ht="15" customHeight="1">
      <c r="A111" s="41">
        <v>39</v>
      </c>
      <c r="B111" s="42" t="s">
        <v>55</v>
      </c>
      <c r="C111" s="43">
        <v>45000</v>
      </c>
    </row>
    <row r="112" spans="1:3" ht="15" customHeight="1">
      <c r="A112" s="41">
        <v>40</v>
      </c>
      <c r="B112" s="42" t="s">
        <v>56</v>
      </c>
      <c r="C112" s="43">
        <v>42000</v>
      </c>
    </row>
    <row r="113" spans="1:3">
      <c r="A113" s="41">
        <v>41</v>
      </c>
      <c r="B113" s="42" t="s">
        <v>57</v>
      </c>
      <c r="C113" s="43">
        <v>48000</v>
      </c>
    </row>
    <row r="114" spans="1:3">
      <c r="A114" s="41">
        <v>42</v>
      </c>
      <c r="B114" s="42" t="s">
        <v>58</v>
      </c>
      <c r="C114" s="43">
        <v>42000</v>
      </c>
    </row>
    <row r="115" spans="1:3">
      <c r="A115" s="41">
        <v>43</v>
      </c>
      <c r="B115" s="42" t="s">
        <v>59</v>
      </c>
      <c r="C115" s="43">
        <v>48000</v>
      </c>
    </row>
    <row r="116" spans="1:3">
      <c r="A116" s="41">
        <v>44</v>
      </c>
      <c r="B116" s="42" t="s">
        <v>60</v>
      </c>
      <c r="C116" s="43">
        <v>45000</v>
      </c>
    </row>
    <row r="117" spans="1:3">
      <c r="A117" s="41">
        <v>45</v>
      </c>
      <c r="B117" s="42" t="s">
        <v>115</v>
      </c>
      <c r="C117" s="43">
        <v>54000</v>
      </c>
    </row>
    <row r="118" spans="1:3">
      <c r="A118" s="41">
        <v>46</v>
      </c>
      <c r="B118" s="42" t="s">
        <v>116</v>
      </c>
      <c r="C118" s="43">
        <v>47000</v>
      </c>
    </row>
    <row r="119" spans="1:3">
      <c r="A119" s="41">
        <v>47</v>
      </c>
      <c r="B119" s="42" t="s">
        <v>117</v>
      </c>
      <c r="C119" s="43">
        <v>59000</v>
      </c>
    </row>
    <row r="120" spans="1:3">
      <c r="A120" s="41">
        <v>48</v>
      </c>
      <c r="B120" s="42" t="s">
        <v>118</v>
      </c>
      <c r="C120" s="43">
        <v>47000</v>
      </c>
    </row>
    <row r="121" spans="1:3">
      <c r="A121" s="41">
        <v>49</v>
      </c>
      <c r="B121" s="42" t="s">
        <v>119</v>
      </c>
      <c r="C121" s="43">
        <v>50000</v>
      </c>
    </row>
    <row r="122" spans="1:3">
      <c r="A122" s="41">
        <v>50</v>
      </c>
      <c r="B122" s="42" t="s">
        <v>120</v>
      </c>
      <c r="C122" s="43">
        <v>54000</v>
      </c>
    </row>
    <row r="123" spans="1:3">
      <c r="A123" s="41">
        <v>51</v>
      </c>
      <c r="B123" s="42" t="s">
        <v>121</v>
      </c>
      <c r="C123" s="43">
        <v>52000</v>
      </c>
    </row>
    <row r="124" spans="1:3">
      <c r="A124" s="41">
        <v>52</v>
      </c>
      <c r="B124" s="42" t="s">
        <v>122</v>
      </c>
      <c r="C124" s="43">
        <v>58000</v>
      </c>
    </row>
    <row r="125" spans="1:3">
      <c r="A125" s="41">
        <v>53</v>
      </c>
      <c r="B125" s="42" t="s">
        <v>123</v>
      </c>
      <c r="C125" s="43">
        <v>52000</v>
      </c>
    </row>
    <row r="126" spans="1:3">
      <c r="A126" s="41">
        <v>54</v>
      </c>
      <c r="B126" s="42" t="s">
        <v>124</v>
      </c>
      <c r="C126" s="43">
        <v>58000</v>
      </c>
    </row>
    <row r="127" spans="1:3">
      <c r="A127" s="41">
        <v>55</v>
      </c>
      <c r="B127" s="42" t="s">
        <v>125</v>
      </c>
      <c r="C127" s="43">
        <v>54000</v>
      </c>
    </row>
    <row r="128" spans="1:3">
      <c r="A128" s="41">
        <v>56</v>
      </c>
      <c r="B128" s="42" t="s">
        <v>126</v>
      </c>
      <c r="C128" s="43">
        <v>64000</v>
      </c>
    </row>
    <row r="129" spans="1:3">
      <c r="A129" s="41">
        <v>57</v>
      </c>
      <c r="B129" s="42" t="s">
        <v>127</v>
      </c>
      <c r="C129" s="43">
        <v>57000</v>
      </c>
    </row>
    <row r="130" spans="1:3">
      <c r="A130" s="41">
        <v>58</v>
      </c>
      <c r="B130" s="42" t="s">
        <v>128</v>
      </c>
      <c r="C130" s="43">
        <v>69000</v>
      </c>
    </row>
    <row r="131" spans="1:3">
      <c r="A131" s="41">
        <v>59</v>
      </c>
      <c r="B131" s="42" t="s">
        <v>61</v>
      </c>
      <c r="C131" s="43">
        <v>34000</v>
      </c>
    </row>
    <row r="132" spans="1:3">
      <c r="A132" s="41">
        <v>60</v>
      </c>
      <c r="B132" s="42" t="s">
        <v>62</v>
      </c>
      <c r="C132" s="43">
        <v>36000</v>
      </c>
    </row>
    <row r="133" spans="1:3">
      <c r="A133" s="41">
        <v>61</v>
      </c>
      <c r="B133" s="42" t="s">
        <v>129</v>
      </c>
      <c r="C133" s="43">
        <v>40000</v>
      </c>
    </row>
    <row r="134" spans="1:3">
      <c r="A134" s="41">
        <v>62</v>
      </c>
      <c r="B134" s="42" t="s">
        <v>130</v>
      </c>
      <c r="C134" s="43">
        <v>44000</v>
      </c>
    </row>
    <row r="135" spans="1:3">
      <c r="A135" s="41">
        <v>63</v>
      </c>
      <c r="B135" s="42" t="s">
        <v>63</v>
      </c>
      <c r="C135" s="43">
        <v>35000</v>
      </c>
    </row>
    <row r="136" spans="1:3">
      <c r="A136" s="41">
        <v>64</v>
      </c>
      <c r="B136" s="42" t="s">
        <v>64</v>
      </c>
      <c r="C136" s="43">
        <v>38000</v>
      </c>
    </row>
    <row r="137" spans="1:3">
      <c r="A137" s="41">
        <v>65</v>
      </c>
      <c r="B137" s="42" t="s">
        <v>131</v>
      </c>
      <c r="C137" s="43">
        <v>41000</v>
      </c>
    </row>
    <row r="138" spans="1:3">
      <c r="A138" s="41">
        <v>66</v>
      </c>
      <c r="B138" s="42" t="s">
        <v>132</v>
      </c>
      <c r="C138" s="43">
        <v>45000</v>
      </c>
    </row>
    <row r="139" spans="1:3">
      <c r="A139" s="41">
        <v>67</v>
      </c>
      <c r="B139" s="42" t="s">
        <v>65</v>
      </c>
      <c r="C139" s="43">
        <v>38000</v>
      </c>
    </row>
    <row r="140" spans="1:3">
      <c r="A140" s="41">
        <v>68</v>
      </c>
      <c r="B140" s="42" t="s">
        <v>66</v>
      </c>
      <c r="C140" s="43">
        <v>42000</v>
      </c>
    </row>
    <row r="141" spans="1:3">
      <c r="A141" s="41">
        <v>69</v>
      </c>
      <c r="B141" s="42" t="s">
        <v>133</v>
      </c>
      <c r="C141" s="43">
        <v>47000</v>
      </c>
    </row>
    <row r="142" spans="1:3" ht="15" thickBot="1">
      <c r="A142" s="44">
        <v>70</v>
      </c>
      <c r="B142" s="45" t="s">
        <v>134</v>
      </c>
      <c r="C142" s="46">
        <v>52000</v>
      </c>
    </row>
  </sheetData>
  <mergeCells count="119">
    <mergeCell ref="F93:G93"/>
    <mergeCell ref="F82:G82"/>
    <mergeCell ref="H82:I82"/>
    <mergeCell ref="J82:K82"/>
    <mergeCell ref="F84:G84"/>
    <mergeCell ref="F86:G86"/>
    <mergeCell ref="F91:G91"/>
    <mergeCell ref="F80:G80"/>
    <mergeCell ref="H80:I80"/>
    <mergeCell ref="J80:K80"/>
    <mergeCell ref="F81:G81"/>
    <mergeCell ref="H81:I81"/>
    <mergeCell ref="J81:K81"/>
    <mergeCell ref="G68:I68"/>
    <mergeCell ref="A71:C71"/>
    <mergeCell ref="F75:K76"/>
    <mergeCell ref="F77:G78"/>
    <mergeCell ref="H77:K77"/>
    <mergeCell ref="H78:I78"/>
    <mergeCell ref="J78:K78"/>
    <mergeCell ref="F79:G79"/>
    <mergeCell ref="H79:I79"/>
    <mergeCell ref="J79:K79"/>
    <mergeCell ref="AE39:AF39"/>
    <mergeCell ref="AG39:AI39"/>
    <mergeCell ref="R53:R54"/>
    <mergeCell ref="S53:S54"/>
    <mergeCell ref="T53:T54"/>
    <mergeCell ref="A53:A54"/>
    <mergeCell ref="A55:A56"/>
    <mergeCell ref="R55:R56"/>
    <mergeCell ref="S55:S56"/>
    <mergeCell ref="T55:T56"/>
    <mergeCell ref="A47:A48"/>
    <mergeCell ref="R47:R48"/>
    <mergeCell ref="S47:S48"/>
    <mergeCell ref="T47:T48"/>
    <mergeCell ref="A49:A50"/>
    <mergeCell ref="R49:R50"/>
    <mergeCell ref="S49:S50"/>
    <mergeCell ref="T49:T50"/>
    <mergeCell ref="A51:A52"/>
    <mergeCell ref="R51:R52"/>
    <mergeCell ref="S51:S52"/>
    <mergeCell ref="T51:T52"/>
    <mergeCell ref="A41:A42"/>
    <mergeCell ref="R41:R42"/>
    <mergeCell ref="A20:F20"/>
    <mergeCell ref="N20:S20"/>
    <mergeCell ref="A21:A22"/>
    <mergeCell ref="B21:F21"/>
    <mergeCell ref="N21:N23"/>
    <mergeCell ref="O21:S21"/>
    <mergeCell ref="O22:P22"/>
    <mergeCell ref="Q22:R22"/>
    <mergeCell ref="H27:I27"/>
    <mergeCell ref="A1:M1"/>
    <mergeCell ref="B2:G2"/>
    <mergeCell ref="H2:M2"/>
    <mergeCell ref="B3:D3"/>
    <mergeCell ref="E3:G3"/>
    <mergeCell ref="H3:J3"/>
    <mergeCell ref="K3:M3"/>
    <mergeCell ref="A14:M14"/>
    <mergeCell ref="A17:C17"/>
    <mergeCell ref="A65:A66"/>
    <mergeCell ref="R65:R66"/>
    <mergeCell ref="S65:S66"/>
    <mergeCell ref="T65:T66"/>
    <mergeCell ref="A57:A58"/>
    <mergeCell ref="R57:R58"/>
    <mergeCell ref="S57:S58"/>
    <mergeCell ref="T57:T58"/>
    <mergeCell ref="A59:A60"/>
    <mergeCell ref="R59:R60"/>
    <mergeCell ref="S59:S60"/>
    <mergeCell ref="T59:T60"/>
    <mergeCell ref="A61:A62"/>
    <mergeCell ref="R61:R62"/>
    <mergeCell ref="S61:S62"/>
    <mergeCell ref="T61:T62"/>
    <mergeCell ref="A63:A64"/>
    <mergeCell ref="R63:R64"/>
    <mergeCell ref="S63:S64"/>
    <mergeCell ref="T63:T64"/>
    <mergeCell ref="A36:P36"/>
    <mergeCell ref="R36:AI36"/>
    <mergeCell ref="A37:A40"/>
    <mergeCell ref="B37:P37"/>
    <mergeCell ref="R37:R40"/>
    <mergeCell ref="S37:S40"/>
    <mergeCell ref="T37:T40"/>
    <mergeCell ref="U37:AI37"/>
    <mergeCell ref="B38:F38"/>
    <mergeCell ref="G38:K38"/>
    <mergeCell ref="L38:P38"/>
    <mergeCell ref="U38:Y38"/>
    <mergeCell ref="Z38:AD38"/>
    <mergeCell ref="AE38:AI38"/>
    <mergeCell ref="B39:C39"/>
    <mergeCell ref="D39:F39"/>
    <mergeCell ref="G39:H39"/>
    <mergeCell ref="I39:K39"/>
    <mergeCell ref="L39:M39"/>
    <mergeCell ref="N39:P39"/>
    <mergeCell ref="U39:V39"/>
    <mergeCell ref="W39:Y39"/>
    <mergeCell ref="Z39:AA39"/>
    <mergeCell ref="AB39:AD39"/>
    <mergeCell ref="S41:S42"/>
    <mergeCell ref="T41:T42"/>
    <mergeCell ref="A43:A44"/>
    <mergeCell ref="R43:R44"/>
    <mergeCell ref="S43:S44"/>
    <mergeCell ref="T43:T44"/>
    <mergeCell ref="A45:A46"/>
    <mergeCell ref="R45:R46"/>
    <mergeCell ref="S45:S46"/>
    <mergeCell ref="T45:T46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orForm">
                <anchor moveWithCells="1" sizeWithCells="1">
                  <from>
                    <xdr:col>13</xdr:col>
                    <xdr:colOff>883920</xdr:colOff>
                    <xdr:row>6</xdr:row>
                    <xdr:rowOff>22860</xdr:rowOff>
                  </from>
                  <to>
                    <xdr:col>16</xdr:col>
                    <xdr:colOff>746760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410926-C320-4B66-A151-485C5A0000C4}">
          <x14:formula1>
            <xm:f>ID!$A$1:$A$50</xm:f>
          </x14:formula1>
          <xm:sqref>P3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4E60-75E2-47BC-A1D1-E8325AB65FA3}">
  <sheetPr codeName="Лист31"/>
  <dimension ref="A1:B50"/>
  <sheetViews>
    <sheetView showGridLines="0" topLeftCell="A19" workbookViewId="0">
      <selection activeCell="F9" sqref="F9"/>
    </sheetView>
  </sheetViews>
  <sheetFormatPr defaultRowHeight="14.4"/>
  <cols>
    <col min="1" max="1" width="78.6640625" customWidth="1"/>
    <col min="2" max="2" width="26.44140625" customWidth="1"/>
  </cols>
  <sheetData>
    <row r="1" spans="1:2">
      <c r="A1" s="403" t="s">
        <v>3461</v>
      </c>
      <c r="B1" s="264">
        <v>1</v>
      </c>
    </row>
    <row r="2" spans="1:2">
      <c r="A2" s="403" t="s">
        <v>3462</v>
      </c>
      <c r="B2" s="264">
        <v>2</v>
      </c>
    </row>
    <row r="3" spans="1:2">
      <c r="A3" s="403" t="s">
        <v>3463</v>
      </c>
      <c r="B3" s="264">
        <v>3</v>
      </c>
    </row>
    <row r="4" spans="1:2">
      <c r="A4" s="403" t="s">
        <v>3464</v>
      </c>
      <c r="B4" s="264">
        <v>4</v>
      </c>
    </row>
    <row r="5" spans="1:2">
      <c r="A5" s="403" t="s">
        <v>3465</v>
      </c>
      <c r="B5" s="264">
        <v>5</v>
      </c>
    </row>
    <row r="6" spans="1:2">
      <c r="A6" s="403" t="s">
        <v>3466</v>
      </c>
      <c r="B6" s="264">
        <v>6</v>
      </c>
    </row>
    <row r="7" spans="1:2">
      <c r="A7" s="403" t="s">
        <v>3467</v>
      </c>
      <c r="B7" s="264">
        <v>7</v>
      </c>
    </row>
    <row r="8" spans="1:2">
      <c r="A8" s="403" t="s">
        <v>3468</v>
      </c>
      <c r="B8" s="264">
        <v>8</v>
      </c>
    </row>
    <row r="9" spans="1:2">
      <c r="A9" s="403" t="s">
        <v>3469</v>
      </c>
      <c r="B9" s="264">
        <v>9</v>
      </c>
    </row>
    <row r="10" spans="1:2">
      <c r="A10" s="403" t="s">
        <v>3470</v>
      </c>
      <c r="B10" s="264">
        <v>10</v>
      </c>
    </row>
    <row r="11" spans="1:2">
      <c r="A11" s="403" t="s">
        <v>3471</v>
      </c>
      <c r="B11" s="264">
        <v>11</v>
      </c>
    </row>
    <row r="12" spans="1:2">
      <c r="A12" s="403" t="s">
        <v>3472</v>
      </c>
      <c r="B12" s="264">
        <v>12</v>
      </c>
    </row>
    <row r="13" spans="1:2">
      <c r="A13" s="403" t="s">
        <v>3473</v>
      </c>
      <c r="B13" s="264">
        <v>13</v>
      </c>
    </row>
    <row r="14" spans="1:2">
      <c r="A14" s="403" t="s">
        <v>3474</v>
      </c>
      <c r="B14" s="264">
        <v>14</v>
      </c>
    </row>
    <row r="15" spans="1:2">
      <c r="A15" s="403" t="s">
        <v>3475</v>
      </c>
      <c r="B15" s="264">
        <v>15</v>
      </c>
    </row>
    <row r="16" spans="1:2">
      <c r="A16" s="403" t="s">
        <v>3476</v>
      </c>
      <c r="B16" s="264">
        <v>16</v>
      </c>
    </row>
    <row r="17" spans="1:2">
      <c r="A17" s="403" t="s">
        <v>3477</v>
      </c>
      <c r="B17" s="264">
        <v>17</v>
      </c>
    </row>
    <row r="18" spans="1:2">
      <c r="A18" s="403" t="s">
        <v>3478</v>
      </c>
      <c r="B18" s="264">
        <v>18</v>
      </c>
    </row>
    <row r="19" spans="1:2">
      <c r="A19" s="403" t="s">
        <v>3479</v>
      </c>
      <c r="B19" s="264">
        <v>19</v>
      </c>
    </row>
    <row r="20" spans="1:2">
      <c r="A20" s="404" t="s">
        <v>3480</v>
      </c>
      <c r="B20" s="264">
        <v>20</v>
      </c>
    </row>
    <row r="21" spans="1:2">
      <c r="A21" s="403" t="s">
        <v>3481</v>
      </c>
      <c r="B21" s="264">
        <v>21</v>
      </c>
    </row>
    <row r="22" spans="1:2">
      <c r="A22" s="403" t="s">
        <v>3482</v>
      </c>
      <c r="B22" s="264">
        <v>22</v>
      </c>
    </row>
    <row r="23" spans="1:2">
      <c r="A23" s="403" t="s">
        <v>3483</v>
      </c>
      <c r="B23" s="264">
        <v>23</v>
      </c>
    </row>
    <row r="24" spans="1:2">
      <c r="A24" s="403" t="s">
        <v>3484</v>
      </c>
      <c r="B24" s="264">
        <v>24</v>
      </c>
    </row>
    <row r="25" spans="1:2">
      <c r="A25" s="403" t="s">
        <v>3485</v>
      </c>
      <c r="B25" s="264">
        <v>25</v>
      </c>
    </row>
    <row r="26" spans="1:2">
      <c r="A26" s="403" t="s">
        <v>3486</v>
      </c>
      <c r="B26" s="264">
        <v>26</v>
      </c>
    </row>
    <row r="27" spans="1:2">
      <c r="A27" s="403" t="s">
        <v>3487</v>
      </c>
      <c r="B27" s="264">
        <v>27</v>
      </c>
    </row>
    <row r="28" spans="1:2">
      <c r="A28" s="403" t="s">
        <v>3488</v>
      </c>
      <c r="B28" s="264">
        <v>28</v>
      </c>
    </row>
    <row r="29" spans="1:2">
      <c r="A29" s="403" t="s">
        <v>3489</v>
      </c>
      <c r="B29" s="264">
        <v>29</v>
      </c>
    </row>
    <row r="30" spans="1:2">
      <c r="A30" s="403" t="s">
        <v>3490</v>
      </c>
      <c r="B30" s="264">
        <v>30</v>
      </c>
    </row>
    <row r="31" spans="1:2">
      <c r="A31" s="405" t="s">
        <v>3491</v>
      </c>
      <c r="B31" s="264">
        <v>31</v>
      </c>
    </row>
    <row r="32" spans="1:2">
      <c r="A32" s="403" t="s">
        <v>3492</v>
      </c>
      <c r="B32" s="264">
        <v>32</v>
      </c>
    </row>
    <row r="33" spans="1:2">
      <c r="A33" s="403" t="s">
        <v>3493</v>
      </c>
      <c r="B33" s="264">
        <v>33</v>
      </c>
    </row>
    <row r="34" spans="1:2">
      <c r="A34" s="403" t="s">
        <v>3494</v>
      </c>
      <c r="B34" s="264">
        <v>34</v>
      </c>
    </row>
    <row r="35" spans="1:2">
      <c r="A35" s="403" t="s">
        <v>3495</v>
      </c>
      <c r="B35" s="264">
        <v>35</v>
      </c>
    </row>
    <row r="36" spans="1:2">
      <c r="A36" s="403" t="s">
        <v>3496</v>
      </c>
      <c r="B36" s="264">
        <v>36</v>
      </c>
    </row>
    <row r="37" spans="1:2">
      <c r="A37" s="403" t="s">
        <v>3497</v>
      </c>
      <c r="B37" s="264">
        <v>37</v>
      </c>
    </row>
    <row r="38" spans="1:2">
      <c r="A38" s="403" t="s">
        <v>3498</v>
      </c>
      <c r="B38" s="264">
        <v>38</v>
      </c>
    </row>
    <row r="39" spans="1:2">
      <c r="A39" s="403" t="s">
        <v>3499</v>
      </c>
      <c r="B39" s="264">
        <v>39</v>
      </c>
    </row>
    <row r="40" spans="1:2">
      <c r="A40" s="403" t="s">
        <v>3500</v>
      </c>
      <c r="B40" s="264">
        <v>40</v>
      </c>
    </row>
    <row r="41" spans="1:2">
      <c r="A41" s="403" t="s">
        <v>3501</v>
      </c>
      <c r="B41" s="264">
        <v>41</v>
      </c>
    </row>
    <row r="42" spans="1:2">
      <c r="A42" s="403" t="s">
        <v>3502</v>
      </c>
      <c r="B42" s="264">
        <v>42</v>
      </c>
    </row>
    <row r="43" spans="1:2">
      <c r="A43" s="403" t="s">
        <v>3503</v>
      </c>
      <c r="B43" s="264">
        <v>43</v>
      </c>
    </row>
    <row r="44" spans="1:2">
      <c r="A44" s="403" t="s">
        <v>3504</v>
      </c>
      <c r="B44" s="264">
        <v>44</v>
      </c>
    </row>
    <row r="45" spans="1:2">
      <c r="A45" s="403" t="s">
        <v>3505</v>
      </c>
      <c r="B45" s="264">
        <v>45</v>
      </c>
    </row>
    <row r="46" spans="1:2">
      <c r="A46" s="403" t="s">
        <v>3506</v>
      </c>
      <c r="B46" s="264">
        <v>46</v>
      </c>
    </row>
    <row r="47" spans="1:2">
      <c r="A47" s="403" t="s">
        <v>3507</v>
      </c>
      <c r="B47" s="264">
        <v>47</v>
      </c>
    </row>
    <row r="48" spans="1:2">
      <c r="A48" s="403" t="s">
        <v>3508</v>
      </c>
      <c r="B48" s="264">
        <v>48</v>
      </c>
    </row>
    <row r="49" spans="1:2">
      <c r="A49" s="403" t="s">
        <v>3509</v>
      </c>
      <c r="B49" s="264">
        <v>49</v>
      </c>
    </row>
    <row r="50" spans="1:2">
      <c r="A50" s="403" t="s">
        <v>3510</v>
      </c>
      <c r="B50" s="264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A5FE3-B259-4AD8-B1DC-DBE63BE20B18}">
  <sheetPr codeName="Лист26"/>
  <dimension ref="A1:AV1"/>
  <sheetViews>
    <sheetView showGridLines="0" zoomScale="55" zoomScaleNormal="55" workbookViewId="0">
      <selection activeCell="D28" sqref="D28"/>
    </sheetView>
  </sheetViews>
  <sheetFormatPr defaultColWidth="8.88671875" defaultRowHeight="18"/>
  <cols>
    <col min="1" max="1" width="17.6640625" style="411" customWidth="1"/>
    <col min="2" max="2" width="22.44140625" style="411" customWidth="1"/>
    <col min="3" max="3" width="30.5546875" style="411" customWidth="1"/>
    <col min="4" max="4" width="33.5546875" style="411" customWidth="1"/>
    <col min="5" max="5" width="33.6640625" style="411" customWidth="1"/>
    <col min="6" max="6" width="27.5546875" style="411" customWidth="1"/>
    <col min="7" max="7" width="38.33203125" style="411" customWidth="1"/>
    <col min="8" max="9" width="26.88671875" style="411" customWidth="1"/>
    <col min="10" max="10" width="24.6640625" style="411" customWidth="1"/>
    <col min="11" max="11" width="17.44140625" style="411" customWidth="1"/>
    <col min="12" max="12" width="16.33203125" style="411" customWidth="1"/>
    <col min="13" max="13" width="26.88671875" style="411" customWidth="1"/>
    <col min="14" max="14" width="23.6640625" style="411" customWidth="1"/>
    <col min="15" max="16" width="8.88671875" style="411"/>
    <col min="17" max="17" width="12.5546875" style="411" customWidth="1"/>
    <col min="18" max="18" width="18.5546875" style="411" customWidth="1"/>
    <col min="19" max="19" width="8.88671875" style="411"/>
    <col min="20" max="20" width="14.6640625" style="411" customWidth="1"/>
    <col min="21" max="25" width="17.109375" style="411" customWidth="1"/>
    <col min="26" max="26" width="27.44140625" style="411" customWidth="1"/>
    <col min="27" max="28" width="17.109375" style="411" customWidth="1"/>
    <col min="29" max="38" width="8.88671875" style="411"/>
    <col min="39" max="45" width="14.6640625" style="411" customWidth="1"/>
    <col min="46" max="46" width="17.109375" style="411" customWidth="1"/>
    <col min="47" max="47" width="28.88671875" style="411" customWidth="1"/>
    <col min="48" max="48" width="18.88671875" style="411" customWidth="1"/>
    <col min="49" max="49" width="22.5546875" style="411" customWidth="1"/>
    <col min="50" max="50" width="38.33203125" style="411" customWidth="1"/>
    <col min="51" max="52" width="26.88671875" style="411" customWidth="1"/>
    <col min="53" max="53" width="24.6640625" style="411" customWidth="1"/>
    <col min="54" max="54" width="17.44140625" style="411" customWidth="1"/>
    <col min="55" max="55" width="21.6640625" style="411" customWidth="1"/>
    <col min="56" max="60" width="8.88671875" style="411"/>
    <col min="61" max="61" width="12.5546875" style="411" customWidth="1"/>
    <col min="62" max="62" width="18.5546875" style="411" customWidth="1"/>
    <col min="63" max="63" width="8.88671875" style="411"/>
    <col min="64" max="64" width="14.6640625" style="411" customWidth="1"/>
    <col min="65" max="69" width="17.109375" style="411" customWidth="1"/>
    <col min="70" max="70" width="27.44140625" style="411" customWidth="1"/>
    <col min="71" max="72" width="17.109375" style="411" customWidth="1"/>
    <col min="73" max="82" width="8.88671875" style="411"/>
    <col min="83" max="89" width="14.6640625" style="411" customWidth="1"/>
    <col min="90" max="90" width="17.109375" style="411" customWidth="1"/>
    <col min="91" max="91" width="28.88671875" style="411" customWidth="1"/>
    <col min="92" max="92" width="18.88671875" style="411" customWidth="1"/>
    <col min="93" max="16384" width="8.88671875" style="411"/>
  </cols>
  <sheetData>
    <row r="1" spans="1:48" ht="18.600000000000001" thickBot="1">
      <c r="A1" s="409" t="s">
        <v>3442</v>
      </c>
      <c r="B1" s="410" t="s">
        <v>3429</v>
      </c>
      <c r="C1" s="407" t="s">
        <v>3431</v>
      </c>
      <c r="D1" s="407" t="s">
        <v>3432</v>
      </c>
      <c r="E1" s="407" t="s">
        <v>0</v>
      </c>
      <c r="F1" s="407" t="s">
        <v>3433</v>
      </c>
      <c r="G1" s="407" t="s">
        <v>3434</v>
      </c>
      <c r="H1" s="407" t="s">
        <v>3435</v>
      </c>
      <c r="I1" s="407" t="s">
        <v>3436</v>
      </c>
      <c r="J1" s="407" t="s">
        <v>3135</v>
      </c>
      <c r="K1" s="407" t="s">
        <v>3136</v>
      </c>
      <c r="L1" s="407" t="s">
        <v>3437</v>
      </c>
      <c r="M1" s="407" t="s">
        <v>3438</v>
      </c>
      <c r="N1" s="407" t="s">
        <v>3430</v>
      </c>
      <c r="O1" s="407" t="s">
        <v>2782</v>
      </c>
      <c r="P1" s="407" t="s">
        <v>3439</v>
      </c>
      <c r="Q1" s="407" t="s">
        <v>3440</v>
      </c>
      <c r="R1" s="407" t="s">
        <v>3441</v>
      </c>
      <c r="S1" s="408" t="s">
        <v>445</v>
      </c>
      <c r="T1" s="406"/>
      <c r="U1" s="259"/>
      <c r="V1" s="259"/>
      <c r="W1" s="259"/>
      <c r="X1" s="259"/>
      <c r="Y1" s="259"/>
      <c r="Z1" s="259"/>
      <c r="AA1" s="259"/>
      <c r="AB1" s="259"/>
      <c r="AC1" s="259"/>
      <c r="AD1" s="259"/>
      <c r="AE1" s="259"/>
      <c r="AF1" s="259"/>
      <c r="AG1" s="259"/>
      <c r="AH1" s="259"/>
      <c r="AI1" s="259"/>
      <c r="AJ1" s="259"/>
      <c r="AK1" s="259"/>
      <c r="AL1" s="259"/>
      <c r="AM1" s="259"/>
      <c r="AN1" s="259"/>
      <c r="AO1" s="259"/>
      <c r="AP1" s="259"/>
      <c r="AQ1" s="259"/>
      <c r="AR1" s="259"/>
      <c r="AS1" s="259"/>
      <c r="AT1" s="259"/>
      <c r="AU1" s="259"/>
      <c r="AV1" s="2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0F47-C654-4928-A8AF-3216A8488EB9}">
  <sheetPr codeName="Лист17"/>
  <dimension ref="A1:J75"/>
  <sheetViews>
    <sheetView topLeftCell="A55" zoomScale="85" zoomScaleNormal="85" workbookViewId="0">
      <selection activeCell="C79" sqref="C79"/>
    </sheetView>
  </sheetViews>
  <sheetFormatPr defaultColWidth="8.88671875" defaultRowHeight="15.6"/>
  <cols>
    <col min="1" max="1" width="38.6640625" style="377" bestFit="1" customWidth="1"/>
    <col min="2" max="2" width="37.33203125" style="377" customWidth="1"/>
    <col min="3" max="3" width="17.5546875" style="377" customWidth="1"/>
    <col min="4" max="4" width="11.6640625" style="377" bestFit="1" customWidth="1"/>
    <col min="5" max="9" width="8.88671875" style="377"/>
    <col min="10" max="10" width="11.6640625" style="377" bestFit="1" customWidth="1"/>
    <col min="11" max="16384" width="8.88671875" style="377"/>
  </cols>
  <sheetData>
    <row r="1" spans="1:10" ht="18" thickBot="1">
      <c r="A1" s="375" t="s">
        <v>2803</v>
      </c>
      <c r="B1" s="376" t="s">
        <v>751</v>
      </c>
      <c r="C1" s="377" t="s">
        <v>3417</v>
      </c>
    </row>
    <row r="2" spans="1:10">
      <c r="A2" s="378" t="s">
        <v>3146</v>
      </c>
      <c r="B2">
        <v>2204</v>
      </c>
      <c r="C2" s="377">
        <v>0.75</v>
      </c>
      <c r="D2" s="386"/>
    </row>
    <row r="3" spans="1:10">
      <c r="A3" s="380" t="s">
        <v>3147</v>
      </c>
      <c r="B3">
        <v>2204</v>
      </c>
      <c r="C3" s="377">
        <v>1.5</v>
      </c>
      <c r="J3" s="386"/>
    </row>
    <row r="4" spans="1:10">
      <c r="A4" s="380" t="s">
        <v>3148</v>
      </c>
      <c r="B4">
        <v>2216</v>
      </c>
      <c r="C4" s="377">
        <v>2.2000000000000002</v>
      </c>
    </row>
    <row r="5" spans="1:10">
      <c r="A5" s="380" t="s">
        <v>3149</v>
      </c>
      <c r="B5">
        <v>2216</v>
      </c>
      <c r="C5" s="377">
        <v>3</v>
      </c>
    </row>
    <row r="6" spans="1:10">
      <c r="A6" s="380" t="s">
        <v>3150</v>
      </c>
      <c r="B6">
        <v>2236</v>
      </c>
      <c r="C6" s="377">
        <v>4</v>
      </c>
    </row>
    <row r="7" spans="1:10">
      <c r="A7" s="380" t="s">
        <v>3151</v>
      </c>
      <c r="B7">
        <v>2236</v>
      </c>
      <c r="C7" s="377">
        <v>5.5</v>
      </c>
    </row>
    <row r="8" spans="1:10">
      <c r="A8" s="380" t="s">
        <v>3152</v>
      </c>
      <c r="B8">
        <v>2276</v>
      </c>
      <c r="C8" s="377">
        <v>7.5</v>
      </c>
    </row>
    <row r="9" spans="1:10">
      <c r="A9" s="380" t="s">
        <v>3153</v>
      </c>
      <c r="B9">
        <v>2272</v>
      </c>
      <c r="C9" s="377">
        <v>9</v>
      </c>
    </row>
    <row r="10" spans="1:10">
      <c r="A10" s="380" t="s">
        <v>3154</v>
      </c>
      <c r="B10">
        <v>2328</v>
      </c>
      <c r="C10" s="377">
        <v>11</v>
      </c>
    </row>
    <row r="11" spans="1:10">
      <c r="A11" s="380" t="s">
        <v>3155</v>
      </c>
      <c r="B11">
        <v>2484</v>
      </c>
      <c r="C11" s="377">
        <v>15</v>
      </c>
    </row>
    <row r="12" spans="1:10">
      <c r="A12" s="380" t="s">
        <v>3156</v>
      </c>
      <c r="B12">
        <v>2564</v>
      </c>
      <c r="C12" s="377">
        <v>18.5</v>
      </c>
    </row>
    <row r="13" spans="1:10">
      <c r="A13" s="380" t="s">
        <v>3157</v>
      </c>
      <c r="B13">
        <v>2788</v>
      </c>
      <c r="C13" s="377">
        <v>22</v>
      </c>
    </row>
    <row r="14" spans="1:10">
      <c r="A14" s="381" t="s">
        <v>3158</v>
      </c>
      <c r="B14">
        <v>2968</v>
      </c>
      <c r="C14" s="377">
        <v>30</v>
      </c>
    </row>
    <row r="15" spans="1:10">
      <c r="A15" s="381" t="s">
        <v>3159</v>
      </c>
      <c r="B15">
        <v>3076</v>
      </c>
      <c r="C15" s="377">
        <v>37</v>
      </c>
    </row>
    <row r="16" spans="1:10">
      <c r="A16" s="381" t="s">
        <v>3160</v>
      </c>
      <c r="B16">
        <v>3112</v>
      </c>
      <c r="C16" s="377">
        <v>45</v>
      </c>
    </row>
    <row r="17" spans="1:3">
      <c r="A17" s="381" t="s">
        <v>3161</v>
      </c>
      <c r="B17">
        <v>4140</v>
      </c>
      <c r="C17" s="377">
        <v>55</v>
      </c>
    </row>
    <row r="18" spans="1:3">
      <c r="A18" s="381" t="s">
        <v>3162</v>
      </c>
      <c r="B18">
        <v>4512</v>
      </c>
      <c r="C18" s="377">
        <v>75</v>
      </c>
    </row>
    <row r="19" spans="1:3">
      <c r="A19" s="381" t="s">
        <v>3163</v>
      </c>
      <c r="B19">
        <v>5312</v>
      </c>
      <c r="C19" s="377">
        <v>90</v>
      </c>
    </row>
    <row r="20" spans="1:3" ht="16.2" thickBot="1">
      <c r="A20" s="382" t="s">
        <v>3164</v>
      </c>
      <c r="B20">
        <v>6356</v>
      </c>
      <c r="C20" s="377">
        <v>110</v>
      </c>
    </row>
    <row r="21" spans="1:3" ht="16.2" thickBot="1">
      <c r="A21" s="514" t="s">
        <v>3165</v>
      </c>
      <c r="B21" s="515"/>
    </row>
    <row r="22" spans="1:3">
      <c r="A22" s="378" t="s">
        <v>3166</v>
      </c>
      <c r="B22">
        <v>2284</v>
      </c>
      <c r="C22" s="377">
        <v>0.75</v>
      </c>
    </row>
    <row r="23" spans="1:3">
      <c r="A23" s="380" t="s">
        <v>3167</v>
      </c>
      <c r="B23">
        <v>2284</v>
      </c>
      <c r="C23" s="377">
        <v>1.5</v>
      </c>
    </row>
    <row r="24" spans="1:3">
      <c r="A24" s="380" t="s">
        <v>3168</v>
      </c>
      <c r="B24">
        <v>2300</v>
      </c>
      <c r="C24" s="377">
        <v>2.2000000000000002</v>
      </c>
    </row>
    <row r="25" spans="1:3">
      <c r="A25" s="380" t="s">
        <v>3169</v>
      </c>
      <c r="B25">
        <v>2300</v>
      </c>
      <c r="C25" s="377">
        <v>3</v>
      </c>
    </row>
    <row r="26" spans="1:3">
      <c r="A26" s="380" t="s">
        <v>3170</v>
      </c>
      <c r="B26">
        <v>2348</v>
      </c>
      <c r="C26" s="377">
        <v>4</v>
      </c>
    </row>
    <row r="27" spans="1:3">
      <c r="A27" s="380" t="s">
        <v>3171</v>
      </c>
      <c r="B27">
        <v>2348</v>
      </c>
      <c r="C27" s="377">
        <v>5.5</v>
      </c>
    </row>
    <row r="28" spans="1:3">
      <c r="A28" s="380" t="s">
        <v>3172</v>
      </c>
      <c r="B28">
        <v>2424</v>
      </c>
      <c r="C28" s="377">
        <v>7.5</v>
      </c>
    </row>
    <row r="29" spans="1:3">
      <c r="A29" s="380" t="s">
        <v>3173</v>
      </c>
      <c r="B29">
        <v>2452</v>
      </c>
      <c r="C29" s="377">
        <v>9</v>
      </c>
    </row>
    <row r="30" spans="1:3">
      <c r="A30" s="380" t="s">
        <v>3174</v>
      </c>
      <c r="B30">
        <v>2532</v>
      </c>
      <c r="C30" s="377">
        <v>11</v>
      </c>
    </row>
    <row r="31" spans="1:3">
      <c r="A31" s="380" t="s">
        <v>3175</v>
      </c>
      <c r="B31">
        <v>2692</v>
      </c>
      <c r="C31" s="377">
        <v>15</v>
      </c>
    </row>
    <row r="32" spans="1:3">
      <c r="A32" s="380" t="s">
        <v>3176</v>
      </c>
      <c r="B32">
        <v>2844</v>
      </c>
      <c r="C32" s="377">
        <v>18.5</v>
      </c>
    </row>
    <row r="33" spans="1:3">
      <c r="A33" s="380" t="s">
        <v>3177</v>
      </c>
      <c r="B33">
        <v>3068</v>
      </c>
      <c r="C33" s="377">
        <v>22</v>
      </c>
    </row>
    <row r="34" spans="1:3">
      <c r="A34" s="381" t="s">
        <v>3178</v>
      </c>
      <c r="B34">
        <v>3256</v>
      </c>
      <c r="C34" s="377">
        <v>30</v>
      </c>
    </row>
    <row r="35" spans="1:3">
      <c r="A35" s="381" t="s">
        <v>3179</v>
      </c>
      <c r="B35">
        <v>3472</v>
      </c>
      <c r="C35" s="377">
        <v>37</v>
      </c>
    </row>
    <row r="36" spans="1:3">
      <c r="A36" s="381" t="s">
        <v>3180</v>
      </c>
      <c r="B36">
        <v>3524</v>
      </c>
      <c r="C36" s="377">
        <v>45</v>
      </c>
    </row>
    <row r="37" spans="1:3">
      <c r="A37" s="381" t="s">
        <v>3181</v>
      </c>
      <c r="B37">
        <v>6952</v>
      </c>
      <c r="C37" s="377">
        <v>55</v>
      </c>
    </row>
    <row r="38" spans="1:3">
      <c r="A38" s="381" t="s">
        <v>3182</v>
      </c>
      <c r="B38">
        <v>7356</v>
      </c>
      <c r="C38" s="377">
        <v>75</v>
      </c>
    </row>
    <row r="39" spans="1:3">
      <c r="A39" s="381" t="s">
        <v>3183</v>
      </c>
      <c r="B39">
        <v>9344</v>
      </c>
      <c r="C39" s="377">
        <v>90</v>
      </c>
    </row>
    <row r="40" spans="1:3" ht="16.2" thickBot="1">
      <c r="A40" s="382" t="s">
        <v>3184</v>
      </c>
      <c r="B40">
        <v>12504</v>
      </c>
      <c r="C40" s="377">
        <v>110</v>
      </c>
    </row>
    <row r="41" spans="1:3" ht="16.2" thickBot="1">
      <c r="A41" s="514" t="s">
        <v>3185</v>
      </c>
      <c r="B41" s="515"/>
    </row>
    <row r="42" spans="1:3">
      <c r="A42" s="378" t="s">
        <v>3186</v>
      </c>
      <c r="B42">
        <v>6896</v>
      </c>
      <c r="C42" s="377">
        <v>5.5</v>
      </c>
    </row>
    <row r="43" spans="1:3">
      <c r="A43" s="380" t="s">
        <v>3187</v>
      </c>
      <c r="B43">
        <v>6936</v>
      </c>
      <c r="C43" s="377">
        <v>7.5</v>
      </c>
    </row>
    <row r="44" spans="1:3">
      <c r="A44" s="380" t="s">
        <v>3188</v>
      </c>
      <c r="B44">
        <v>6932</v>
      </c>
      <c r="C44" s="377">
        <v>9</v>
      </c>
    </row>
    <row r="45" spans="1:3">
      <c r="A45" s="380" t="s">
        <v>3189</v>
      </c>
      <c r="B45">
        <v>6988</v>
      </c>
      <c r="C45" s="377">
        <v>11</v>
      </c>
    </row>
    <row r="46" spans="1:3">
      <c r="A46" s="380" t="s">
        <v>3190</v>
      </c>
      <c r="B46">
        <v>7224</v>
      </c>
      <c r="C46" s="377">
        <v>15</v>
      </c>
    </row>
    <row r="47" spans="1:3">
      <c r="A47" s="380" t="s">
        <v>3191</v>
      </c>
      <c r="B47">
        <v>7556</v>
      </c>
      <c r="C47" s="377">
        <v>18.5</v>
      </c>
    </row>
    <row r="48" spans="1:3">
      <c r="A48" s="380" t="s">
        <v>3192</v>
      </c>
      <c r="B48">
        <v>7456</v>
      </c>
      <c r="C48" s="377">
        <v>22</v>
      </c>
    </row>
    <row r="49" spans="1:3">
      <c r="A49" s="380" t="s">
        <v>3193</v>
      </c>
      <c r="B49">
        <v>8024</v>
      </c>
      <c r="C49" s="377">
        <v>30</v>
      </c>
    </row>
    <row r="50" spans="1:3">
      <c r="A50" s="380" t="s">
        <v>3194</v>
      </c>
      <c r="B50">
        <v>8652</v>
      </c>
      <c r="C50" s="377">
        <v>37</v>
      </c>
    </row>
    <row r="51" spans="1:3">
      <c r="A51" s="380" t="s">
        <v>3195</v>
      </c>
      <c r="B51">
        <v>10208</v>
      </c>
      <c r="C51" s="377">
        <v>45</v>
      </c>
    </row>
    <row r="52" spans="1:3">
      <c r="A52" s="380" t="s">
        <v>3196</v>
      </c>
      <c r="B52">
        <v>13096</v>
      </c>
      <c r="C52" s="377">
        <v>55</v>
      </c>
    </row>
    <row r="53" spans="1:3">
      <c r="A53" s="380" t="s">
        <v>3197</v>
      </c>
      <c r="B53">
        <v>16572</v>
      </c>
      <c r="C53" s="377">
        <v>75</v>
      </c>
    </row>
    <row r="54" spans="1:3">
      <c r="A54" s="380" t="s">
        <v>3198</v>
      </c>
      <c r="B54">
        <v>21712</v>
      </c>
      <c r="C54" s="377">
        <v>90</v>
      </c>
    </row>
    <row r="55" spans="1:3" ht="16.2" thickBot="1">
      <c r="A55" s="383" t="s">
        <v>3199</v>
      </c>
      <c r="B55">
        <v>23644</v>
      </c>
      <c r="C55" s="377">
        <v>110</v>
      </c>
    </row>
    <row r="56" spans="1:3" ht="16.2" thickBot="1">
      <c r="A56" s="514" t="s">
        <v>3200</v>
      </c>
      <c r="B56" s="515"/>
    </row>
    <row r="57" spans="1:3">
      <c r="A57" s="378" t="s">
        <v>3201</v>
      </c>
      <c r="B57">
        <v>7220</v>
      </c>
      <c r="C57" s="377">
        <v>5.5</v>
      </c>
    </row>
    <row r="58" spans="1:3">
      <c r="A58" s="380" t="s">
        <v>3202</v>
      </c>
      <c r="B58">
        <v>7296</v>
      </c>
      <c r="C58" s="377">
        <v>7.5</v>
      </c>
    </row>
    <row r="59" spans="1:3">
      <c r="A59" s="380" t="s">
        <v>3203</v>
      </c>
      <c r="B59">
        <v>7324</v>
      </c>
      <c r="C59" s="377">
        <v>9</v>
      </c>
    </row>
    <row r="60" spans="1:3">
      <c r="A60" s="380" t="s">
        <v>3204</v>
      </c>
      <c r="B60">
        <v>7404</v>
      </c>
      <c r="C60" s="377">
        <v>11</v>
      </c>
    </row>
    <row r="61" spans="1:3">
      <c r="A61" s="380" t="s">
        <v>3205</v>
      </c>
      <c r="B61">
        <v>8068</v>
      </c>
      <c r="C61" s="377">
        <v>15</v>
      </c>
    </row>
    <row r="62" spans="1:3">
      <c r="A62" s="380" t="s">
        <v>3206</v>
      </c>
      <c r="B62">
        <v>8472</v>
      </c>
      <c r="C62" s="377">
        <v>18.5</v>
      </c>
    </row>
    <row r="63" spans="1:3">
      <c r="A63" s="380" t="s">
        <v>3207</v>
      </c>
      <c r="B63">
        <v>8372</v>
      </c>
      <c r="C63" s="377">
        <v>22</v>
      </c>
    </row>
    <row r="64" spans="1:3">
      <c r="A64" s="380" t="s">
        <v>3208</v>
      </c>
      <c r="B64">
        <v>8944</v>
      </c>
      <c r="C64" s="377">
        <v>30</v>
      </c>
    </row>
    <row r="65" spans="1:6">
      <c r="A65" s="380" t="s">
        <v>3209</v>
      </c>
      <c r="B65">
        <v>9688</v>
      </c>
      <c r="C65" s="377">
        <v>37</v>
      </c>
    </row>
    <row r="66" spans="1:6">
      <c r="A66" s="380" t="s">
        <v>3210</v>
      </c>
      <c r="B66">
        <v>11256</v>
      </c>
      <c r="C66" s="377">
        <v>45</v>
      </c>
    </row>
    <row r="67" spans="1:6">
      <c r="A67" s="380" t="s">
        <v>3211</v>
      </c>
      <c r="B67">
        <v>16776</v>
      </c>
      <c r="C67" s="377">
        <v>55</v>
      </c>
    </row>
    <row r="68" spans="1:6">
      <c r="A68" s="380" t="s">
        <v>3212</v>
      </c>
      <c r="B68">
        <v>19992</v>
      </c>
      <c r="C68" s="377">
        <v>75</v>
      </c>
    </row>
    <row r="69" spans="1:6">
      <c r="A69" s="380" t="s">
        <v>3213</v>
      </c>
      <c r="B69">
        <v>25900</v>
      </c>
      <c r="C69" s="377">
        <v>90</v>
      </c>
    </row>
    <row r="70" spans="1:6">
      <c r="A70" s="380" t="s">
        <v>3214</v>
      </c>
      <c r="B70">
        <v>29948</v>
      </c>
      <c r="C70" s="377">
        <v>110</v>
      </c>
    </row>
    <row r="71" spans="1:6" ht="16.2" thickBot="1"/>
    <row r="72" spans="1:6">
      <c r="A72" s="516" t="s">
        <v>3215</v>
      </c>
      <c r="B72" s="517"/>
      <c r="C72" s="517"/>
      <c r="D72" s="517"/>
      <c r="E72" s="517"/>
      <c r="F72" s="518"/>
    </row>
    <row r="73" spans="1:6">
      <c r="A73" s="519"/>
      <c r="B73" s="520"/>
      <c r="C73" s="520"/>
      <c r="D73" s="520"/>
      <c r="E73" s="520"/>
      <c r="F73" s="521"/>
    </row>
    <row r="74" spans="1:6">
      <c r="A74" s="519"/>
      <c r="B74" s="520"/>
      <c r="C74" s="520"/>
      <c r="D74" s="520"/>
      <c r="E74" s="520"/>
      <c r="F74" s="521"/>
    </row>
    <row r="75" spans="1:6" ht="16.2" thickBot="1">
      <c r="A75" s="522"/>
      <c r="B75" s="523"/>
      <c r="C75" s="523"/>
      <c r="D75" s="523"/>
      <c r="E75" s="523"/>
      <c r="F75" s="524"/>
    </row>
  </sheetData>
  <mergeCells count="4">
    <mergeCell ref="A21:B21"/>
    <mergeCell ref="A41:B41"/>
    <mergeCell ref="A56:B56"/>
    <mergeCell ref="A72:F7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F2367-A2D8-4BA7-A7EF-0E7DB0377CF8}">
  <sheetPr codeName="Лист22"/>
  <dimension ref="A1:F75"/>
  <sheetViews>
    <sheetView zoomScaleNormal="100" workbookViewId="0">
      <selection activeCell="H12" sqref="G12:H12"/>
    </sheetView>
  </sheetViews>
  <sheetFormatPr defaultColWidth="8.88671875" defaultRowHeight="15.6"/>
  <cols>
    <col min="1" max="1" width="52.33203125" style="377" bestFit="1" customWidth="1"/>
    <col min="2" max="2" width="32.33203125" style="377" bestFit="1" customWidth="1"/>
    <col min="3" max="3" width="15.33203125" style="377" customWidth="1"/>
    <col min="4" max="16384" width="8.88671875" style="377"/>
  </cols>
  <sheetData>
    <row r="1" spans="1:3" ht="17.399999999999999">
      <c r="A1" s="384" t="s">
        <v>2803</v>
      </c>
      <c r="B1" s="384" t="s">
        <v>751</v>
      </c>
      <c r="C1" s="377" t="s">
        <v>3417</v>
      </c>
    </row>
    <row r="2" spans="1:3">
      <c r="A2" s="380" t="s">
        <v>3216</v>
      </c>
      <c r="B2">
        <v>3028</v>
      </c>
      <c r="C2" s="377">
        <v>0.75</v>
      </c>
    </row>
    <row r="3" spans="1:3">
      <c r="A3" s="380" t="s">
        <v>3217</v>
      </c>
      <c r="B3">
        <v>3028</v>
      </c>
      <c r="C3" s="377">
        <v>1.5</v>
      </c>
    </row>
    <row r="4" spans="1:3">
      <c r="A4" s="380" t="s">
        <v>3218</v>
      </c>
      <c r="B4">
        <v>3064</v>
      </c>
      <c r="C4" s="377">
        <v>2.2000000000000002</v>
      </c>
    </row>
    <row r="5" spans="1:3">
      <c r="A5" s="380" t="s">
        <v>3219</v>
      </c>
      <c r="B5">
        <v>3064</v>
      </c>
      <c r="C5" s="377">
        <v>3</v>
      </c>
    </row>
    <row r="6" spans="1:3">
      <c r="A6" s="380" t="s">
        <v>3220</v>
      </c>
      <c r="B6">
        <v>3096</v>
      </c>
      <c r="C6" s="377">
        <v>4</v>
      </c>
    </row>
    <row r="7" spans="1:3">
      <c r="A7" s="380" t="s">
        <v>3221</v>
      </c>
      <c r="B7">
        <v>3096</v>
      </c>
      <c r="C7" s="377">
        <v>5.5</v>
      </c>
    </row>
    <row r="8" spans="1:3">
      <c r="A8" s="380" t="s">
        <v>3222</v>
      </c>
      <c r="B8">
        <v>3156</v>
      </c>
      <c r="C8" s="377">
        <v>7.5</v>
      </c>
    </row>
    <row r="9" spans="1:3">
      <c r="A9" s="380" t="s">
        <v>3223</v>
      </c>
      <c r="B9">
        <v>3148</v>
      </c>
      <c r="C9" s="377">
        <v>9</v>
      </c>
    </row>
    <row r="10" spans="1:3">
      <c r="A10" s="380" t="s">
        <v>3224</v>
      </c>
      <c r="B10">
        <v>3236</v>
      </c>
      <c r="C10" s="377">
        <v>11</v>
      </c>
    </row>
    <row r="11" spans="1:3">
      <c r="A11" s="380" t="s">
        <v>3225</v>
      </c>
      <c r="B11">
        <v>3480</v>
      </c>
      <c r="C11" s="377">
        <v>15</v>
      </c>
    </row>
    <row r="12" spans="1:3">
      <c r="A12" s="380" t="s">
        <v>3226</v>
      </c>
      <c r="B12">
        <v>3596</v>
      </c>
      <c r="C12" s="377">
        <v>18.5</v>
      </c>
    </row>
    <row r="13" spans="1:3">
      <c r="A13" s="380" t="s">
        <v>3227</v>
      </c>
      <c r="B13">
        <v>3768</v>
      </c>
      <c r="C13" s="377">
        <v>22</v>
      </c>
    </row>
    <row r="14" spans="1:3">
      <c r="A14" s="381" t="s">
        <v>3228</v>
      </c>
      <c r="B14">
        <v>4040</v>
      </c>
      <c r="C14" s="377">
        <v>30</v>
      </c>
    </row>
    <row r="15" spans="1:3">
      <c r="A15" s="381" t="s">
        <v>3229</v>
      </c>
      <c r="B15">
        <v>4204</v>
      </c>
      <c r="C15" s="377">
        <v>37</v>
      </c>
    </row>
    <row r="16" spans="1:3">
      <c r="A16" s="381" t="s">
        <v>3230</v>
      </c>
      <c r="B16">
        <v>4256</v>
      </c>
      <c r="C16" s="377">
        <v>45</v>
      </c>
    </row>
    <row r="17" spans="1:3">
      <c r="A17" s="381" t="s">
        <v>3231</v>
      </c>
      <c r="B17">
        <v>6204</v>
      </c>
      <c r="C17" s="377">
        <v>55</v>
      </c>
    </row>
    <row r="18" spans="1:3">
      <c r="A18" s="381" t="s">
        <v>3232</v>
      </c>
      <c r="B18">
        <v>7284</v>
      </c>
      <c r="C18" s="377">
        <v>75</v>
      </c>
    </row>
    <row r="19" spans="1:3">
      <c r="A19" s="381" t="s">
        <v>3233</v>
      </c>
      <c r="B19">
        <v>8308</v>
      </c>
      <c r="C19" s="377">
        <v>90</v>
      </c>
    </row>
    <row r="20" spans="1:3" ht="16.2" thickBot="1">
      <c r="A20" s="382" t="s">
        <v>3234</v>
      </c>
      <c r="B20">
        <v>9872</v>
      </c>
      <c r="C20" s="377">
        <v>110</v>
      </c>
    </row>
    <row r="21" spans="1:3" ht="16.2" thickBot="1">
      <c r="A21" s="387" t="s">
        <v>3165</v>
      </c>
      <c r="B21" s="388"/>
    </row>
    <row r="22" spans="1:3">
      <c r="A22" s="378" t="s">
        <v>3235</v>
      </c>
      <c r="B22">
        <v>2896</v>
      </c>
      <c r="C22" s="377">
        <v>0.75</v>
      </c>
    </row>
    <row r="23" spans="1:3">
      <c r="A23" s="380" t="s">
        <v>3236</v>
      </c>
      <c r="B23">
        <v>2896</v>
      </c>
      <c r="C23" s="377">
        <v>1.5</v>
      </c>
    </row>
    <row r="24" spans="1:3">
      <c r="A24" s="380" t="s">
        <v>3237</v>
      </c>
      <c r="B24">
        <v>2944</v>
      </c>
      <c r="C24" s="377">
        <v>2.2000000000000002</v>
      </c>
    </row>
    <row r="25" spans="1:3">
      <c r="A25" s="380" t="s">
        <v>3238</v>
      </c>
      <c r="B25">
        <v>2944</v>
      </c>
      <c r="C25" s="377">
        <v>3</v>
      </c>
    </row>
    <row r="26" spans="1:3">
      <c r="A26" s="380" t="s">
        <v>3239</v>
      </c>
      <c r="B26">
        <v>3048</v>
      </c>
      <c r="C26" s="377">
        <v>4</v>
      </c>
    </row>
    <row r="27" spans="1:3">
      <c r="A27" s="380" t="s">
        <v>3240</v>
      </c>
      <c r="B27">
        <v>3048</v>
      </c>
      <c r="C27" s="377">
        <v>5.5</v>
      </c>
    </row>
    <row r="28" spans="1:3">
      <c r="A28" s="380" t="s">
        <v>3241</v>
      </c>
      <c r="B28">
        <v>3304</v>
      </c>
      <c r="C28" s="377">
        <v>7.5</v>
      </c>
    </row>
    <row r="29" spans="1:3">
      <c r="A29" s="380" t="s">
        <v>3242</v>
      </c>
      <c r="B29">
        <v>3360</v>
      </c>
      <c r="C29" s="377">
        <v>9</v>
      </c>
    </row>
    <row r="30" spans="1:3">
      <c r="A30" s="380" t="s">
        <v>3243</v>
      </c>
      <c r="B30">
        <v>3300</v>
      </c>
      <c r="C30" s="377">
        <v>11</v>
      </c>
    </row>
    <row r="31" spans="1:3">
      <c r="A31" s="380" t="s">
        <v>3244</v>
      </c>
      <c r="B31">
        <v>3628</v>
      </c>
      <c r="C31" s="377">
        <v>15</v>
      </c>
    </row>
    <row r="32" spans="1:3">
      <c r="A32" s="380" t="s">
        <v>3245</v>
      </c>
      <c r="B32">
        <v>3856</v>
      </c>
      <c r="C32" s="377">
        <v>18.5</v>
      </c>
    </row>
    <row r="33" spans="1:3">
      <c r="A33" s="380" t="s">
        <v>3246</v>
      </c>
      <c r="B33">
        <v>4036</v>
      </c>
      <c r="C33" s="377">
        <v>22</v>
      </c>
    </row>
    <row r="34" spans="1:3">
      <c r="A34" s="381" t="s">
        <v>3247</v>
      </c>
      <c r="B34">
        <v>6252</v>
      </c>
      <c r="C34" s="377">
        <v>30</v>
      </c>
    </row>
    <row r="35" spans="1:3">
      <c r="A35" s="381" t="s">
        <v>3248</v>
      </c>
      <c r="B35">
        <v>7068</v>
      </c>
      <c r="C35" s="377">
        <v>37</v>
      </c>
    </row>
    <row r="36" spans="1:3">
      <c r="A36" s="381" t="s">
        <v>3249</v>
      </c>
      <c r="B36">
        <v>7316</v>
      </c>
      <c r="C36" s="377">
        <v>45</v>
      </c>
    </row>
    <row r="37" spans="1:3">
      <c r="A37" s="381" t="s">
        <v>3250</v>
      </c>
      <c r="B37">
        <v>13760</v>
      </c>
      <c r="C37" s="377">
        <v>55</v>
      </c>
    </row>
    <row r="38" spans="1:3">
      <c r="A38" s="381" t="s">
        <v>3251</v>
      </c>
      <c r="B38">
        <v>14840</v>
      </c>
      <c r="C38" s="377">
        <v>75</v>
      </c>
    </row>
    <row r="39" spans="1:3">
      <c r="A39" s="381" t="s">
        <v>3252</v>
      </c>
      <c r="B39">
        <v>17316</v>
      </c>
      <c r="C39" s="377">
        <v>90</v>
      </c>
    </row>
    <row r="40" spans="1:3" ht="16.2" thickBot="1">
      <c r="A40" s="382" t="s">
        <v>3253</v>
      </c>
      <c r="B40">
        <v>19280</v>
      </c>
      <c r="C40" s="377">
        <v>110</v>
      </c>
    </row>
    <row r="41" spans="1:3" ht="16.2" thickBot="1">
      <c r="A41" s="387" t="s">
        <v>3185</v>
      </c>
      <c r="B41" s="388"/>
    </row>
    <row r="42" spans="1:3">
      <c r="A42" s="378" t="s">
        <v>3254</v>
      </c>
      <c r="B42">
        <v>10260</v>
      </c>
      <c r="C42" s="377">
        <v>5.5</v>
      </c>
    </row>
    <row r="43" spans="1:3">
      <c r="A43" s="380" t="s">
        <v>3255</v>
      </c>
      <c r="B43">
        <v>10320</v>
      </c>
      <c r="C43" s="377">
        <v>7.5</v>
      </c>
    </row>
    <row r="44" spans="1:3">
      <c r="A44" s="380" t="s">
        <v>3256</v>
      </c>
      <c r="B44">
        <v>10312</v>
      </c>
      <c r="C44" s="377">
        <v>9</v>
      </c>
    </row>
    <row r="45" spans="1:3">
      <c r="A45" s="380" t="s">
        <v>3257</v>
      </c>
      <c r="B45">
        <v>10396</v>
      </c>
      <c r="C45" s="377">
        <v>11</v>
      </c>
    </row>
    <row r="46" spans="1:3">
      <c r="A46" s="380" t="s">
        <v>3258</v>
      </c>
      <c r="B46">
        <v>10752</v>
      </c>
      <c r="C46" s="377">
        <v>15</v>
      </c>
    </row>
    <row r="47" spans="1:3">
      <c r="A47" s="380" t="s">
        <v>3259</v>
      </c>
      <c r="B47">
        <v>11248</v>
      </c>
      <c r="C47" s="377">
        <v>18.5</v>
      </c>
    </row>
    <row r="48" spans="1:3">
      <c r="A48" s="380" t="s">
        <v>3260</v>
      </c>
      <c r="B48">
        <v>11096</v>
      </c>
      <c r="C48" s="377">
        <v>22</v>
      </c>
    </row>
    <row r="49" spans="1:3">
      <c r="A49" s="380" t="s">
        <v>3261</v>
      </c>
      <c r="B49">
        <v>11948</v>
      </c>
      <c r="C49" s="377">
        <v>30</v>
      </c>
    </row>
    <row r="50" spans="1:3">
      <c r="A50" s="380" t="s">
        <v>3262</v>
      </c>
      <c r="B50">
        <v>12892</v>
      </c>
      <c r="C50" s="377">
        <v>37</v>
      </c>
    </row>
    <row r="51" spans="1:3">
      <c r="A51" s="380" t="s">
        <v>3263</v>
      </c>
      <c r="B51">
        <v>15228</v>
      </c>
      <c r="C51" s="377">
        <v>45</v>
      </c>
    </row>
    <row r="52" spans="1:3">
      <c r="A52" s="380" t="s">
        <v>3264</v>
      </c>
      <c r="B52">
        <v>21148</v>
      </c>
      <c r="C52" s="377">
        <v>55</v>
      </c>
    </row>
    <row r="53" spans="1:3">
      <c r="A53" s="380" t="s">
        <v>3265</v>
      </c>
      <c r="B53">
        <v>25876</v>
      </c>
      <c r="C53" s="377">
        <v>75</v>
      </c>
    </row>
    <row r="54" spans="1:3">
      <c r="A54" s="380" t="s">
        <v>3266</v>
      </c>
      <c r="B54">
        <v>32780</v>
      </c>
      <c r="C54" s="377">
        <v>90</v>
      </c>
    </row>
    <row r="55" spans="1:3" ht="16.2" thickBot="1">
      <c r="A55" s="383" t="s">
        <v>3267</v>
      </c>
      <c r="B55">
        <v>35680</v>
      </c>
      <c r="C55" s="377">
        <v>110</v>
      </c>
    </row>
    <row r="56" spans="1:3" ht="16.2" thickBot="1">
      <c r="A56" s="387" t="s">
        <v>3200</v>
      </c>
      <c r="B56" s="388"/>
    </row>
    <row r="57" spans="1:3">
      <c r="A57" s="378" t="s">
        <v>3268</v>
      </c>
      <c r="B57">
        <v>10672</v>
      </c>
      <c r="C57" s="377">
        <v>5.5</v>
      </c>
    </row>
    <row r="58" spans="1:3">
      <c r="A58" s="380" t="s">
        <v>3269</v>
      </c>
      <c r="B58">
        <v>10908</v>
      </c>
      <c r="C58" s="377">
        <v>7.5</v>
      </c>
    </row>
    <row r="59" spans="1:3">
      <c r="A59" s="380" t="s">
        <v>3270</v>
      </c>
      <c r="B59">
        <v>10960</v>
      </c>
      <c r="C59" s="377">
        <v>9</v>
      </c>
    </row>
    <row r="60" spans="1:3">
      <c r="A60" s="380" t="s">
        <v>3271</v>
      </c>
      <c r="B60">
        <v>10904</v>
      </c>
      <c r="C60" s="377">
        <v>11</v>
      </c>
    </row>
    <row r="61" spans="1:3">
      <c r="A61" s="380" t="s">
        <v>3272</v>
      </c>
      <c r="B61">
        <v>11264</v>
      </c>
      <c r="C61" s="377">
        <v>15</v>
      </c>
    </row>
    <row r="62" spans="1:3">
      <c r="A62" s="380" t="s">
        <v>3273</v>
      </c>
      <c r="B62">
        <v>11772</v>
      </c>
      <c r="C62" s="377">
        <v>18.5</v>
      </c>
    </row>
    <row r="63" spans="1:3">
      <c r="A63" s="380" t="s">
        <v>3274</v>
      </c>
      <c r="B63">
        <v>11728</v>
      </c>
      <c r="C63" s="377">
        <v>22</v>
      </c>
    </row>
    <row r="64" spans="1:3">
      <c r="A64" s="380" t="s">
        <v>3275</v>
      </c>
      <c r="B64">
        <v>14324</v>
      </c>
      <c r="C64" s="377">
        <v>30</v>
      </c>
    </row>
    <row r="65" spans="1:6">
      <c r="A65" s="380" t="s">
        <v>3276</v>
      </c>
      <c r="B65">
        <v>17660</v>
      </c>
      <c r="C65" s="377">
        <v>37</v>
      </c>
    </row>
    <row r="66" spans="1:6">
      <c r="A66" s="380" t="s">
        <v>3277</v>
      </c>
      <c r="B66">
        <v>20188</v>
      </c>
      <c r="C66" s="377">
        <v>45</v>
      </c>
    </row>
    <row r="67" spans="1:6">
      <c r="A67" s="380" t="s">
        <v>3278</v>
      </c>
      <c r="B67">
        <v>30004</v>
      </c>
      <c r="C67" s="377">
        <v>55</v>
      </c>
    </row>
    <row r="68" spans="1:6">
      <c r="A68" s="380" t="s">
        <v>3279</v>
      </c>
      <c r="B68">
        <v>33124</v>
      </c>
      <c r="C68" s="377">
        <v>75</v>
      </c>
    </row>
    <row r="69" spans="1:6">
      <c r="A69" s="380" t="s">
        <v>3280</v>
      </c>
      <c r="B69">
        <v>41480</v>
      </c>
      <c r="C69" s="377">
        <v>90</v>
      </c>
    </row>
    <row r="70" spans="1:6">
      <c r="A70" s="380" t="s">
        <v>3281</v>
      </c>
      <c r="B70">
        <v>44780</v>
      </c>
      <c r="C70" s="377">
        <v>110</v>
      </c>
    </row>
    <row r="71" spans="1:6" ht="16.2" thickBot="1"/>
    <row r="72" spans="1:6" ht="15.6" customHeight="1">
      <c r="A72" s="389" t="s">
        <v>3215</v>
      </c>
      <c r="B72" s="390"/>
      <c r="C72" s="390"/>
      <c r="D72" s="390"/>
      <c r="E72" s="390"/>
      <c r="F72" s="391"/>
    </row>
    <row r="73" spans="1:6" ht="15.6" customHeight="1">
      <c r="A73" s="392"/>
      <c r="B73" s="393"/>
      <c r="C73" s="393"/>
      <c r="D73" s="393"/>
      <c r="E73" s="393"/>
      <c r="F73" s="394"/>
    </row>
    <row r="74" spans="1:6" ht="15.6" customHeight="1">
      <c r="A74" s="392"/>
      <c r="B74" s="393"/>
      <c r="C74" s="393"/>
      <c r="D74" s="393"/>
      <c r="E74" s="393"/>
      <c r="F74" s="394"/>
    </row>
    <row r="75" spans="1:6" ht="16.2" customHeight="1" thickBot="1">
      <c r="A75" s="395"/>
      <c r="B75" s="396"/>
      <c r="C75" s="396"/>
      <c r="D75" s="396"/>
      <c r="E75" s="396"/>
      <c r="F75" s="39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72DB9-C982-4591-9114-69623BA9F4CB}">
  <sheetPr codeName="Лист25"/>
  <dimension ref="A1:F75"/>
  <sheetViews>
    <sheetView topLeftCell="A46" zoomScaleNormal="100" workbookViewId="0">
      <selection activeCell="G57" sqref="G57"/>
    </sheetView>
  </sheetViews>
  <sheetFormatPr defaultColWidth="8.88671875" defaultRowHeight="15.6"/>
  <cols>
    <col min="1" max="1" width="52.6640625" style="377" customWidth="1"/>
    <col min="2" max="2" width="32.33203125" bestFit="1" customWidth="1"/>
    <col min="3" max="3" width="24.6640625" style="377" customWidth="1"/>
    <col min="4" max="4" width="37.5546875" style="377" customWidth="1"/>
    <col min="5" max="16384" width="8.88671875" style="377"/>
  </cols>
  <sheetData>
    <row r="1" spans="1:4" ht="17.399999999999999">
      <c r="A1" s="384" t="s">
        <v>2803</v>
      </c>
      <c r="B1" t="s">
        <v>751</v>
      </c>
      <c r="C1" s="377" t="s">
        <v>3417</v>
      </c>
      <c r="D1" s="377" t="s">
        <v>3418</v>
      </c>
    </row>
    <row r="2" spans="1:4">
      <c r="A2" s="380" t="s">
        <v>3351</v>
      </c>
      <c r="B2" s="1">
        <v>3048</v>
      </c>
      <c r="C2" s="377">
        <v>0.75</v>
      </c>
      <c r="D2" s="377">
        <v>1.5</v>
      </c>
    </row>
    <row r="3" spans="1:4">
      <c r="A3" s="380" t="s">
        <v>3352</v>
      </c>
      <c r="B3" s="1">
        <v>3048</v>
      </c>
      <c r="C3" s="377">
        <v>1.5</v>
      </c>
      <c r="D3" s="377">
        <v>1.5</v>
      </c>
    </row>
    <row r="4" spans="1:4">
      <c r="A4" s="380" t="s">
        <v>3353</v>
      </c>
      <c r="B4" s="1">
        <v>3064</v>
      </c>
      <c r="C4" s="377">
        <v>2.2000000000000002</v>
      </c>
      <c r="D4" s="377">
        <v>1.5</v>
      </c>
    </row>
    <row r="5" spans="1:4">
      <c r="A5" s="380" t="s">
        <v>3354</v>
      </c>
      <c r="B5" s="1">
        <v>3064</v>
      </c>
      <c r="C5" s="377">
        <v>3</v>
      </c>
      <c r="D5" s="377">
        <v>1.5</v>
      </c>
    </row>
    <row r="6" spans="1:4">
      <c r="A6" s="380" t="s">
        <v>3355</v>
      </c>
      <c r="B6" s="1">
        <v>3088</v>
      </c>
      <c r="C6" s="377">
        <v>4</v>
      </c>
      <c r="D6" s="377">
        <v>1.5</v>
      </c>
    </row>
    <row r="7" spans="1:4">
      <c r="A7" s="380" t="s">
        <v>3356</v>
      </c>
      <c r="B7" s="1">
        <v>3088</v>
      </c>
      <c r="C7" s="377">
        <v>5.5</v>
      </c>
      <c r="D7" s="377">
        <v>1.5</v>
      </c>
    </row>
    <row r="8" spans="1:4">
      <c r="A8" s="380" t="s">
        <v>3357</v>
      </c>
      <c r="B8" s="1">
        <v>3128</v>
      </c>
      <c r="C8" s="377">
        <v>7.5</v>
      </c>
      <c r="D8" s="377">
        <v>1.5</v>
      </c>
    </row>
    <row r="9" spans="1:4">
      <c r="A9" s="380" t="s">
        <v>3358</v>
      </c>
      <c r="B9" s="1">
        <v>3124</v>
      </c>
      <c r="C9" s="377">
        <v>9</v>
      </c>
      <c r="D9" s="377">
        <v>1.5</v>
      </c>
    </row>
    <row r="10" spans="1:4">
      <c r="A10" s="380" t="s">
        <v>3359</v>
      </c>
      <c r="B10" s="1">
        <v>3180</v>
      </c>
      <c r="C10" s="377">
        <v>11</v>
      </c>
      <c r="D10" s="377">
        <v>1.5</v>
      </c>
    </row>
    <row r="11" spans="1:4">
      <c r="A11" s="380" t="s">
        <v>3360</v>
      </c>
      <c r="B11" s="1">
        <v>3368</v>
      </c>
      <c r="C11" s="377">
        <v>15</v>
      </c>
      <c r="D11" s="377">
        <v>1.5</v>
      </c>
    </row>
    <row r="12" spans="1:4">
      <c r="A12" s="380" t="s">
        <v>3361</v>
      </c>
      <c r="B12" s="1">
        <v>3448</v>
      </c>
      <c r="C12" s="377">
        <v>18.5</v>
      </c>
      <c r="D12" s="377">
        <v>1.5</v>
      </c>
    </row>
    <row r="13" spans="1:4">
      <c r="A13" s="380" t="s">
        <v>3362</v>
      </c>
      <c r="B13" s="1">
        <v>3668</v>
      </c>
      <c r="C13" s="377">
        <v>22</v>
      </c>
      <c r="D13" s="377">
        <v>1.5</v>
      </c>
    </row>
    <row r="14" spans="1:4">
      <c r="A14" s="381" t="s">
        <v>3363</v>
      </c>
      <c r="B14" s="1">
        <v>3852</v>
      </c>
      <c r="C14" s="377">
        <v>30</v>
      </c>
      <c r="D14" s="377">
        <v>1.5</v>
      </c>
    </row>
    <row r="15" spans="1:4">
      <c r="A15" s="381" t="s">
        <v>3364</v>
      </c>
      <c r="B15" s="1">
        <v>3960</v>
      </c>
      <c r="C15" s="377">
        <v>37</v>
      </c>
      <c r="D15" s="377">
        <v>1.5</v>
      </c>
    </row>
    <row r="16" spans="1:4">
      <c r="A16" s="381" t="s">
        <v>3365</v>
      </c>
      <c r="B16" s="1">
        <v>3996</v>
      </c>
      <c r="C16" s="377">
        <v>45</v>
      </c>
      <c r="D16" s="377">
        <v>1.5</v>
      </c>
    </row>
    <row r="17" spans="1:4">
      <c r="A17" s="381" t="s">
        <v>3366</v>
      </c>
      <c r="B17" s="1">
        <v>4992</v>
      </c>
      <c r="C17" s="377">
        <v>55</v>
      </c>
      <c r="D17" s="377">
        <v>1.5</v>
      </c>
    </row>
    <row r="18" spans="1:4">
      <c r="A18" s="381" t="s">
        <v>3367</v>
      </c>
      <c r="B18" s="1">
        <v>5760</v>
      </c>
      <c r="C18" s="377">
        <v>75</v>
      </c>
      <c r="D18" s="377">
        <v>1.5</v>
      </c>
    </row>
    <row r="19" spans="1:4">
      <c r="A19" s="381" t="s">
        <v>3368</v>
      </c>
      <c r="B19" s="1">
        <v>6164</v>
      </c>
      <c r="C19" s="377">
        <v>90</v>
      </c>
      <c r="D19" s="377">
        <v>1.5</v>
      </c>
    </row>
    <row r="20" spans="1:4" ht="16.2" thickBot="1">
      <c r="A20" s="382" t="s">
        <v>3369</v>
      </c>
      <c r="B20" s="1">
        <v>7204</v>
      </c>
      <c r="C20" s="377">
        <v>110</v>
      </c>
      <c r="D20" s="377">
        <v>1.5</v>
      </c>
    </row>
    <row r="21" spans="1:4" ht="16.2" thickBot="1">
      <c r="A21" s="387" t="s">
        <v>3165</v>
      </c>
      <c r="B21" s="1"/>
    </row>
    <row r="22" spans="1:4">
      <c r="A22" s="378" t="s">
        <v>3370</v>
      </c>
      <c r="B22" s="1">
        <v>2872</v>
      </c>
      <c r="C22" s="377">
        <v>0.75</v>
      </c>
      <c r="D22" s="377">
        <v>1.5</v>
      </c>
    </row>
    <row r="23" spans="1:4">
      <c r="A23" s="380" t="s">
        <v>3371</v>
      </c>
      <c r="B23" s="1">
        <v>2872</v>
      </c>
      <c r="C23" s="377">
        <v>1.5</v>
      </c>
      <c r="D23" s="377">
        <v>1.5</v>
      </c>
    </row>
    <row r="24" spans="1:4">
      <c r="A24" s="380" t="s">
        <v>3372</v>
      </c>
      <c r="B24" s="1">
        <v>2912</v>
      </c>
      <c r="C24" s="377">
        <v>2.2000000000000002</v>
      </c>
      <c r="D24" s="377">
        <v>1.5</v>
      </c>
    </row>
    <row r="25" spans="1:4">
      <c r="A25" s="380" t="s">
        <v>3373</v>
      </c>
      <c r="B25" s="1">
        <v>2912</v>
      </c>
      <c r="C25" s="377">
        <v>3</v>
      </c>
      <c r="D25" s="377">
        <v>1.5</v>
      </c>
    </row>
    <row r="26" spans="1:4">
      <c r="A26" s="380" t="s">
        <v>3374</v>
      </c>
      <c r="B26" s="1">
        <v>2960</v>
      </c>
      <c r="C26" s="377">
        <v>4</v>
      </c>
      <c r="D26" s="377">
        <v>1.5</v>
      </c>
    </row>
    <row r="27" spans="1:4">
      <c r="A27" s="380" t="s">
        <v>3375</v>
      </c>
      <c r="B27" s="1">
        <v>2960</v>
      </c>
      <c r="C27" s="377">
        <v>5.5</v>
      </c>
      <c r="D27" s="377">
        <v>1.5</v>
      </c>
    </row>
    <row r="28" spans="1:4">
      <c r="A28" s="380" t="s">
        <v>3376</v>
      </c>
      <c r="B28" s="1">
        <v>3036</v>
      </c>
      <c r="C28" s="377">
        <v>7.5</v>
      </c>
      <c r="D28" s="377">
        <v>1.5</v>
      </c>
    </row>
    <row r="29" spans="1:4">
      <c r="A29" s="380" t="s">
        <v>3377</v>
      </c>
      <c r="B29" s="1">
        <v>3064</v>
      </c>
      <c r="C29" s="377">
        <v>9</v>
      </c>
      <c r="D29" s="377">
        <v>1.5</v>
      </c>
    </row>
    <row r="30" spans="1:4">
      <c r="A30" s="380" t="s">
        <v>3378</v>
      </c>
      <c r="B30" s="1">
        <v>3144</v>
      </c>
      <c r="C30" s="377">
        <v>11</v>
      </c>
      <c r="D30" s="377">
        <v>1.5</v>
      </c>
    </row>
    <row r="31" spans="1:4">
      <c r="A31" s="380" t="s">
        <v>3379</v>
      </c>
      <c r="B31" s="1">
        <v>3412</v>
      </c>
      <c r="C31" s="377">
        <v>15</v>
      </c>
      <c r="D31" s="377">
        <v>1.5</v>
      </c>
    </row>
    <row r="32" spans="1:4">
      <c r="A32" s="380" t="s">
        <v>3380</v>
      </c>
      <c r="B32" s="1">
        <v>3568</v>
      </c>
      <c r="C32" s="377">
        <v>18.5</v>
      </c>
      <c r="D32" s="377">
        <v>1.5</v>
      </c>
    </row>
    <row r="33" spans="1:4">
      <c r="A33" s="383" t="s">
        <v>3381</v>
      </c>
      <c r="B33" s="1">
        <v>3792</v>
      </c>
      <c r="C33" s="377">
        <v>22</v>
      </c>
      <c r="D33" s="377">
        <v>1.5</v>
      </c>
    </row>
    <row r="34" spans="1:4">
      <c r="A34" s="381" t="s">
        <v>3382</v>
      </c>
      <c r="B34" s="1">
        <v>3976</v>
      </c>
      <c r="C34" s="377">
        <v>30</v>
      </c>
      <c r="D34" s="377">
        <v>1.5</v>
      </c>
    </row>
    <row r="35" spans="1:4">
      <c r="A35" s="381" t="s">
        <v>3383</v>
      </c>
      <c r="B35" s="1">
        <v>4196</v>
      </c>
      <c r="C35" s="377">
        <v>37</v>
      </c>
      <c r="D35" s="377">
        <v>1.5</v>
      </c>
    </row>
    <row r="36" spans="1:4">
      <c r="A36" s="381" t="s">
        <v>3384</v>
      </c>
      <c r="B36" s="1">
        <v>4248</v>
      </c>
      <c r="C36" s="377">
        <v>45</v>
      </c>
      <c r="D36" s="377">
        <v>1.5</v>
      </c>
    </row>
    <row r="37" spans="1:4">
      <c r="A37" s="381" t="s">
        <v>3385</v>
      </c>
      <c r="B37" s="1">
        <v>7564</v>
      </c>
      <c r="C37" s="377">
        <v>55</v>
      </c>
      <c r="D37" s="377">
        <v>1.5</v>
      </c>
    </row>
    <row r="38" spans="1:4">
      <c r="A38" s="381" t="s">
        <v>3386</v>
      </c>
      <c r="B38" s="1">
        <v>8364</v>
      </c>
      <c r="C38" s="377">
        <v>75</v>
      </c>
      <c r="D38" s="377">
        <v>1.5</v>
      </c>
    </row>
    <row r="39" spans="1:4">
      <c r="A39" s="381" t="s">
        <v>3387</v>
      </c>
      <c r="B39" s="1">
        <v>9956</v>
      </c>
      <c r="C39" s="377">
        <v>90</v>
      </c>
      <c r="D39" s="377">
        <v>1.5</v>
      </c>
    </row>
    <row r="40" spans="1:4" ht="16.2" thickBot="1">
      <c r="A40" s="382" t="s">
        <v>3388</v>
      </c>
      <c r="B40" s="1">
        <v>13264</v>
      </c>
      <c r="C40" s="377">
        <v>110</v>
      </c>
      <c r="D40" s="377">
        <v>1.5</v>
      </c>
    </row>
    <row r="41" spans="1:4" ht="16.2" thickBot="1">
      <c r="A41" s="387" t="s">
        <v>3185</v>
      </c>
      <c r="B41" s="1"/>
    </row>
    <row r="42" spans="1:4">
      <c r="A42" s="378" t="s">
        <v>3389</v>
      </c>
      <c r="B42" s="1">
        <v>7748</v>
      </c>
      <c r="C42" s="377">
        <v>5.5</v>
      </c>
      <c r="D42" s="377">
        <v>1.5</v>
      </c>
    </row>
    <row r="43" spans="1:4">
      <c r="A43" s="380" t="s">
        <v>3390</v>
      </c>
      <c r="B43" s="1">
        <v>7788</v>
      </c>
      <c r="C43" s="377">
        <v>7.5</v>
      </c>
      <c r="D43" s="377">
        <v>1.5</v>
      </c>
    </row>
    <row r="44" spans="1:4">
      <c r="A44" s="380" t="s">
        <v>3391</v>
      </c>
      <c r="B44" s="1">
        <v>7784</v>
      </c>
      <c r="C44" s="377">
        <v>9</v>
      </c>
      <c r="D44" s="377">
        <v>1.5</v>
      </c>
    </row>
    <row r="45" spans="1:4">
      <c r="A45" s="380" t="s">
        <v>3392</v>
      </c>
      <c r="B45" s="1">
        <v>7840</v>
      </c>
      <c r="C45" s="377">
        <v>11</v>
      </c>
      <c r="D45" s="377">
        <v>1.5</v>
      </c>
    </row>
    <row r="46" spans="1:4">
      <c r="A46" s="380" t="s">
        <v>3393</v>
      </c>
      <c r="B46" s="1">
        <v>8076</v>
      </c>
      <c r="C46" s="377">
        <v>15</v>
      </c>
      <c r="D46" s="377">
        <v>1.5</v>
      </c>
    </row>
    <row r="47" spans="1:4">
      <c r="A47" s="380" t="s">
        <v>3394</v>
      </c>
      <c r="B47" s="1">
        <v>8408</v>
      </c>
      <c r="C47" s="377">
        <v>18.5</v>
      </c>
      <c r="D47" s="377">
        <v>1.5</v>
      </c>
    </row>
    <row r="48" spans="1:4">
      <c r="A48" s="380" t="s">
        <v>3395</v>
      </c>
      <c r="B48" s="1">
        <v>8304</v>
      </c>
      <c r="C48" s="377">
        <v>22</v>
      </c>
      <c r="D48" s="377">
        <v>1.5</v>
      </c>
    </row>
    <row r="49" spans="1:4">
      <c r="A49" s="380" t="s">
        <v>3396</v>
      </c>
      <c r="B49" s="1">
        <v>8872</v>
      </c>
      <c r="C49" s="377">
        <v>30</v>
      </c>
      <c r="D49" s="377">
        <v>1.5</v>
      </c>
    </row>
    <row r="50" spans="1:4">
      <c r="A50" s="380" t="s">
        <v>3397</v>
      </c>
      <c r="B50" s="1">
        <v>9504</v>
      </c>
      <c r="C50" s="377">
        <v>37</v>
      </c>
      <c r="D50" s="377">
        <v>1.5</v>
      </c>
    </row>
    <row r="51" spans="1:4">
      <c r="A51" s="380" t="s">
        <v>3398</v>
      </c>
      <c r="B51" s="1">
        <v>11060</v>
      </c>
      <c r="C51" s="377">
        <v>45</v>
      </c>
      <c r="D51" s="377">
        <v>1.5</v>
      </c>
    </row>
    <row r="52" spans="1:4">
      <c r="A52" s="380" t="s">
        <v>3399</v>
      </c>
      <c r="B52" s="1">
        <v>13948</v>
      </c>
      <c r="C52" s="377">
        <v>55</v>
      </c>
      <c r="D52" s="377">
        <v>1.5</v>
      </c>
    </row>
    <row r="53" spans="1:4">
      <c r="A53" s="380" t="s">
        <v>3400</v>
      </c>
      <c r="B53" s="1">
        <v>17820</v>
      </c>
      <c r="C53" s="377">
        <v>75</v>
      </c>
      <c r="D53" s="377">
        <v>1.5</v>
      </c>
    </row>
    <row r="54" spans="1:4">
      <c r="A54" s="380" t="s">
        <v>3401</v>
      </c>
      <c r="B54" s="1">
        <v>22560</v>
      </c>
      <c r="C54" s="377">
        <v>90</v>
      </c>
      <c r="D54" s="377">
        <v>1.5</v>
      </c>
    </row>
    <row r="55" spans="1:4" ht="16.2" thickBot="1">
      <c r="A55" s="383" t="s">
        <v>3402</v>
      </c>
      <c r="B55" s="1">
        <v>24496</v>
      </c>
      <c r="C55" s="377">
        <v>110</v>
      </c>
      <c r="D55" s="377">
        <v>1.5</v>
      </c>
    </row>
    <row r="56" spans="1:4" ht="16.2" thickBot="1">
      <c r="A56" s="387" t="s">
        <v>3200</v>
      </c>
      <c r="B56" s="1"/>
    </row>
    <row r="57" spans="1:4">
      <c r="A57" s="378" t="s">
        <v>3403</v>
      </c>
      <c r="B57" s="1">
        <v>7832</v>
      </c>
      <c r="C57" s="377">
        <v>5.5</v>
      </c>
      <c r="D57" s="377">
        <v>1.5</v>
      </c>
    </row>
    <row r="58" spans="1:4">
      <c r="A58" s="380" t="s">
        <v>3404</v>
      </c>
      <c r="B58" s="1">
        <v>7908</v>
      </c>
      <c r="C58" s="377">
        <v>7.5</v>
      </c>
      <c r="D58" s="377">
        <v>1.5</v>
      </c>
    </row>
    <row r="59" spans="1:4">
      <c r="A59" s="380" t="s">
        <v>3405</v>
      </c>
      <c r="B59" s="1">
        <v>7936</v>
      </c>
      <c r="C59" s="377">
        <v>9</v>
      </c>
      <c r="D59" s="377">
        <v>1.5</v>
      </c>
    </row>
    <row r="60" spans="1:4">
      <c r="A60" s="380" t="s">
        <v>3406</v>
      </c>
      <c r="B60" s="1">
        <v>8016</v>
      </c>
      <c r="C60" s="377">
        <v>11</v>
      </c>
      <c r="D60" s="377">
        <v>1.5</v>
      </c>
    </row>
    <row r="61" spans="1:4">
      <c r="A61" s="380" t="s">
        <v>3407</v>
      </c>
      <c r="B61" s="1">
        <v>8680</v>
      </c>
      <c r="C61" s="377">
        <v>15</v>
      </c>
      <c r="D61" s="377">
        <v>1.5</v>
      </c>
    </row>
    <row r="62" spans="1:4">
      <c r="A62" s="380" t="s">
        <v>3408</v>
      </c>
      <c r="B62" s="1">
        <v>9084</v>
      </c>
      <c r="C62" s="377">
        <v>18.5</v>
      </c>
      <c r="D62" s="377">
        <v>1.5</v>
      </c>
    </row>
    <row r="63" spans="1:4">
      <c r="A63" s="380" t="s">
        <v>3409</v>
      </c>
      <c r="B63" s="1">
        <v>8984</v>
      </c>
      <c r="C63" s="377">
        <v>22</v>
      </c>
      <c r="D63" s="377">
        <v>1.5</v>
      </c>
    </row>
    <row r="64" spans="1:4">
      <c r="A64" s="380" t="s">
        <v>3410</v>
      </c>
      <c r="B64" s="1">
        <v>9556</v>
      </c>
      <c r="C64" s="377">
        <v>30</v>
      </c>
      <c r="D64" s="377">
        <v>1.5</v>
      </c>
    </row>
    <row r="65" spans="1:6">
      <c r="A65" s="380" t="s">
        <v>3411</v>
      </c>
      <c r="B65" s="1">
        <v>10300</v>
      </c>
      <c r="C65" s="377">
        <v>37</v>
      </c>
      <c r="D65" s="377">
        <v>1.5</v>
      </c>
    </row>
    <row r="66" spans="1:6">
      <c r="A66" s="380" t="s">
        <v>3412</v>
      </c>
      <c r="B66" s="1">
        <v>11868</v>
      </c>
      <c r="C66" s="377">
        <v>45</v>
      </c>
      <c r="D66" s="377">
        <v>1.5</v>
      </c>
    </row>
    <row r="67" spans="1:6">
      <c r="A67" s="380" t="s">
        <v>3413</v>
      </c>
      <c r="B67" s="1">
        <v>17388</v>
      </c>
      <c r="C67" s="377">
        <v>55</v>
      </c>
      <c r="D67" s="377">
        <v>1.5</v>
      </c>
    </row>
    <row r="68" spans="1:6">
      <c r="A68" s="380" t="s">
        <v>3414</v>
      </c>
      <c r="B68" s="1">
        <v>21000</v>
      </c>
      <c r="C68" s="377">
        <v>75</v>
      </c>
      <c r="D68" s="377">
        <v>1.5</v>
      </c>
    </row>
    <row r="69" spans="1:6">
      <c r="A69" s="380" t="s">
        <v>3415</v>
      </c>
      <c r="B69" s="1">
        <v>26508</v>
      </c>
      <c r="C69" s="377">
        <v>90</v>
      </c>
      <c r="D69" s="377">
        <v>1.5</v>
      </c>
    </row>
    <row r="70" spans="1:6">
      <c r="A70" s="380" t="s">
        <v>3416</v>
      </c>
      <c r="B70" s="1">
        <v>30560</v>
      </c>
      <c r="C70" s="377">
        <v>110</v>
      </c>
      <c r="D70" s="377">
        <v>1.5</v>
      </c>
    </row>
    <row r="71" spans="1:6" ht="16.2" thickBot="1"/>
    <row r="72" spans="1:6" ht="15.6" customHeight="1">
      <c r="A72" s="389" t="s">
        <v>3215</v>
      </c>
      <c r="C72" s="390"/>
      <c r="D72" s="390"/>
      <c r="E72" s="390"/>
      <c r="F72" s="391"/>
    </row>
    <row r="73" spans="1:6" ht="15.6" customHeight="1">
      <c r="A73" s="392"/>
      <c r="C73" s="393"/>
      <c r="D73" s="393"/>
      <c r="E73" s="393"/>
      <c r="F73" s="394"/>
    </row>
    <row r="74" spans="1:6" ht="15.6" customHeight="1">
      <c r="A74" s="392"/>
      <c r="C74" s="393"/>
      <c r="D74" s="393"/>
      <c r="E74" s="393"/>
      <c r="F74" s="394"/>
    </row>
    <row r="75" spans="1:6" ht="16.2" customHeight="1" thickBot="1">
      <c r="A75" s="395"/>
      <c r="C75" s="396"/>
      <c r="D75" s="396"/>
      <c r="E75" s="396"/>
      <c r="F75" s="39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E7E6-1502-44BB-B540-CC1C8613C597}">
  <sheetPr codeName="Лист23"/>
  <dimension ref="A1:F75"/>
  <sheetViews>
    <sheetView zoomScaleNormal="100" workbookViewId="0">
      <selection activeCell="F26" sqref="F26"/>
    </sheetView>
  </sheetViews>
  <sheetFormatPr defaultColWidth="8.88671875" defaultRowHeight="15.6"/>
  <cols>
    <col min="1" max="1" width="62.33203125" style="377" bestFit="1" customWidth="1"/>
    <col min="2" max="2" width="32.33203125" bestFit="1" customWidth="1"/>
    <col min="3" max="3" width="14.109375" style="377" customWidth="1"/>
    <col min="4" max="4" width="13.6640625" style="377" customWidth="1"/>
    <col min="5" max="16384" width="8.88671875" style="377"/>
  </cols>
  <sheetData>
    <row r="1" spans="1:4" ht="17.399999999999999">
      <c r="A1" s="384" t="s">
        <v>2803</v>
      </c>
      <c r="B1" t="s">
        <v>751</v>
      </c>
      <c r="C1" s="377" t="s">
        <v>3417</v>
      </c>
      <c r="D1" s="377" t="s">
        <v>3418</v>
      </c>
    </row>
    <row r="2" spans="1:4">
      <c r="A2" s="380" t="s">
        <v>3282</v>
      </c>
      <c r="B2" s="1">
        <v>3960</v>
      </c>
      <c r="C2" s="377">
        <v>0.75</v>
      </c>
      <c r="D2" s="377">
        <v>2.2000000000000002</v>
      </c>
    </row>
    <row r="3" spans="1:4">
      <c r="A3" s="380" t="s">
        <v>3283</v>
      </c>
      <c r="B3" s="1">
        <v>3960</v>
      </c>
      <c r="C3" s="377">
        <v>1.5</v>
      </c>
      <c r="D3" s="377">
        <v>2.2000000000000002</v>
      </c>
    </row>
    <row r="4" spans="1:4">
      <c r="A4" s="380" t="s">
        <v>3284</v>
      </c>
      <c r="B4" s="1">
        <v>3972</v>
      </c>
      <c r="C4" s="377">
        <v>2.2000000000000002</v>
      </c>
      <c r="D4" s="377">
        <v>2.2000000000000002</v>
      </c>
    </row>
    <row r="5" spans="1:4">
      <c r="A5" s="380" t="s">
        <v>3285</v>
      </c>
      <c r="B5" s="1">
        <v>3972</v>
      </c>
      <c r="C5" s="377">
        <v>3</v>
      </c>
      <c r="D5" s="377">
        <v>2.2000000000000002</v>
      </c>
    </row>
    <row r="6" spans="1:4">
      <c r="A6" s="380" t="s">
        <v>3286</v>
      </c>
      <c r="B6" s="1">
        <v>4004</v>
      </c>
      <c r="C6" s="377">
        <v>4</v>
      </c>
      <c r="D6" s="377">
        <v>2.2000000000000002</v>
      </c>
    </row>
    <row r="7" spans="1:4">
      <c r="A7" s="380" t="s">
        <v>3287</v>
      </c>
      <c r="B7" s="1">
        <v>4004</v>
      </c>
      <c r="C7" s="377">
        <v>5.5</v>
      </c>
      <c r="D7" s="377">
        <v>2.2000000000000002</v>
      </c>
    </row>
    <row r="8" spans="1:4">
      <c r="A8" s="380" t="s">
        <v>3288</v>
      </c>
      <c r="B8" s="1">
        <v>4064</v>
      </c>
      <c r="C8" s="377">
        <v>7.5</v>
      </c>
      <c r="D8" s="377">
        <v>2.2000000000000002</v>
      </c>
    </row>
    <row r="9" spans="1:4">
      <c r="A9" s="380" t="s">
        <v>3289</v>
      </c>
      <c r="B9" s="1">
        <v>4056</v>
      </c>
      <c r="C9" s="377">
        <v>9</v>
      </c>
      <c r="D9" s="377">
        <v>2.2000000000000002</v>
      </c>
    </row>
    <row r="10" spans="1:4">
      <c r="A10" s="380" t="s">
        <v>3290</v>
      </c>
      <c r="B10" s="1">
        <v>4144</v>
      </c>
      <c r="C10" s="377">
        <v>11</v>
      </c>
      <c r="D10" s="377">
        <v>2.2000000000000002</v>
      </c>
    </row>
    <row r="11" spans="1:4">
      <c r="A11" s="380" t="s">
        <v>3291</v>
      </c>
      <c r="B11" s="1">
        <v>4468</v>
      </c>
      <c r="C11" s="377">
        <v>15</v>
      </c>
      <c r="D11" s="377">
        <v>2.2000000000000002</v>
      </c>
    </row>
    <row r="12" spans="1:4">
      <c r="A12" s="380" t="s">
        <v>3292</v>
      </c>
      <c r="B12" s="1">
        <v>4584</v>
      </c>
      <c r="C12" s="377">
        <v>18.5</v>
      </c>
      <c r="D12" s="377">
        <v>2.2000000000000002</v>
      </c>
    </row>
    <row r="13" spans="1:4">
      <c r="A13" s="380" t="s">
        <v>3293</v>
      </c>
      <c r="B13" s="1">
        <v>4756</v>
      </c>
      <c r="C13" s="377">
        <v>22</v>
      </c>
      <c r="D13" s="377">
        <v>2.2000000000000002</v>
      </c>
    </row>
    <row r="14" spans="1:4">
      <c r="A14" s="381" t="s">
        <v>3294</v>
      </c>
      <c r="B14" s="1">
        <v>5028</v>
      </c>
      <c r="C14" s="377">
        <v>30</v>
      </c>
      <c r="D14" s="377">
        <v>2.2000000000000002</v>
      </c>
    </row>
    <row r="15" spans="1:4">
      <c r="A15" s="381" t="s">
        <v>3295</v>
      </c>
      <c r="B15" s="1">
        <v>5188</v>
      </c>
      <c r="C15" s="377">
        <v>37</v>
      </c>
      <c r="D15" s="377">
        <v>2.2000000000000002</v>
      </c>
    </row>
    <row r="16" spans="1:4">
      <c r="A16" s="381" t="s">
        <v>3296</v>
      </c>
      <c r="B16" s="1">
        <v>5244</v>
      </c>
      <c r="C16" s="377">
        <v>45</v>
      </c>
      <c r="D16" s="377">
        <v>2.2000000000000002</v>
      </c>
    </row>
    <row r="17" spans="1:4">
      <c r="A17" s="381" t="s">
        <v>3297</v>
      </c>
      <c r="B17" s="1">
        <v>8760</v>
      </c>
      <c r="C17" s="377">
        <v>55</v>
      </c>
      <c r="D17" s="377">
        <v>2.2000000000000002</v>
      </c>
    </row>
    <row r="18" spans="1:4">
      <c r="A18" s="381" t="s">
        <v>3298</v>
      </c>
      <c r="B18" s="1">
        <v>9836</v>
      </c>
      <c r="C18" s="377">
        <v>75</v>
      </c>
      <c r="D18" s="377">
        <v>2.2000000000000002</v>
      </c>
    </row>
    <row r="19" spans="1:4">
      <c r="A19" s="381" t="s">
        <v>3299</v>
      </c>
      <c r="B19" s="1">
        <v>10864</v>
      </c>
      <c r="C19" s="377">
        <v>90</v>
      </c>
      <c r="D19" s="377">
        <v>2.2000000000000002</v>
      </c>
    </row>
    <row r="20" spans="1:4" ht="16.2" thickBot="1">
      <c r="A20" s="382" t="s">
        <v>3300</v>
      </c>
      <c r="B20" s="1">
        <v>12428</v>
      </c>
      <c r="C20" s="377">
        <v>110</v>
      </c>
      <c r="D20" s="377">
        <v>2.2000000000000002</v>
      </c>
    </row>
    <row r="21" spans="1:4" ht="16.2" thickBot="1">
      <c r="A21" s="387" t="s">
        <v>3165</v>
      </c>
      <c r="B21" s="1"/>
    </row>
    <row r="22" spans="1:4">
      <c r="A22" s="378" t="s">
        <v>3301</v>
      </c>
      <c r="B22" s="1">
        <v>3520</v>
      </c>
      <c r="C22" s="377">
        <v>0.75</v>
      </c>
      <c r="D22" s="377">
        <v>2.2000000000000002</v>
      </c>
    </row>
    <row r="23" spans="1:4">
      <c r="A23" s="380" t="s">
        <v>3302</v>
      </c>
      <c r="B23" s="1">
        <v>3520</v>
      </c>
      <c r="C23" s="377">
        <v>1.5</v>
      </c>
      <c r="D23" s="377">
        <v>2.2000000000000002</v>
      </c>
    </row>
    <row r="24" spans="1:4">
      <c r="A24" s="380" t="s">
        <v>3303</v>
      </c>
      <c r="B24" s="1">
        <v>3564</v>
      </c>
      <c r="C24" s="377">
        <v>2.2000000000000002</v>
      </c>
      <c r="D24" s="377">
        <v>2.2000000000000002</v>
      </c>
    </row>
    <row r="25" spans="1:4">
      <c r="A25" s="380" t="s">
        <v>3304</v>
      </c>
      <c r="B25" s="1">
        <v>3564</v>
      </c>
      <c r="C25" s="377">
        <v>3</v>
      </c>
      <c r="D25" s="377">
        <v>2.2000000000000002</v>
      </c>
    </row>
    <row r="26" spans="1:4">
      <c r="A26" s="380" t="s">
        <v>3305</v>
      </c>
      <c r="B26" s="1">
        <v>3668</v>
      </c>
      <c r="C26" s="377">
        <v>4</v>
      </c>
      <c r="D26" s="377">
        <v>2.2000000000000002</v>
      </c>
    </row>
    <row r="27" spans="1:4">
      <c r="A27" s="380" t="s">
        <v>3306</v>
      </c>
      <c r="B27" s="1">
        <v>3668</v>
      </c>
      <c r="C27" s="377">
        <v>5.5</v>
      </c>
      <c r="D27" s="377">
        <v>2.2000000000000002</v>
      </c>
    </row>
    <row r="28" spans="1:4">
      <c r="A28" s="380" t="s">
        <v>3307</v>
      </c>
      <c r="B28" s="1">
        <v>3928</v>
      </c>
      <c r="C28" s="377">
        <v>7.5</v>
      </c>
      <c r="D28" s="377">
        <v>2.2000000000000002</v>
      </c>
    </row>
    <row r="29" spans="1:4">
      <c r="A29" s="380" t="s">
        <v>3308</v>
      </c>
      <c r="B29" s="1">
        <v>3980</v>
      </c>
      <c r="C29" s="377">
        <v>9</v>
      </c>
      <c r="D29" s="377">
        <v>2.2000000000000002</v>
      </c>
    </row>
    <row r="30" spans="1:4">
      <c r="A30" s="380" t="s">
        <v>3309</v>
      </c>
      <c r="B30" s="1">
        <v>3924</v>
      </c>
      <c r="C30" s="377">
        <v>11</v>
      </c>
      <c r="D30" s="377">
        <v>2.2000000000000002</v>
      </c>
    </row>
    <row r="31" spans="1:4">
      <c r="A31" s="380" t="s">
        <v>3310</v>
      </c>
      <c r="B31" s="1">
        <v>4252</v>
      </c>
      <c r="C31" s="377">
        <v>15</v>
      </c>
      <c r="D31" s="377">
        <v>2.2000000000000002</v>
      </c>
    </row>
    <row r="32" spans="1:4">
      <c r="A32" s="380" t="s">
        <v>3311</v>
      </c>
      <c r="B32" s="1">
        <v>4476</v>
      </c>
      <c r="C32" s="377">
        <v>18.5</v>
      </c>
      <c r="D32" s="377">
        <v>2.2000000000000002</v>
      </c>
    </row>
    <row r="33" spans="1:4">
      <c r="A33" s="380" t="s">
        <v>3312</v>
      </c>
      <c r="B33" s="1">
        <v>4660</v>
      </c>
      <c r="C33" s="377">
        <v>22</v>
      </c>
      <c r="D33" s="377">
        <v>2.2000000000000002</v>
      </c>
    </row>
    <row r="34" spans="1:4">
      <c r="A34" s="381" t="s">
        <v>3313</v>
      </c>
      <c r="B34" s="1">
        <v>7228</v>
      </c>
      <c r="C34" s="377">
        <v>30</v>
      </c>
      <c r="D34" s="377">
        <v>2.2000000000000002</v>
      </c>
    </row>
    <row r="35" spans="1:4">
      <c r="A35" s="381" t="s">
        <v>3314</v>
      </c>
      <c r="B35" s="1">
        <v>8040</v>
      </c>
      <c r="C35" s="377">
        <v>37</v>
      </c>
      <c r="D35" s="377">
        <v>2.2000000000000002</v>
      </c>
    </row>
    <row r="36" spans="1:4">
      <c r="A36" s="381" t="s">
        <v>3315</v>
      </c>
      <c r="B36" s="1">
        <v>7940</v>
      </c>
      <c r="C36" s="377">
        <v>45</v>
      </c>
      <c r="D36" s="377">
        <v>2.2000000000000002</v>
      </c>
    </row>
    <row r="37" spans="1:4">
      <c r="A37" s="381" t="s">
        <v>3316</v>
      </c>
      <c r="B37" s="1">
        <v>14380</v>
      </c>
      <c r="C37" s="377">
        <v>55</v>
      </c>
      <c r="D37" s="377">
        <v>2.2000000000000002</v>
      </c>
    </row>
    <row r="38" spans="1:4">
      <c r="A38" s="381" t="s">
        <v>3317</v>
      </c>
      <c r="B38" s="1">
        <v>15460</v>
      </c>
      <c r="C38" s="377">
        <v>75</v>
      </c>
      <c r="D38" s="377">
        <v>2.2000000000000002</v>
      </c>
    </row>
    <row r="39" spans="1:4">
      <c r="A39" s="381" t="s">
        <v>3318</v>
      </c>
      <c r="B39" s="1">
        <v>17940</v>
      </c>
      <c r="C39" s="377">
        <v>90</v>
      </c>
      <c r="D39" s="377">
        <v>2.2000000000000002</v>
      </c>
    </row>
    <row r="40" spans="1:4" ht="16.2" thickBot="1">
      <c r="A40" s="382" t="s">
        <v>3319</v>
      </c>
      <c r="B40" s="1">
        <v>19916</v>
      </c>
      <c r="C40" s="377">
        <v>110</v>
      </c>
      <c r="D40" s="377">
        <v>2.2000000000000002</v>
      </c>
    </row>
    <row r="41" spans="1:4" ht="16.2" thickBot="1">
      <c r="A41" s="387" t="s">
        <v>3185</v>
      </c>
      <c r="B41" s="1"/>
    </row>
    <row r="42" spans="1:4">
      <c r="A42" s="378" t="s">
        <v>3320</v>
      </c>
      <c r="B42" s="1">
        <v>12812</v>
      </c>
      <c r="C42" s="377">
        <v>5.5</v>
      </c>
      <c r="D42" s="377">
        <v>2.2000000000000002</v>
      </c>
    </row>
    <row r="43" spans="1:4">
      <c r="A43" s="380" t="s">
        <v>3321</v>
      </c>
      <c r="B43" s="1">
        <v>12872</v>
      </c>
      <c r="C43" s="377">
        <v>7.5</v>
      </c>
      <c r="D43" s="377">
        <v>2.2000000000000002</v>
      </c>
    </row>
    <row r="44" spans="1:4">
      <c r="A44" s="380" t="s">
        <v>3322</v>
      </c>
      <c r="B44" s="1">
        <v>12864</v>
      </c>
      <c r="C44" s="377">
        <v>9</v>
      </c>
      <c r="D44" s="377">
        <v>2.2000000000000002</v>
      </c>
    </row>
    <row r="45" spans="1:4">
      <c r="A45" s="380" t="s">
        <v>3323</v>
      </c>
      <c r="B45" s="1">
        <v>12952</v>
      </c>
      <c r="C45" s="377">
        <v>11</v>
      </c>
      <c r="D45" s="377">
        <v>2.2000000000000002</v>
      </c>
    </row>
    <row r="46" spans="1:4">
      <c r="A46" s="380" t="s">
        <v>3324</v>
      </c>
      <c r="B46" s="1">
        <v>13304</v>
      </c>
      <c r="C46" s="377">
        <v>15</v>
      </c>
      <c r="D46" s="377">
        <v>2.2000000000000002</v>
      </c>
    </row>
    <row r="47" spans="1:4">
      <c r="A47" s="380" t="s">
        <v>3325</v>
      </c>
      <c r="B47" s="1">
        <v>13800</v>
      </c>
      <c r="C47" s="377">
        <v>18.5</v>
      </c>
      <c r="D47" s="377">
        <v>2.2000000000000002</v>
      </c>
    </row>
    <row r="48" spans="1:4">
      <c r="A48" s="380" t="s">
        <v>3326</v>
      </c>
      <c r="B48" s="1">
        <v>13648</v>
      </c>
      <c r="C48" s="377">
        <v>22</v>
      </c>
      <c r="D48" s="377">
        <v>2.2000000000000002</v>
      </c>
    </row>
    <row r="49" spans="1:4">
      <c r="A49" s="380" t="s">
        <v>3327</v>
      </c>
      <c r="B49" s="1">
        <v>14500</v>
      </c>
      <c r="C49" s="377">
        <v>30</v>
      </c>
      <c r="D49" s="377">
        <v>2.2000000000000002</v>
      </c>
    </row>
    <row r="50" spans="1:4">
      <c r="A50" s="380" t="s">
        <v>3328</v>
      </c>
      <c r="B50" s="1">
        <v>15448</v>
      </c>
      <c r="C50" s="377">
        <v>37</v>
      </c>
      <c r="D50" s="377">
        <v>2.2000000000000002</v>
      </c>
    </row>
    <row r="51" spans="1:4">
      <c r="A51" s="380" t="s">
        <v>3329</v>
      </c>
      <c r="B51" s="1">
        <v>17780</v>
      </c>
      <c r="C51" s="377">
        <v>45</v>
      </c>
      <c r="D51" s="377">
        <v>2.2000000000000002</v>
      </c>
    </row>
    <row r="52" spans="1:4">
      <c r="A52" s="380" t="s">
        <v>3330</v>
      </c>
      <c r="B52" s="1">
        <v>22024</v>
      </c>
      <c r="C52" s="377">
        <v>55</v>
      </c>
      <c r="D52" s="377">
        <v>2.2000000000000002</v>
      </c>
    </row>
    <row r="53" spans="1:4">
      <c r="A53" s="380" t="s">
        <v>3331</v>
      </c>
      <c r="B53" s="1">
        <v>26752</v>
      </c>
      <c r="C53" s="377">
        <v>75</v>
      </c>
      <c r="D53" s="377">
        <v>2.2000000000000002</v>
      </c>
    </row>
    <row r="54" spans="1:4">
      <c r="A54" s="380" t="s">
        <v>3332</v>
      </c>
      <c r="B54" s="1">
        <v>33656</v>
      </c>
      <c r="C54" s="377">
        <v>90</v>
      </c>
      <c r="D54" s="377">
        <v>2.2000000000000002</v>
      </c>
    </row>
    <row r="55" spans="1:4" ht="16.2" thickBot="1">
      <c r="A55" s="383" t="s">
        <v>3333</v>
      </c>
      <c r="B55" s="1">
        <v>36556</v>
      </c>
      <c r="C55" s="377">
        <v>110</v>
      </c>
      <c r="D55" s="377">
        <v>2.2000000000000002</v>
      </c>
    </row>
    <row r="56" spans="1:4" ht="16.2" thickBot="1">
      <c r="A56" s="387" t="s">
        <v>3200</v>
      </c>
      <c r="B56" s="1"/>
    </row>
    <row r="57" spans="1:4">
      <c r="A57" s="378" t="s">
        <v>3334</v>
      </c>
      <c r="B57" s="1">
        <v>12972</v>
      </c>
      <c r="C57" s="377">
        <v>5.5</v>
      </c>
      <c r="D57" s="377">
        <v>2.2000000000000002</v>
      </c>
    </row>
    <row r="58" spans="1:4">
      <c r="A58" s="380" t="s">
        <v>3335</v>
      </c>
      <c r="B58" s="1">
        <v>13208</v>
      </c>
      <c r="C58" s="377">
        <v>7.5</v>
      </c>
      <c r="D58" s="377">
        <v>2.2000000000000002</v>
      </c>
    </row>
    <row r="59" spans="1:4">
      <c r="A59" s="380" t="s">
        <v>3336</v>
      </c>
      <c r="B59" s="1">
        <v>13264</v>
      </c>
      <c r="C59" s="377">
        <v>9</v>
      </c>
      <c r="D59" s="377">
        <v>2.2000000000000002</v>
      </c>
    </row>
    <row r="60" spans="1:4">
      <c r="A60" s="380" t="s">
        <v>3337</v>
      </c>
      <c r="B60" s="1">
        <v>13204</v>
      </c>
      <c r="C60" s="377">
        <v>11</v>
      </c>
      <c r="D60" s="377">
        <v>2.2000000000000002</v>
      </c>
    </row>
    <row r="61" spans="1:4">
      <c r="A61" s="380" t="s">
        <v>3338</v>
      </c>
      <c r="B61" s="1">
        <v>13568</v>
      </c>
      <c r="C61" s="377">
        <v>15</v>
      </c>
      <c r="D61" s="377">
        <v>2.2000000000000002</v>
      </c>
    </row>
    <row r="62" spans="1:4">
      <c r="A62" s="380" t="s">
        <v>3339</v>
      </c>
      <c r="B62" s="1">
        <v>14072</v>
      </c>
      <c r="C62" s="377">
        <v>18.5</v>
      </c>
      <c r="D62" s="377">
        <v>2.2000000000000002</v>
      </c>
    </row>
    <row r="63" spans="1:4">
      <c r="A63" s="380" t="s">
        <v>3340</v>
      </c>
      <c r="B63" s="1">
        <v>14028</v>
      </c>
      <c r="C63" s="377">
        <v>22</v>
      </c>
      <c r="D63" s="377">
        <v>2.2000000000000002</v>
      </c>
    </row>
    <row r="64" spans="1:4">
      <c r="A64" s="380" t="s">
        <v>3341</v>
      </c>
      <c r="B64" s="1">
        <v>16624</v>
      </c>
      <c r="C64" s="377">
        <v>30</v>
      </c>
      <c r="D64" s="377">
        <v>2.2000000000000002</v>
      </c>
    </row>
    <row r="65" spans="1:6">
      <c r="A65" s="380" t="s">
        <v>3342</v>
      </c>
      <c r="B65" s="1">
        <v>18284</v>
      </c>
      <c r="C65" s="377">
        <v>37</v>
      </c>
      <c r="D65" s="377">
        <v>2.2000000000000002</v>
      </c>
    </row>
    <row r="66" spans="1:6">
      <c r="A66" s="380" t="s">
        <v>3343</v>
      </c>
      <c r="B66" s="1">
        <v>20812</v>
      </c>
      <c r="C66" s="377">
        <v>45</v>
      </c>
      <c r="D66" s="377">
        <v>2.2000000000000002</v>
      </c>
    </row>
    <row r="67" spans="1:6">
      <c r="A67" s="380" t="s">
        <v>3344</v>
      </c>
      <c r="B67" s="1">
        <v>30628</v>
      </c>
      <c r="C67" s="377">
        <v>55</v>
      </c>
      <c r="D67" s="377">
        <v>2.2000000000000002</v>
      </c>
    </row>
    <row r="68" spans="1:6">
      <c r="A68" s="380" t="s">
        <v>3345</v>
      </c>
      <c r="B68" s="1">
        <v>33748</v>
      </c>
      <c r="C68" s="377">
        <v>75</v>
      </c>
      <c r="D68" s="377">
        <v>2.2000000000000002</v>
      </c>
    </row>
    <row r="69" spans="1:6">
      <c r="A69" s="380" t="s">
        <v>3346</v>
      </c>
      <c r="B69" s="1">
        <v>42104</v>
      </c>
      <c r="C69" s="377">
        <v>90</v>
      </c>
      <c r="D69" s="377">
        <v>2.2000000000000002</v>
      </c>
    </row>
    <row r="70" spans="1:6">
      <c r="A70" s="380" t="s">
        <v>3347</v>
      </c>
      <c r="B70" s="1">
        <v>45404</v>
      </c>
      <c r="C70" s="377">
        <v>110</v>
      </c>
      <c r="D70" s="377">
        <v>2.2000000000000002</v>
      </c>
    </row>
    <row r="71" spans="1:6" ht="16.2" thickBot="1"/>
    <row r="72" spans="1:6" ht="15.6" customHeight="1">
      <c r="A72" s="389" t="s">
        <v>3215</v>
      </c>
      <c r="C72" s="390"/>
      <c r="D72" s="390"/>
      <c r="E72" s="390"/>
      <c r="F72" s="391"/>
    </row>
    <row r="73" spans="1:6" ht="15.6" customHeight="1">
      <c r="A73" s="392"/>
      <c r="C73" s="393"/>
      <c r="D73" s="393"/>
      <c r="E73" s="393"/>
      <c r="F73" s="394"/>
    </row>
    <row r="74" spans="1:6" ht="15.6" customHeight="1">
      <c r="A74" s="392"/>
      <c r="C74" s="393"/>
      <c r="D74" s="393"/>
      <c r="E74" s="393"/>
      <c r="F74" s="394"/>
    </row>
    <row r="75" spans="1:6" ht="16.2" customHeight="1" thickBot="1">
      <c r="A75" s="395"/>
      <c r="C75" s="396"/>
      <c r="D75" s="396"/>
      <c r="E75" s="396"/>
      <c r="F75" s="39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38C4E-04F4-46CB-84CD-1F5C4A443FC4}">
  <sheetPr codeName="Лист24"/>
  <dimension ref="A1:H9"/>
  <sheetViews>
    <sheetView zoomScale="115" zoomScaleNormal="115" workbookViewId="0">
      <selection activeCell="B36" sqref="B36"/>
    </sheetView>
  </sheetViews>
  <sheetFormatPr defaultColWidth="8.88671875" defaultRowHeight="15.6"/>
  <cols>
    <col min="1" max="1" width="54.33203125" style="377" bestFit="1" customWidth="1"/>
    <col min="2" max="2" width="32.33203125" style="377" bestFit="1" customWidth="1"/>
    <col min="3" max="16384" width="8.88671875" style="377"/>
  </cols>
  <sheetData>
    <row r="1" spans="1:8" ht="18" thickBot="1">
      <c r="A1" s="375" t="s">
        <v>2803</v>
      </c>
      <c r="B1" s="385" t="s">
        <v>751</v>
      </c>
    </row>
    <row r="2" spans="1:8">
      <c r="A2" s="378" t="s">
        <v>3348</v>
      </c>
      <c r="B2" s="379">
        <v>1166.6666666666667</v>
      </c>
    </row>
    <row r="3" spans="1:8">
      <c r="A3" s="380" t="s">
        <v>3349</v>
      </c>
      <c r="B3" s="379">
        <v>2000</v>
      </c>
    </row>
    <row r="4" spans="1:8">
      <c r="A4" s="380" t="s">
        <v>3350</v>
      </c>
      <c r="B4" s="379">
        <v>1250</v>
      </c>
    </row>
    <row r="5" spans="1:8" ht="16.2" thickBot="1"/>
    <row r="6" spans="1:8">
      <c r="A6" s="516" t="s">
        <v>3215</v>
      </c>
      <c r="B6" s="517"/>
      <c r="C6" s="517"/>
      <c r="D6" s="517"/>
      <c r="E6" s="517"/>
      <c r="F6" s="517"/>
      <c r="G6" s="517"/>
      <c r="H6" s="518"/>
    </row>
    <row r="7" spans="1:8">
      <c r="A7" s="519"/>
      <c r="B7" s="520"/>
      <c r="C7" s="520"/>
      <c r="D7" s="520"/>
      <c r="E7" s="520"/>
      <c r="F7" s="520"/>
      <c r="G7" s="520"/>
      <c r="H7" s="521"/>
    </row>
    <row r="8" spans="1:8">
      <c r="A8" s="519"/>
      <c r="B8" s="520"/>
      <c r="C8" s="520"/>
      <c r="D8" s="520"/>
      <c r="E8" s="520"/>
      <c r="F8" s="520"/>
      <c r="G8" s="520"/>
      <c r="H8" s="521"/>
    </row>
    <row r="9" spans="1:8" ht="16.2" thickBot="1">
      <c r="A9" s="522"/>
      <c r="B9" s="523"/>
      <c r="C9" s="523"/>
      <c r="D9" s="523"/>
      <c r="E9" s="523"/>
      <c r="F9" s="523"/>
      <c r="G9" s="523"/>
      <c r="H9" s="524"/>
    </row>
  </sheetData>
  <mergeCells count="1">
    <mergeCell ref="A6:H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0D0D5-B681-47B5-92B5-6360A0252F84}">
  <sheetPr codeName="Лист16"/>
  <dimension ref="A1:X5085"/>
  <sheetViews>
    <sheetView showGridLines="0" topLeftCell="C64" zoomScale="55" zoomScaleNormal="55" workbookViewId="0">
      <selection activeCell="AN62" sqref="AN62"/>
    </sheetView>
  </sheetViews>
  <sheetFormatPr defaultColWidth="8.88671875" defaultRowHeight="14.4"/>
  <cols>
    <col min="1" max="1" width="21.33203125" style="371" customWidth="1"/>
    <col min="2" max="2" width="14.88671875" style="371" customWidth="1"/>
    <col min="3" max="3" width="17" style="371" customWidth="1"/>
    <col min="4" max="4" width="8.88671875" style="371"/>
    <col min="5" max="5" width="16.88671875" style="371" customWidth="1"/>
    <col min="6" max="6" width="15.109375" style="371" customWidth="1"/>
    <col min="7" max="7" width="16.44140625" style="371" customWidth="1"/>
    <col min="8" max="8" width="17.6640625" style="371" customWidth="1"/>
    <col min="9" max="18" width="8.88671875" style="371"/>
    <col min="19" max="19" width="18.6640625" style="371" customWidth="1"/>
    <col min="20" max="16384" width="8.88671875" style="371"/>
  </cols>
  <sheetData>
    <row r="1" spans="1:24">
      <c r="A1" s="370"/>
      <c r="B1" s="370" t="s">
        <v>3135</v>
      </c>
      <c r="C1" s="370" t="s">
        <v>3136</v>
      </c>
      <c r="D1" s="370" t="s">
        <v>2523</v>
      </c>
      <c r="E1" s="370" t="s">
        <v>3137</v>
      </c>
      <c r="F1" s="370" t="s">
        <v>3138</v>
      </c>
      <c r="G1" s="370" t="s">
        <v>3139</v>
      </c>
      <c r="H1" s="370" t="s">
        <v>3140</v>
      </c>
    </row>
    <row r="2" spans="1:24">
      <c r="A2" s="370" t="s">
        <v>2065</v>
      </c>
      <c r="B2" s="370">
        <v>0</v>
      </c>
      <c r="C2" s="370">
        <v>11.82</v>
      </c>
      <c r="D2" s="370">
        <v>0</v>
      </c>
      <c r="E2" s="370">
        <v>3.0000000000000001E-3</v>
      </c>
      <c r="F2" s="370">
        <v>1.2050000000000001</v>
      </c>
      <c r="G2" s="370">
        <v>0.5</v>
      </c>
      <c r="H2" s="370">
        <v>2.4</v>
      </c>
      <c r="S2" s="371" t="s">
        <v>3141</v>
      </c>
      <c r="T2" s="371">
        <v>0</v>
      </c>
      <c r="U2" s="371">
        <v>22.08</v>
      </c>
      <c r="V2" s="371">
        <v>0</v>
      </c>
      <c r="W2" s="371">
        <v>5.0000000000000001E-4</v>
      </c>
      <c r="X2" s="371">
        <v>1.5029999999999999</v>
      </c>
    </row>
    <row r="3" spans="1:24">
      <c r="A3" s="372"/>
      <c r="B3" s="372">
        <v>0.1714</v>
      </c>
      <c r="C3" s="372">
        <v>11.7</v>
      </c>
      <c r="D3" s="372">
        <v>10.43</v>
      </c>
      <c r="E3" s="372">
        <v>2.2499999999999999E-2</v>
      </c>
      <c r="F3" s="372">
        <v>1.423</v>
      </c>
      <c r="T3" s="371">
        <v>0.60709999999999997</v>
      </c>
      <c r="U3" s="371">
        <v>22.1</v>
      </c>
      <c r="V3" s="371">
        <v>17.57</v>
      </c>
      <c r="W3" s="371">
        <v>8.1199999999999994E-2</v>
      </c>
      <c r="X3" s="371">
        <v>1.5009999999999999</v>
      </c>
    </row>
    <row r="4" spans="1:24">
      <c r="A4" s="370"/>
      <c r="B4" s="370">
        <v>0.34289999999999998</v>
      </c>
      <c r="C4" s="370">
        <v>11.56</v>
      </c>
      <c r="D4" s="370">
        <v>19.399999999999999</v>
      </c>
      <c r="E4" s="370">
        <v>3.8399999999999997E-2</v>
      </c>
      <c r="F4" s="370">
        <v>1.5109999999999999</v>
      </c>
      <c r="T4" s="371">
        <v>1.214</v>
      </c>
      <c r="U4" s="371">
        <v>21.95</v>
      </c>
      <c r="V4" s="371">
        <v>32</v>
      </c>
      <c r="W4" s="371">
        <v>0.14879999999999999</v>
      </c>
      <c r="X4" s="371">
        <v>1.496</v>
      </c>
    </row>
    <row r="5" spans="1:24">
      <c r="A5" s="370"/>
      <c r="B5" s="370">
        <v>0.51429999999999998</v>
      </c>
      <c r="C5" s="370">
        <v>11.41</v>
      </c>
      <c r="D5" s="370">
        <v>27.08</v>
      </c>
      <c r="E5" s="370">
        <v>5.11E-2</v>
      </c>
      <c r="F5" s="370">
        <v>1.5009999999999999</v>
      </c>
      <c r="T5" s="371">
        <v>1.821</v>
      </c>
      <c r="U5" s="371">
        <v>21.62</v>
      </c>
      <c r="V5" s="371">
        <v>43.86</v>
      </c>
      <c r="W5" s="371">
        <v>0.20449999999999999</v>
      </c>
      <c r="X5" s="371">
        <v>1.4910000000000001</v>
      </c>
    </row>
    <row r="6" spans="1:24">
      <c r="A6" s="370"/>
      <c r="B6" s="370">
        <v>0.68569999999999998</v>
      </c>
      <c r="C6" s="370">
        <v>11.21</v>
      </c>
      <c r="D6" s="370">
        <v>33.5</v>
      </c>
      <c r="E6" s="370">
        <v>6.0900000000000003E-2</v>
      </c>
      <c r="F6" s="370">
        <v>1.4259999999999999</v>
      </c>
      <c r="T6" s="371">
        <v>2.4289999999999998</v>
      </c>
      <c r="U6" s="371">
        <v>21.13</v>
      </c>
      <c r="V6" s="371">
        <v>53.32</v>
      </c>
      <c r="W6" s="371">
        <v>0.2492</v>
      </c>
      <c r="X6" s="371">
        <v>1.49</v>
      </c>
    </row>
    <row r="7" spans="1:24">
      <c r="A7" s="370"/>
      <c r="B7" s="370">
        <v>0.85709999999999997</v>
      </c>
      <c r="C7" s="370">
        <v>10.96</v>
      </c>
      <c r="D7" s="370">
        <v>38.68</v>
      </c>
      <c r="E7" s="370">
        <v>6.83E-2</v>
      </c>
      <c r="F7" s="370">
        <v>1.321</v>
      </c>
      <c r="T7" s="371">
        <v>3.036</v>
      </c>
      <c r="U7" s="371">
        <v>20.48</v>
      </c>
      <c r="V7" s="371">
        <v>60.56</v>
      </c>
      <c r="W7" s="371">
        <v>0.28399999999999997</v>
      </c>
      <c r="X7" s="371">
        <v>1.496</v>
      </c>
    </row>
    <row r="8" spans="1:24">
      <c r="A8" s="370"/>
      <c r="B8" s="370">
        <v>1.0289999999999999</v>
      </c>
      <c r="C8" s="370">
        <v>10.64</v>
      </c>
      <c r="D8" s="370">
        <v>42.65</v>
      </c>
      <c r="E8" s="370">
        <v>7.3499999999999996E-2</v>
      </c>
      <c r="F8" s="370">
        <v>1.216</v>
      </c>
      <c r="T8" s="371">
        <v>3.6429999999999998</v>
      </c>
      <c r="U8" s="371">
        <v>19.649999999999999</v>
      </c>
      <c r="V8" s="371">
        <v>65.739999999999995</v>
      </c>
      <c r="W8" s="371">
        <v>0.31</v>
      </c>
      <c r="X8" s="371">
        <v>1.514</v>
      </c>
    </row>
    <row r="9" spans="1:24">
      <c r="A9" s="370"/>
      <c r="B9" s="370">
        <v>1.2</v>
      </c>
      <c r="C9" s="370">
        <v>10.24</v>
      </c>
      <c r="D9" s="370">
        <v>45.43</v>
      </c>
      <c r="E9" s="370">
        <v>7.6999999999999999E-2</v>
      </c>
      <c r="F9" s="370">
        <v>1.1459999999999999</v>
      </c>
      <c r="T9" s="371">
        <v>4.25</v>
      </c>
      <c r="U9" s="371">
        <v>18.670000000000002</v>
      </c>
      <c r="V9" s="371">
        <v>69.05</v>
      </c>
      <c r="W9" s="371">
        <v>0.32829999999999998</v>
      </c>
      <c r="X9" s="371">
        <v>1.5469999999999999</v>
      </c>
    </row>
    <row r="10" spans="1:24">
      <c r="A10" s="370"/>
      <c r="B10" s="370">
        <v>1.371</v>
      </c>
      <c r="C10" s="370">
        <v>9.7449999999999992</v>
      </c>
      <c r="D10" s="370">
        <v>47.06</v>
      </c>
      <c r="E10" s="370">
        <v>7.9100000000000004E-2</v>
      </c>
      <c r="F10" s="370">
        <v>1.143</v>
      </c>
      <c r="T10" s="371">
        <v>4.8570000000000002</v>
      </c>
      <c r="U10" s="371">
        <v>17.52</v>
      </c>
      <c r="V10" s="371">
        <v>70.650000000000006</v>
      </c>
      <c r="W10" s="371">
        <v>0.33979999999999999</v>
      </c>
      <c r="X10" s="371">
        <v>1.5980000000000001</v>
      </c>
    </row>
    <row r="11" spans="1:24">
      <c r="A11" s="370"/>
      <c r="B11" s="370">
        <v>1.5429999999999999</v>
      </c>
      <c r="C11" s="370">
        <v>9.1389999999999993</v>
      </c>
      <c r="D11" s="370">
        <v>47.55</v>
      </c>
      <c r="E11" s="370">
        <v>8.0199999999999994E-2</v>
      </c>
      <c r="F11" s="370">
        <v>1.2410000000000001</v>
      </c>
      <c r="T11" s="371">
        <v>5.4640000000000004</v>
      </c>
      <c r="U11" s="371">
        <v>16.22</v>
      </c>
      <c r="V11" s="371">
        <v>70.72</v>
      </c>
      <c r="W11" s="371">
        <v>0.34570000000000001</v>
      </c>
      <c r="X11" s="371">
        <v>1.6719999999999999</v>
      </c>
    </row>
    <row r="12" spans="1:24">
      <c r="A12" s="370"/>
      <c r="B12" s="370">
        <v>1.714</v>
      </c>
      <c r="C12" s="370">
        <v>8.4079999999999995</v>
      </c>
      <c r="D12" s="370">
        <v>46.94</v>
      </c>
      <c r="E12" s="370">
        <v>8.0600000000000005E-2</v>
      </c>
      <c r="F12" s="370">
        <v>1.472</v>
      </c>
      <c r="T12" s="371">
        <v>6.0709999999999997</v>
      </c>
      <c r="U12" s="371">
        <v>14.76</v>
      </c>
      <c r="V12" s="371">
        <v>69.430000000000007</v>
      </c>
      <c r="W12" s="371">
        <v>0.34699999999999998</v>
      </c>
      <c r="X12" s="371">
        <v>1.7729999999999999</v>
      </c>
    </row>
    <row r="13" spans="1:24">
      <c r="A13" s="370"/>
      <c r="B13" s="370">
        <v>1.8859999999999999</v>
      </c>
      <c r="C13" s="370">
        <v>7.5389999999999997</v>
      </c>
      <c r="D13" s="370">
        <v>45.26</v>
      </c>
      <c r="E13" s="370">
        <v>8.0699999999999994E-2</v>
      </c>
      <c r="F13" s="370">
        <v>1.87</v>
      </c>
      <c r="T13" s="371">
        <v>6.6790000000000003</v>
      </c>
      <c r="U13" s="371">
        <v>13.14</v>
      </c>
      <c r="V13" s="371">
        <v>66.97</v>
      </c>
      <c r="W13" s="371">
        <v>0.34489999999999998</v>
      </c>
      <c r="X13" s="371">
        <v>1.903</v>
      </c>
    </row>
    <row r="14" spans="1:24">
      <c r="A14" s="370"/>
      <c r="B14" s="370">
        <v>2.0569999999999999</v>
      </c>
      <c r="C14" s="370">
        <v>6.5170000000000003</v>
      </c>
      <c r="D14" s="370">
        <v>42.52</v>
      </c>
      <c r="E14" s="370">
        <v>8.09E-2</v>
      </c>
      <c r="F14" s="370">
        <v>2.4660000000000002</v>
      </c>
      <c r="T14" s="371">
        <v>7.2859999999999996</v>
      </c>
      <c r="U14" s="371">
        <v>11.37</v>
      </c>
      <c r="V14" s="371">
        <v>63.49</v>
      </c>
      <c r="W14" s="371">
        <v>0.3402</v>
      </c>
      <c r="X14" s="371">
        <v>2.0670000000000002</v>
      </c>
    </row>
    <row r="15" spans="1:24">
      <c r="A15" s="370"/>
      <c r="B15" s="370">
        <v>2.2290000000000001</v>
      </c>
      <c r="C15" s="370">
        <v>5.3289999999999997</v>
      </c>
      <c r="D15" s="370">
        <v>38.75</v>
      </c>
      <c r="E15" s="370">
        <v>8.1500000000000003E-2</v>
      </c>
      <c r="F15" s="370">
        <v>3.2959999999999998</v>
      </c>
      <c r="T15" s="371">
        <v>7.8929999999999998</v>
      </c>
      <c r="U15" s="371">
        <v>9.4429999999999996</v>
      </c>
      <c r="V15" s="371">
        <v>59.18</v>
      </c>
      <c r="W15" s="371">
        <v>0.33410000000000001</v>
      </c>
      <c r="X15" s="371">
        <v>2.2690000000000001</v>
      </c>
    </row>
    <row r="16" spans="1:24">
      <c r="A16" s="370"/>
      <c r="B16" s="370">
        <v>2.4</v>
      </c>
      <c r="C16" s="370">
        <v>3.9620000000000002</v>
      </c>
      <c r="D16" s="370">
        <v>34</v>
      </c>
      <c r="E16" s="370">
        <v>8.3000000000000004E-2</v>
      </c>
      <c r="F16" s="370">
        <v>4.3879999999999999</v>
      </c>
      <c r="T16" s="371">
        <v>8.4990000000000006</v>
      </c>
      <c r="U16" s="371">
        <v>7.3710000000000004</v>
      </c>
      <c r="V16" s="371">
        <v>54.21</v>
      </c>
      <c r="W16" s="371">
        <v>0.32769999999999999</v>
      </c>
      <c r="X16" s="371">
        <v>2.512</v>
      </c>
    </row>
    <row r="18" spans="1:21">
      <c r="A18" s="370" t="s">
        <v>2066</v>
      </c>
      <c r="B18" s="370">
        <v>0</v>
      </c>
      <c r="C18" s="370">
        <v>17.45</v>
      </c>
      <c r="D18" s="370">
        <v>0</v>
      </c>
      <c r="E18" s="370">
        <v>4.1999999999999997E-3</v>
      </c>
      <c r="F18" s="370">
        <v>1.2050000000000001</v>
      </c>
      <c r="G18" s="370">
        <v>0.5</v>
      </c>
      <c r="H18" s="370">
        <v>2.4</v>
      </c>
      <c r="S18" s="371" t="s">
        <v>3142</v>
      </c>
      <c r="T18" s="371">
        <v>4</v>
      </c>
      <c r="U18" s="371">
        <v>20</v>
      </c>
    </row>
    <row r="19" spans="1:21">
      <c r="A19" s="370"/>
      <c r="B19" s="370">
        <v>0.1714</v>
      </c>
      <c r="C19" s="370">
        <v>17.37</v>
      </c>
      <c r="D19" s="370">
        <v>10.43</v>
      </c>
      <c r="E19" s="370">
        <v>3.3700000000000001E-2</v>
      </c>
      <c r="F19" s="370">
        <v>1.423</v>
      </c>
    </row>
    <row r="20" spans="1:21">
      <c r="A20" s="370"/>
      <c r="B20" s="370">
        <v>0.34289999999999998</v>
      </c>
      <c r="C20" s="370">
        <v>17.260000000000002</v>
      </c>
      <c r="D20" s="370">
        <v>19.399999999999999</v>
      </c>
      <c r="E20" s="370">
        <v>5.79E-2</v>
      </c>
      <c r="F20" s="370">
        <v>1.5109999999999999</v>
      </c>
      <c r="R20" s="371">
        <v>2</v>
      </c>
      <c r="S20" s="371" t="s">
        <v>3145</v>
      </c>
      <c r="T20" s="371">
        <f>$R$20*T2</f>
        <v>0</v>
      </c>
      <c r="U20" s="371">
        <f>U2</f>
        <v>22.08</v>
      </c>
    </row>
    <row r="21" spans="1:21">
      <c r="A21" s="370"/>
      <c r="B21" s="370">
        <v>0.51429999999999998</v>
      </c>
      <c r="C21" s="370">
        <v>17.09</v>
      </c>
      <c r="D21" s="370">
        <v>27.08</v>
      </c>
      <c r="E21" s="370">
        <v>7.7399999999999997E-2</v>
      </c>
      <c r="F21" s="370">
        <v>1.5009999999999999</v>
      </c>
      <c r="T21" s="371">
        <f t="shared" ref="T21:T34" si="0">$R$20*T3</f>
        <v>1.2141999999999999</v>
      </c>
      <c r="U21" s="371">
        <f t="shared" ref="U21:U34" si="1">U3</f>
        <v>22.1</v>
      </c>
    </row>
    <row r="22" spans="1:21">
      <c r="A22" s="370"/>
      <c r="B22" s="370">
        <v>0.68569999999999998</v>
      </c>
      <c r="C22" s="370">
        <v>16.84</v>
      </c>
      <c r="D22" s="370">
        <v>33.5</v>
      </c>
      <c r="E22" s="370">
        <v>9.2700000000000005E-2</v>
      </c>
      <c r="F22" s="370">
        <v>1.4259999999999999</v>
      </c>
      <c r="T22" s="371">
        <f t="shared" si="0"/>
        <v>2.4279999999999999</v>
      </c>
      <c r="U22" s="371">
        <f t="shared" si="1"/>
        <v>21.95</v>
      </c>
    </row>
    <row r="23" spans="1:21">
      <c r="A23" s="370"/>
      <c r="B23" s="370">
        <v>0.85709999999999997</v>
      </c>
      <c r="C23" s="370">
        <v>16.5</v>
      </c>
      <c r="D23" s="370">
        <v>38.68</v>
      </c>
      <c r="E23" s="370">
        <v>0.1042</v>
      </c>
      <c r="F23" s="370">
        <v>1.321</v>
      </c>
      <c r="T23" s="371">
        <f t="shared" si="0"/>
        <v>3.6419999999999999</v>
      </c>
      <c r="U23" s="371">
        <f t="shared" si="1"/>
        <v>21.62</v>
      </c>
    </row>
    <row r="24" spans="1:21">
      <c r="A24" s="370"/>
      <c r="B24" s="370">
        <v>1.0289999999999999</v>
      </c>
      <c r="C24" s="370">
        <v>16.04</v>
      </c>
      <c r="D24" s="370">
        <v>42.65</v>
      </c>
      <c r="E24" s="370">
        <v>0.1125</v>
      </c>
      <c r="F24" s="370">
        <v>1.216</v>
      </c>
      <c r="T24" s="371">
        <f t="shared" si="0"/>
        <v>4.8579999999999997</v>
      </c>
      <c r="U24" s="371">
        <f t="shared" si="1"/>
        <v>21.13</v>
      </c>
    </row>
    <row r="25" spans="1:21">
      <c r="A25" s="370"/>
      <c r="B25" s="370">
        <v>1.2</v>
      </c>
      <c r="C25" s="370">
        <v>15.46</v>
      </c>
      <c r="D25" s="370">
        <v>45.43</v>
      </c>
      <c r="E25" s="370">
        <v>0.1182</v>
      </c>
      <c r="F25" s="370">
        <v>1.1459999999999999</v>
      </c>
      <c r="T25" s="371">
        <f t="shared" si="0"/>
        <v>6.0720000000000001</v>
      </c>
      <c r="U25" s="371">
        <f t="shared" si="1"/>
        <v>20.48</v>
      </c>
    </row>
    <row r="26" spans="1:21">
      <c r="A26" s="370"/>
      <c r="B26" s="370">
        <v>1.371</v>
      </c>
      <c r="C26" s="370">
        <v>14.71</v>
      </c>
      <c r="D26" s="370">
        <v>47.06</v>
      </c>
      <c r="E26" s="370">
        <v>0.1217</v>
      </c>
      <c r="F26" s="370">
        <v>1.143</v>
      </c>
      <c r="T26" s="371">
        <f t="shared" si="0"/>
        <v>7.2859999999999996</v>
      </c>
      <c r="U26" s="371">
        <f t="shared" si="1"/>
        <v>19.649999999999999</v>
      </c>
    </row>
    <row r="27" spans="1:21">
      <c r="A27" s="370"/>
      <c r="B27" s="370">
        <v>1.5429999999999999</v>
      </c>
      <c r="C27" s="370">
        <v>13.8</v>
      </c>
      <c r="D27" s="370">
        <v>47.55</v>
      </c>
      <c r="E27" s="370">
        <v>0.1235</v>
      </c>
      <c r="F27" s="370">
        <v>1.2410000000000001</v>
      </c>
      <c r="T27" s="371">
        <f t="shared" si="0"/>
        <v>8.5</v>
      </c>
      <c r="U27" s="371">
        <f t="shared" si="1"/>
        <v>18.670000000000002</v>
      </c>
    </row>
    <row r="28" spans="1:21">
      <c r="A28" s="370"/>
      <c r="B28" s="370">
        <v>1.714</v>
      </c>
      <c r="C28" s="370">
        <v>12.69</v>
      </c>
      <c r="D28" s="370">
        <v>46.94</v>
      </c>
      <c r="E28" s="370">
        <v>0.12429999999999999</v>
      </c>
      <c r="F28" s="370">
        <v>1.472</v>
      </c>
      <c r="T28" s="371">
        <f t="shared" si="0"/>
        <v>9.7140000000000004</v>
      </c>
      <c r="U28" s="371">
        <f t="shared" si="1"/>
        <v>17.52</v>
      </c>
    </row>
    <row r="29" spans="1:21">
      <c r="A29" s="370"/>
      <c r="B29" s="370">
        <v>1.8859999999999999</v>
      </c>
      <c r="C29" s="370">
        <v>11.37</v>
      </c>
      <c r="D29" s="370">
        <v>45.26</v>
      </c>
      <c r="E29" s="370">
        <v>0.1245</v>
      </c>
      <c r="F29" s="370">
        <v>1.87</v>
      </c>
      <c r="T29" s="371">
        <f t="shared" si="0"/>
        <v>10.928000000000001</v>
      </c>
      <c r="U29" s="371">
        <f t="shared" si="1"/>
        <v>16.22</v>
      </c>
    </row>
    <row r="30" spans="1:21">
      <c r="A30" s="370"/>
      <c r="B30" s="370">
        <v>2.0569999999999999</v>
      </c>
      <c r="C30" s="370">
        <v>9.8230000000000004</v>
      </c>
      <c r="D30" s="370">
        <v>42.52</v>
      </c>
      <c r="E30" s="370">
        <v>0.1246</v>
      </c>
      <c r="F30" s="370">
        <v>2.4660000000000002</v>
      </c>
      <c r="T30" s="371">
        <f t="shared" si="0"/>
        <v>12.141999999999999</v>
      </c>
      <c r="U30" s="371">
        <f t="shared" si="1"/>
        <v>14.76</v>
      </c>
    </row>
    <row r="31" spans="1:21">
      <c r="A31" s="370"/>
      <c r="B31" s="370">
        <v>2.2290000000000001</v>
      </c>
      <c r="C31" s="370">
        <v>8.0220000000000002</v>
      </c>
      <c r="D31" s="370">
        <v>38.75</v>
      </c>
      <c r="E31" s="370">
        <v>0.12520000000000001</v>
      </c>
      <c r="F31" s="370">
        <v>3.2959999999999998</v>
      </c>
      <c r="T31" s="371">
        <f t="shared" si="0"/>
        <v>13.358000000000001</v>
      </c>
      <c r="U31" s="371">
        <f t="shared" si="1"/>
        <v>13.14</v>
      </c>
    </row>
    <row r="32" spans="1:21">
      <c r="A32" s="370"/>
      <c r="B32" s="370">
        <v>2.4</v>
      </c>
      <c r="C32" s="370">
        <v>5.9550000000000001</v>
      </c>
      <c r="D32" s="370">
        <v>34</v>
      </c>
      <c r="E32" s="370">
        <v>0.12670000000000001</v>
      </c>
      <c r="F32" s="370">
        <v>4.3879999999999999</v>
      </c>
      <c r="T32" s="371">
        <f t="shared" si="0"/>
        <v>14.571999999999999</v>
      </c>
      <c r="U32" s="371">
        <f t="shared" si="1"/>
        <v>11.37</v>
      </c>
    </row>
    <row r="33" spans="1:21">
      <c r="T33" s="371">
        <f t="shared" si="0"/>
        <v>15.786</v>
      </c>
      <c r="U33" s="371">
        <f t="shared" si="1"/>
        <v>9.4429999999999996</v>
      </c>
    </row>
    <row r="34" spans="1:21">
      <c r="A34" s="370" t="s">
        <v>2067</v>
      </c>
      <c r="B34" s="370">
        <v>0</v>
      </c>
      <c r="C34" s="370">
        <v>23.45</v>
      </c>
      <c r="D34" s="370">
        <v>0</v>
      </c>
      <c r="E34" s="370">
        <v>6.0000000000000001E-3</v>
      </c>
      <c r="F34" s="370">
        <v>1.2050000000000001</v>
      </c>
      <c r="G34" s="370">
        <v>0.5</v>
      </c>
      <c r="H34" s="370">
        <v>2.4</v>
      </c>
      <c r="T34" s="371">
        <f t="shared" si="0"/>
        <v>16.998000000000001</v>
      </c>
      <c r="U34" s="371">
        <f t="shared" si="1"/>
        <v>7.3710000000000004</v>
      </c>
    </row>
    <row r="35" spans="1:21">
      <c r="A35" s="370"/>
      <c r="B35" s="370">
        <v>0.1714</v>
      </c>
      <c r="C35" s="370">
        <v>23.38</v>
      </c>
      <c r="D35" s="370">
        <v>10.43</v>
      </c>
      <c r="E35" s="370">
        <v>4.6100000000000002E-2</v>
      </c>
      <c r="F35" s="370">
        <v>1.423</v>
      </c>
    </row>
    <row r="36" spans="1:21">
      <c r="A36" s="370"/>
      <c r="B36" s="370">
        <v>0.34289999999999998</v>
      </c>
      <c r="C36" s="370">
        <v>23.24</v>
      </c>
      <c r="D36" s="370">
        <v>19.399999999999999</v>
      </c>
      <c r="E36" s="370">
        <v>7.8899999999999998E-2</v>
      </c>
      <c r="F36" s="370">
        <v>1.5109999999999999</v>
      </c>
      <c r="T36" s="371">
        <f>T18*R20</f>
        <v>8</v>
      </c>
      <c r="U36" s="371">
        <f>U18</f>
        <v>20</v>
      </c>
    </row>
    <row r="37" spans="1:21">
      <c r="A37" s="370"/>
      <c r="B37" s="370">
        <v>0.51429999999999998</v>
      </c>
      <c r="C37" s="370">
        <v>23.01</v>
      </c>
      <c r="D37" s="370">
        <v>27.08</v>
      </c>
      <c r="E37" s="370">
        <v>0.1052</v>
      </c>
      <c r="F37" s="370">
        <v>1.5009999999999999</v>
      </c>
    </row>
    <row r="38" spans="1:21">
      <c r="A38" s="370"/>
      <c r="B38" s="370">
        <v>0.68569999999999998</v>
      </c>
      <c r="C38" s="370">
        <v>22.68</v>
      </c>
      <c r="D38" s="370">
        <v>33.5</v>
      </c>
      <c r="E38" s="370">
        <v>0.12559999999999999</v>
      </c>
      <c r="F38" s="370">
        <v>1.4259999999999999</v>
      </c>
    </row>
    <row r="39" spans="1:21">
      <c r="A39" s="370"/>
      <c r="B39" s="370">
        <v>0.85709999999999997</v>
      </c>
      <c r="C39" s="370">
        <v>22.2</v>
      </c>
      <c r="D39" s="370">
        <v>38.68</v>
      </c>
      <c r="E39" s="370">
        <v>0.1409</v>
      </c>
      <c r="F39" s="370">
        <v>1.321</v>
      </c>
    </row>
    <row r="40" spans="1:21">
      <c r="A40" s="370"/>
      <c r="B40" s="370">
        <v>1.0289999999999999</v>
      </c>
      <c r="C40" s="370">
        <v>21.56</v>
      </c>
      <c r="D40" s="370">
        <v>42.65</v>
      </c>
      <c r="E40" s="370">
        <v>0.1517</v>
      </c>
      <c r="F40" s="370">
        <v>1.216</v>
      </c>
    </row>
    <row r="41" spans="1:21">
      <c r="A41" s="370"/>
      <c r="B41" s="370">
        <v>1.2</v>
      </c>
      <c r="C41" s="370">
        <v>20.74</v>
      </c>
      <c r="D41" s="370">
        <v>45.43</v>
      </c>
      <c r="E41" s="370">
        <v>0.15870000000000001</v>
      </c>
      <c r="F41" s="370">
        <v>1.1459999999999999</v>
      </c>
    </row>
    <row r="42" spans="1:21">
      <c r="A42" s="370"/>
      <c r="B42" s="370">
        <v>1.371</v>
      </c>
      <c r="C42" s="370">
        <v>19.71</v>
      </c>
      <c r="D42" s="370">
        <v>47.06</v>
      </c>
      <c r="E42" s="370">
        <v>0.16270000000000001</v>
      </c>
      <c r="F42" s="370">
        <v>1.143</v>
      </c>
    </row>
    <row r="43" spans="1:21">
      <c r="A43" s="370"/>
      <c r="B43" s="370">
        <v>1.5429999999999999</v>
      </c>
      <c r="C43" s="370">
        <v>18.45</v>
      </c>
      <c r="D43" s="370">
        <v>47.55</v>
      </c>
      <c r="E43" s="370">
        <v>0.16420000000000001</v>
      </c>
      <c r="F43" s="370">
        <v>1.2410000000000001</v>
      </c>
    </row>
    <row r="44" spans="1:21">
      <c r="A44" s="370"/>
      <c r="B44" s="370">
        <v>1.714</v>
      </c>
      <c r="C44" s="370">
        <v>16.940000000000001</v>
      </c>
      <c r="D44" s="370">
        <v>46.94</v>
      </c>
      <c r="E44" s="370">
        <v>0.1641</v>
      </c>
      <c r="F44" s="370">
        <v>1.472</v>
      </c>
    </row>
    <row r="45" spans="1:21">
      <c r="A45" s="370"/>
      <c r="B45" s="370">
        <v>1.8859999999999999</v>
      </c>
      <c r="C45" s="370">
        <v>15.14</v>
      </c>
      <c r="D45" s="370">
        <v>45.26</v>
      </c>
      <c r="E45" s="370">
        <v>0.16309999999999999</v>
      </c>
      <c r="F45" s="370">
        <v>1.87</v>
      </c>
    </row>
    <row r="46" spans="1:21">
      <c r="A46" s="370"/>
      <c r="B46" s="370">
        <v>2.0569999999999999</v>
      </c>
      <c r="C46" s="370">
        <v>13.04</v>
      </c>
      <c r="D46" s="370">
        <v>42.52</v>
      </c>
      <c r="E46" s="370">
        <v>0.16170000000000001</v>
      </c>
      <c r="F46" s="370">
        <v>2.4660000000000002</v>
      </c>
    </row>
    <row r="47" spans="1:21">
      <c r="A47" s="370"/>
      <c r="B47" s="370">
        <v>2.2290000000000001</v>
      </c>
      <c r="C47" s="370">
        <v>10.62</v>
      </c>
      <c r="D47" s="370">
        <v>38.75</v>
      </c>
      <c r="E47" s="370">
        <v>0.16070000000000001</v>
      </c>
      <c r="F47" s="370">
        <v>3.2959999999999998</v>
      </c>
    </row>
    <row r="48" spans="1:21">
      <c r="A48" s="370"/>
      <c r="B48" s="370">
        <v>2.4</v>
      </c>
      <c r="C48" s="370">
        <v>7.85</v>
      </c>
      <c r="D48" s="370">
        <v>34</v>
      </c>
      <c r="E48" s="370">
        <v>0.1608</v>
      </c>
      <c r="F48" s="370">
        <v>4.3879999999999999</v>
      </c>
    </row>
    <row r="50" spans="1:8">
      <c r="A50" s="370" t="s">
        <v>2068</v>
      </c>
      <c r="B50" s="370">
        <v>0</v>
      </c>
      <c r="C50" s="370">
        <v>28.95</v>
      </c>
      <c r="D50" s="370">
        <v>0</v>
      </c>
      <c r="E50" s="370">
        <v>5.0000000000000001E-3</v>
      </c>
      <c r="F50" s="370">
        <v>1.2050000000000001</v>
      </c>
      <c r="G50" s="370">
        <v>0.5</v>
      </c>
      <c r="H50" s="370">
        <v>2.4</v>
      </c>
    </row>
    <row r="51" spans="1:8">
      <c r="A51" s="370"/>
      <c r="B51" s="370">
        <v>0.1714</v>
      </c>
      <c r="C51" s="370">
        <v>28.91</v>
      </c>
      <c r="D51" s="370">
        <v>10.43</v>
      </c>
      <c r="E51" s="370">
        <v>5.5100000000000003E-2</v>
      </c>
      <c r="F51" s="370">
        <v>1.423</v>
      </c>
    </row>
    <row r="52" spans="1:8">
      <c r="A52" s="370"/>
      <c r="B52" s="370">
        <v>0.34289999999999998</v>
      </c>
      <c r="C52" s="370">
        <v>28.79</v>
      </c>
      <c r="D52" s="370">
        <v>19.399999999999999</v>
      </c>
      <c r="E52" s="370">
        <v>9.6299999999999997E-2</v>
      </c>
      <c r="F52" s="370">
        <v>1.5109999999999999</v>
      </c>
    </row>
    <row r="53" spans="1:8">
      <c r="A53" s="370"/>
      <c r="B53" s="370">
        <v>0.51429999999999998</v>
      </c>
      <c r="C53" s="370">
        <v>28.56</v>
      </c>
      <c r="D53" s="370">
        <v>27.08</v>
      </c>
      <c r="E53" s="370">
        <v>0.12939999999999999</v>
      </c>
      <c r="F53" s="370">
        <v>1.5009999999999999</v>
      </c>
    </row>
    <row r="54" spans="1:8">
      <c r="A54" s="370"/>
      <c r="B54" s="370">
        <v>0.68569999999999998</v>
      </c>
      <c r="C54" s="370">
        <v>28.17</v>
      </c>
      <c r="D54" s="370">
        <v>33.5</v>
      </c>
      <c r="E54" s="370">
        <v>0.1552</v>
      </c>
      <c r="F54" s="370">
        <v>1.4259999999999999</v>
      </c>
    </row>
    <row r="55" spans="1:8">
      <c r="A55" s="370"/>
      <c r="B55" s="370">
        <v>0.85709999999999997</v>
      </c>
      <c r="C55" s="370">
        <v>27.61</v>
      </c>
      <c r="D55" s="370">
        <v>38.68</v>
      </c>
      <c r="E55" s="370">
        <v>0.17460000000000001</v>
      </c>
      <c r="F55" s="370">
        <v>1.321</v>
      </c>
    </row>
    <row r="56" spans="1:8">
      <c r="A56" s="370"/>
      <c r="B56" s="370">
        <v>1.0289999999999999</v>
      </c>
      <c r="C56" s="370">
        <v>26.84</v>
      </c>
      <c r="D56" s="370">
        <v>42.65</v>
      </c>
      <c r="E56" s="370">
        <v>0.1885</v>
      </c>
      <c r="F56" s="370">
        <v>1.216</v>
      </c>
    </row>
    <row r="57" spans="1:8">
      <c r="A57" s="370"/>
      <c r="B57" s="370">
        <v>1.2</v>
      </c>
      <c r="C57" s="370">
        <v>25.85</v>
      </c>
      <c r="D57" s="370">
        <v>45.43</v>
      </c>
      <c r="E57" s="370">
        <v>0.1976</v>
      </c>
      <c r="F57" s="370">
        <v>1.1459999999999999</v>
      </c>
    </row>
    <row r="58" spans="1:8">
      <c r="A58" s="370"/>
      <c r="B58" s="370">
        <v>1.371</v>
      </c>
      <c r="C58" s="370">
        <v>24.59</v>
      </c>
      <c r="D58" s="370">
        <v>47.06</v>
      </c>
      <c r="E58" s="370">
        <v>0.2029</v>
      </c>
      <c r="F58" s="370">
        <v>1.143</v>
      </c>
    </row>
    <row r="59" spans="1:8">
      <c r="A59" s="370"/>
      <c r="B59" s="370">
        <v>1.5429999999999999</v>
      </c>
      <c r="C59" s="370">
        <v>23.04</v>
      </c>
      <c r="D59" s="370">
        <v>47.55</v>
      </c>
      <c r="E59" s="370">
        <v>0.2051</v>
      </c>
      <c r="F59" s="370">
        <v>1.2410000000000001</v>
      </c>
    </row>
    <row r="60" spans="1:8">
      <c r="A60" s="370"/>
      <c r="B60" s="370">
        <v>1.714</v>
      </c>
      <c r="C60" s="370">
        <v>21.17</v>
      </c>
      <c r="D60" s="370">
        <v>46.94</v>
      </c>
      <c r="E60" s="370">
        <v>0.2051</v>
      </c>
      <c r="F60" s="370">
        <v>1.472</v>
      </c>
    </row>
    <row r="61" spans="1:8">
      <c r="A61" s="370"/>
      <c r="B61" s="370">
        <v>1.8859999999999999</v>
      </c>
      <c r="C61" s="370">
        <v>18.95</v>
      </c>
      <c r="D61" s="370">
        <v>45.26</v>
      </c>
      <c r="E61" s="370">
        <v>0.20380000000000001</v>
      </c>
      <c r="F61" s="370">
        <v>1.87</v>
      </c>
    </row>
    <row r="62" spans="1:8">
      <c r="A62" s="370"/>
      <c r="B62" s="370">
        <v>2.0569999999999999</v>
      </c>
      <c r="C62" s="370">
        <v>16.36</v>
      </c>
      <c r="D62" s="370">
        <v>42.52</v>
      </c>
      <c r="E62" s="370">
        <v>0.20200000000000001</v>
      </c>
      <c r="F62" s="370">
        <v>2.4660000000000002</v>
      </c>
    </row>
    <row r="63" spans="1:8">
      <c r="A63" s="370"/>
      <c r="B63" s="370">
        <v>2.2290000000000001</v>
      </c>
      <c r="C63" s="370">
        <v>13.37</v>
      </c>
      <c r="D63" s="370">
        <v>38.75</v>
      </c>
      <c r="E63" s="370">
        <v>0.20050000000000001</v>
      </c>
      <c r="F63" s="370">
        <v>3.2959999999999998</v>
      </c>
    </row>
    <row r="64" spans="1:8">
      <c r="A64" s="370"/>
      <c r="B64" s="370">
        <v>2.4</v>
      </c>
      <c r="C64" s="370">
        <v>9.9450000000000003</v>
      </c>
      <c r="D64" s="370">
        <v>34</v>
      </c>
      <c r="E64" s="370">
        <v>0.20019999999999999</v>
      </c>
      <c r="F64" s="370">
        <v>4.3879999999999999</v>
      </c>
    </row>
    <row r="66" spans="1:8">
      <c r="A66" s="370" t="s">
        <v>2069</v>
      </c>
      <c r="B66" s="370">
        <v>0</v>
      </c>
      <c r="C66" s="370">
        <v>34.9</v>
      </c>
      <c r="D66" s="370">
        <v>0</v>
      </c>
      <c r="E66" s="370">
        <v>6.6E-3</v>
      </c>
      <c r="F66" s="370">
        <v>1.2050000000000001</v>
      </c>
      <c r="G66" s="373">
        <v>0.5</v>
      </c>
      <c r="H66" s="370">
        <v>2.4</v>
      </c>
    </row>
    <row r="67" spans="1:8">
      <c r="A67" s="370"/>
      <c r="B67" s="370">
        <v>0.1714</v>
      </c>
      <c r="C67" s="370">
        <v>34.979999999999997</v>
      </c>
      <c r="D67" s="370">
        <v>10.43</v>
      </c>
      <c r="E67" s="370">
        <v>6.59E-2</v>
      </c>
      <c r="F67" s="370">
        <v>1.423</v>
      </c>
    </row>
    <row r="68" spans="1:8">
      <c r="A68" s="370"/>
      <c r="B68" s="370">
        <v>0.34289999999999998</v>
      </c>
      <c r="C68" s="370">
        <v>34.909999999999997</v>
      </c>
      <c r="D68" s="370">
        <v>19.399999999999999</v>
      </c>
      <c r="E68" s="370">
        <v>0.1147</v>
      </c>
      <c r="F68" s="370">
        <v>1.5109999999999999</v>
      </c>
    </row>
    <row r="69" spans="1:8">
      <c r="A69" s="370"/>
      <c r="B69" s="370">
        <v>0.51429999999999998</v>
      </c>
      <c r="C69" s="370">
        <v>34.64</v>
      </c>
      <c r="D69" s="370">
        <v>27.08</v>
      </c>
      <c r="E69" s="370">
        <v>0.15409999999999999</v>
      </c>
      <c r="F69" s="370">
        <v>1.5009999999999999</v>
      </c>
    </row>
    <row r="70" spans="1:8">
      <c r="A70" s="370"/>
      <c r="B70" s="370">
        <v>0.68569999999999998</v>
      </c>
      <c r="C70" s="370">
        <v>34.17</v>
      </c>
      <c r="D70" s="370">
        <v>33.5</v>
      </c>
      <c r="E70" s="370">
        <v>0.185</v>
      </c>
      <c r="F70" s="370">
        <v>1.4259999999999999</v>
      </c>
    </row>
    <row r="71" spans="1:8">
      <c r="A71" s="370"/>
      <c r="B71" s="370">
        <v>0.85709999999999997</v>
      </c>
      <c r="C71" s="370">
        <v>33.47</v>
      </c>
      <c r="D71" s="370">
        <v>38.68</v>
      </c>
      <c r="E71" s="370">
        <v>0.20849999999999999</v>
      </c>
      <c r="F71" s="370">
        <v>1.321</v>
      </c>
    </row>
    <row r="72" spans="1:8">
      <c r="A72" s="370"/>
      <c r="B72" s="370">
        <v>1.0289999999999999</v>
      </c>
      <c r="C72" s="370">
        <v>32.5</v>
      </c>
      <c r="D72" s="370">
        <v>42.65</v>
      </c>
      <c r="E72" s="370">
        <v>0.22550000000000001</v>
      </c>
      <c r="F72" s="370">
        <v>1.216</v>
      </c>
    </row>
    <row r="73" spans="1:8">
      <c r="A73" s="370"/>
      <c r="B73" s="370">
        <v>1.2</v>
      </c>
      <c r="C73" s="370">
        <v>31.25</v>
      </c>
      <c r="D73" s="370">
        <v>45.43</v>
      </c>
      <c r="E73" s="370">
        <v>0.23710000000000001</v>
      </c>
      <c r="F73" s="370">
        <v>1.1459999999999999</v>
      </c>
    </row>
    <row r="74" spans="1:8">
      <c r="A74" s="370"/>
      <c r="B74" s="370">
        <v>1.371</v>
      </c>
      <c r="C74" s="370">
        <v>29.69</v>
      </c>
      <c r="D74" s="370">
        <v>47.06</v>
      </c>
      <c r="E74" s="370">
        <v>0.24440000000000001</v>
      </c>
      <c r="F74" s="370">
        <v>1.143</v>
      </c>
    </row>
    <row r="75" spans="1:8">
      <c r="A75" s="370"/>
      <c r="B75" s="370">
        <v>1.5429999999999999</v>
      </c>
      <c r="C75" s="370">
        <v>27.79</v>
      </c>
      <c r="D75" s="370">
        <v>47.55</v>
      </c>
      <c r="E75" s="370">
        <v>0.2482</v>
      </c>
      <c r="F75" s="370">
        <v>1.2410000000000001</v>
      </c>
    </row>
    <row r="76" spans="1:8">
      <c r="A76" s="370"/>
      <c r="B76" s="370">
        <v>1.714</v>
      </c>
      <c r="C76" s="370">
        <v>25.52</v>
      </c>
      <c r="D76" s="370">
        <v>46.94</v>
      </c>
      <c r="E76" s="370">
        <v>0.24959999999999999</v>
      </c>
      <c r="F76" s="370">
        <v>1.472</v>
      </c>
    </row>
    <row r="77" spans="1:8">
      <c r="A77" s="370"/>
      <c r="B77" s="370">
        <v>1.8859999999999999</v>
      </c>
      <c r="C77" s="370">
        <v>22.87</v>
      </c>
      <c r="D77" s="370">
        <v>45.26</v>
      </c>
      <c r="E77" s="370">
        <v>0.24970000000000001</v>
      </c>
      <c r="F77" s="370">
        <v>1.87</v>
      </c>
    </row>
    <row r="78" spans="1:8">
      <c r="A78" s="370"/>
      <c r="B78" s="370">
        <v>2.0569999999999999</v>
      </c>
      <c r="C78" s="370">
        <v>19.809999999999999</v>
      </c>
      <c r="D78" s="370">
        <v>42.52</v>
      </c>
      <c r="E78" s="370">
        <v>0.24940000000000001</v>
      </c>
      <c r="F78" s="370">
        <v>2.4660000000000002</v>
      </c>
    </row>
    <row r="79" spans="1:8">
      <c r="A79" s="370"/>
      <c r="B79" s="370">
        <v>2.2290000000000001</v>
      </c>
      <c r="C79" s="370">
        <v>16.309999999999999</v>
      </c>
      <c r="D79" s="370">
        <v>38.75</v>
      </c>
      <c r="E79" s="370">
        <v>0.24979999999999999</v>
      </c>
      <c r="F79" s="370">
        <v>3.2959999999999998</v>
      </c>
    </row>
    <row r="80" spans="1:8">
      <c r="A80" s="370"/>
      <c r="B80" s="370">
        <v>2.4</v>
      </c>
      <c r="C80" s="370">
        <v>12.35</v>
      </c>
      <c r="D80" s="370">
        <v>34</v>
      </c>
      <c r="E80" s="370">
        <v>0.25180000000000002</v>
      </c>
      <c r="F80" s="370">
        <v>4.3879999999999999</v>
      </c>
    </row>
    <row r="82" spans="1:8">
      <c r="A82" s="370" t="s">
        <v>2070</v>
      </c>
      <c r="B82" s="370">
        <v>0</v>
      </c>
      <c r="C82" s="370">
        <v>40.799999999999997</v>
      </c>
      <c r="D82" s="370">
        <v>0</v>
      </c>
      <c r="E82" s="370">
        <v>6.1000000000000004E-3</v>
      </c>
      <c r="F82" s="370">
        <v>1.2050000000000001</v>
      </c>
      <c r="G82" s="373">
        <v>0.5</v>
      </c>
      <c r="H82" s="370">
        <v>2.4</v>
      </c>
    </row>
    <row r="83" spans="1:8">
      <c r="A83" s="370"/>
      <c r="B83" s="370">
        <v>0.1714</v>
      </c>
      <c r="C83" s="370">
        <v>41.1</v>
      </c>
      <c r="D83" s="370">
        <v>10.43</v>
      </c>
      <c r="E83" s="370">
        <v>7.8299999999999995E-2</v>
      </c>
      <c r="F83" s="370">
        <v>1.423</v>
      </c>
    </row>
    <row r="84" spans="1:8">
      <c r="A84" s="370"/>
      <c r="B84" s="370">
        <v>0.34289999999999998</v>
      </c>
      <c r="C84" s="370">
        <v>41.15</v>
      </c>
      <c r="D84" s="370">
        <v>19.399999999999999</v>
      </c>
      <c r="E84" s="370">
        <v>0.13719999999999999</v>
      </c>
      <c r="F84" s="370">
        <v>1.5109999999999999</v>
      </c>
    </row>
    <row r="85" spans="1:8">
      <c r="A85" s="370"/>
      <c r="B85" s="370">
        <v>0.51429999999999998</v>
      </c>
      <c r="C85" s="370">
        <v>40.909999999999997</v>
      </c>
      <c r="D85" s="370">
        <v>27.08</v>
      </c>
      <c r="E85" s="370">
        <v>0.18410000000000001</v>
      </c>
      <c r="F85" s="370">
        <v>1.5009999999999999</v>
      </c>
    </row>
    <row r="86" spans="1:8">
      <c r="A86" s="370"/>
      <c r="B86" s="370">
        <v>0.68569999999999998</v>
      </c>
      <c r="C86" s="370">
        <v>40.380000000000003</v>
      </c>
      <c r="D86" s="370">
        <v>33.5</v>
      </c>
      <c r="E86" s="370">
        <v>0.2205</v>
      </c>
      <c r="F86" s="370">
        <v>1.4259999999999999</v>
      </c>
    </row>
    <row r="87" spans="1:8">
      <c r="A87" s="370"/>
      <c r="B87" s="370">
        <v>0.85709999999999997</v>
      </c>
      <c r="C87" s="370">
        <v>39.54</v>
      </c>
      <c r="D87" s="370">
        <v>38.68</v>
      </c>
      <c r="E87" s="370">
        <v>0.24759999999999999</v>
      </c>
      <c r="F87" s="370">
        <v>1.321</v>
      </c>
    </row>
    <row r="88" spans="1:8">
      <c r="A88" s="370"/>
      <c r="B88" s="370">
        <v>1.0289999999999999</v>
      </c>
      <c r="C88" s="370">
        <v>38.36</v>
      </c>
      <c r="D88" s="370">
        <v>42.65</v>
      </c>
      <c r="E88" s="370">
        <v>0.26679999999999998</v>
      </c>
      <c r="F88" s="370">
        <v>1.216</v>
      </c>
    </row>
    <row r="89" spans="1:8">
      <c r="A89" s="370"/>
      <c r="B89" s="370">
        <v>1.2</v>
      </c>
      <c r="C89" s="370">
        <v>36.83</v>
      </c>
      <c r="D89" s="370">
        <v>45.43</v>
      </c>
      <c r="E89" s="370">
        <v>0.27950000000000003</v>
      </c>
      <c r="F89" s="370">
        <v>1.1459999999999999</v>
      </c>
    </row>
    <row r="90" spans="1:8">
      <c r="A90" s="370"/>
      <c r="B90" s="370">
        <v>1.371</v>
      </c>
      <c r="C90" s="370">
        <v>34.93</v>
      </c>
      <c r="D90" s="370">
        <v>47.06</v>
      </c>
      <c r="E90" s="370">
        <v>0.28699999999999998</v>
      </c>
      <c r="F90" s="370">
        <v>1.143</v>
      </c>
    </row>
    <row r="91" spans="1:8">
      <c r="A91" s="370"/>
      <c r="B91" s="370">
        <v>1.5429999999999999</v>
      </c>
      <c r="C91" s="370">
        <v>32.65</v>
      </c>
      <c r="D91" s="370">
        <v>47.55</v>
      </c>
      <c r="E91" s="370">
        <v>0.29070000000000001</v>
      </c>
      <c r="F91" s="370">
        <v>1.2410000000000001</v>
      </c>
    </row>
    <row r="92" spans="1:8">
      <c r="A92" s="370"/>
      <c r="B92" s="370">
        <v>1.714</v>
      </c>
      <c r="C92" s="370">
        <v>29.95</v>
      </c>
      <c r="D92" s="370">
        <v>46.94</v>
      </c>
      <c r="E92" s="370">
        <v>0.29199999999999998</v>
      </c>
      <c r="F92" s="370">
        <v>1.472</v>
      </c>
    </row>
    <row r="93" spans="1:8">
      <c r="A93" s="370"/>
      <c r="B93" s="370">
        <v>1.8859999999999999</v>
      </c>
      <c r="C93" s="370">
        <v>26.83</v>
      </c>
      <c r="D93" s="370">
        <v>45.26</v>
      </c>
      <c r="E93" s="370">
        <v>0.29210000000000003</v>
      </c>
      <c r="F93" s="370">
        <v>1.87</v>
      </c>
    </row>
    <row r="94" spans="1:8">
      <c r="A94" s="370"/>
      <c r="B94" s="370">
        <v>2.0569999999999999</v>
      </c>
      <c r="C94" s="370">
        <v>23.27</v>
      </c>
      <c r="D94" s="370">
        <v>42.52</v>
      </c>
      <c r="E94" s="370">
        <v>0.29239999999999999</v>
      </c>
      <c r="F94" s="370">
        <v>2.4660000000000002</v>
      </c>
    </row>
    <row r="95" spans="1:8">
      <c r="A95" s="370"/>
      <c r="B95" s="370">
        <v>2.2290000000000001</v>
      </c>
      <c r="C95" s="370">
        <v>19.25</v>
      </c>
      <c r="D95" s="370">
        <v>38.75</v>
      </c>
      <c r="E95" s="370">
        <v>0.29430000000000001</v>
      </c>
      <c r="F95" s="370">
        <v>3.2959999999999998</v>
      </c>
    </row>
    <row r="96" spans="1:8">
      <c r="A96" s="370"/>
      <c r="B96" s="370">
        <v>2.4</v>
      </c>
      <c r="C96" s="370">
        <v>14.75</v>
      </c>
      <c r="D96" s="370">
        <v>34</v>
      </c>
      <c r="E96" s="370">
        <v>0.29920000000000002</v>
      </c>
      <c r="F96" s="370">
        <v>4.3879999999999999</v>
      </c>
    </row>
    <row r="98" spans="1:8">
      <c r="A98" s="370" t="s">
        <v>2071</v>
      </c>
      <c r="B98" s="370">
        <v>0</v>
      </c>
      <c r="C98" s="370">
        <v>46.97</v>
      </c>
      <c r="D98" s="370">
        <v>0</v>
      </c>
      <c r="E98" s="370">
        <v>9.4000000000000004E-3</v>
      </c>
      <c r="F98" s="370">
        <v>1.2050000000000001</v>
      </c>
      <c r="G98" s="373">
        <v>0.5</v>
      </c>
      <c r="H98" s="370">
        <v>2.4</v>
      </c>
    </row>
    <row r="99" spans="1:8">
      <c r="A99" s="370"/>
      <c r="B99" s="370">
        <v>0.1714</v>
      </c>
      <c r="C99" s="370">
        <v>46.79</v>
      </c>
      <c r="D99" s="370">
        <v>10.43</v>
      </c>
      <c r="E99" s="370">
        <v>9.01E-2</v>
      </c>
      <c r="F99" s="370">
        <v>1.423</v>
      </c>
    </row>
    <row r="100" spans="1:8">
      <c r="A100" s="370"/>
      <c r="B100" s="370">
        <v>0.34289999999999998</v>
      </c>
      <c r="C100" s="370">
        <v>46.51</v>
      </c>
      <c r="D100" s="370">
        <v>19.399999999999999</v>
      </c>
      <c r="E100" s="370">
        <v>0.15629999999999999</v>
      </c>
      <c r="F100" s="370">
        <v>1.5109999999999999</v>
      </c>
    </row>
    <row r="101" spans="1:8">
      <c r="A101" s="370"/>
      <c r="B101" s="370">
        <v>0.51429999999999998</v>
      </c>
      <c r="C101" s="370">
        <v>46.08</v>
      </c>
      <c r="D101" s="370">
        <v>27.08</v>
      </c>
      <c r="E101" s="370">
        <v>0.2094</v>
      </c>
      <c r="F101" s="370">
        <v>1.5009999999999999</v>
      </c>
    </row>
    <row r="102" spans="1:8">
      <c r="A102" s="370"/>
      <c r="B102" s="370">
        <v>0.68569999999999998</v>
      </c>
      <c r="C102" s="370">
        <v>45.46</v>
      </c>
      <c r="D102" s="370">
        <v>33.5</v>
      </c>
      <c r="E102" s="370">
        <v>0.251</v>
      </c>
      <c r="F102" s="370">
        <v>1.4259999999999999</v>
      </c>
    </row>
    <row r="103" spans="1:8">
      <c r="A103" s="370"/>
      <c r="B103" s="370">
        <v>0.85709999999999997</v>
      </c>
      <c r="C103" s="370">
        <v>44.59</v>
      </c>
      <c r="D103" s="370">
        <v>38.68</v>
      </c>
      <c r="E103" s="370">
        <v>0.28270000000000001</v>
      </c>
      <c r="F103" s="370">
        <v>1.321</v>
      </c>
    </row>
    <row r="104" spans="1:8">
      <c r="A104" s="370"/>
      <c r="B104" s="370">
        <v>1.0289999999999999</v>
      </c>
      <c r="C104" s="370">
        <v>43.44</v>
      </c>
      <c r="D104" s="370">
        <v>42.65</v>
      </c>
      <c r="E104" s="370">
        <v>0.30580000000000002</v>
      </c>
      <c r="F104" s="370">
        <v>1.216</v>
      </c>
    </row>
    <row r="105" spans="1:8">
      <c r="A105" s="370"/>
      <c r="B105" s="370">
        <v>1.2</v>
      </c>
      <c r="C105" s="370">
        <v>41.95</v>
      </c>
      <c r="D105" s="370">
        <v>45.43</v>
      </c>
      <c r="E105" s="370">
        <v>0.3221</v>
      </c>
      <c r="F105" s="370">
        <v>1.1459999999999999</v>
      </c>
    </row>
    <row r="106" spans="1:8">
      <c r="A106" s="370"/>
      <c r="B106" s="370">
        <v>1.371</v>
      </c>
      <c r="C106" s="370">
        <v>40.08</v>
      </c>
      <c r="D106" s="370">
        <v>47.06</v>
      </c>
      <c r="E106" s="370">
        <v>0.33279999999999998</v>
      </c>
      <c r="F106" s="370">
        <v>1.143</v>
      </c>
    </row>
    <row r="107" spans="1:8">
      <c r="A107" s="370"/>
      <c r="B107" s="370">
        <v>1.5429999999999999</v>
      </c>
      <c r="C107" s="370">
        <v>37.770000000000003</v>
      </c>
      <c r="D107" s="370">
        <v>47.55</v>
      </c>
      <c r="E107" s="370">
        <v>0.3397</v>
      </c>
      <c r="F107" s="370">
        <v>1.2410000000000001</v>
      </c>
    </row>
    <row r="108" spans="1:8">
      <c r="A108" s="370"/>
      <c r="B108" s="370">
        <v>1.714</v>
      </c>
      <c r="C108" s="370">
        <v>34.99</v>
      </c>
      <c r="D108" s="370">
        <v>46.94</v>
      </c>
      <c r="E108" s="370">
        <v>0.34410000000000002</v>
      </c>
      <c r="F108" s="370">
        <v>1.472</v>
      </c>
    </row>
    <row r="109" spans="1:8">
      <c r="A109" s="370"/>
      <c r="B109" s="370">
        <v>1.8859999999999999</v>
      </c>
      <c r="C109" s="370">
        <v>31.68</v>
      </c>
      <c r="D109" s="370">
        <v>45.26</v>
      </c>
      <c r="E109" s="370">
        <v>0.34770000000000001</v>
      </c>
      <c r="F109" s="370">
        <v>1.87</v>
      </c>
    </row>
    <row r="110" spans="1:8">
      <c r="A110" s="370"/>
      <c r="B110" s="370">
        <v>2.0569999999999999</v>
      </c>
      <c r="C110" s="370">
        <v>27.8</v>
      </c>
      <c r="D110" s="370">
        <v>42.52</v>
      </c>
      <c r="E110" s="370">
        <v>0.3518</v>
      </c>
      <c r="F110" s="370">
        <v>2.4660000000000002</v>
      </c>
    </row>
    <row r="111" spans="1:8">
      <c r="A111" s="370"/>
      <c r="B111" s="370">
        <v>2.2290000000000001</v>
      </c>
      <c r="C111" s="370">
        <v>23.3</v>
      </c>
      <c r="D111" s="370">
        <v>38.75</v>
      </c>
      <c r="E111" s="370">
        <v>0.35809999999999997</v>
      </c>
      <c r="F111" s="370">
        <v>3.2959999999999998</v>
      </c>
    </row>
    <row r="112" spans="1:8">
      <c r="A112" s="370"/>
      <c r="B112" s="370">
        <v>2.4</v>
      </c>
      <c r="C112" s="370">
        <v>18.14</v>
      </c>
      <c r="D112" s="370">
        <v>34</v>
      </c>
      <c r="E112" s="370">
        <v>0.36799999999999999</v>
      </c>
      <c r="F112" s="370">
        <v>4.3879999999999999</v>
      </c>
    </row>
    <row r="114" spans="1:8">
      <c r="A114" s="370" t="s">
        <v>2072</v>
      </c>
      <c r="B114" s="370">
        <v>0</v>
      </c>
      <c r="C114" s="370">
        <v>52.47</v>
      </c>
      <c r="D114" s="370">
        <v>0</v>
      </c>
      <c r="E114" s="370">
        <v>1.0699999999999999E-2</v>
      </c>
      <c r="F114" s="370">
        <v>1.2050000000000001</v>
      </c>
      <c r="G114" s="373">
        <v>0.5</v>
      </c>
      <c r="H114" s="370">
        <v>2.4</v>
      </c>
    </row>
    <row r="115" spans="1:8">
      <c r="A115" s="370"/>
      <c r="B115" s="370">
        <v>0.1714</v>
      </c>
      <c r="C115" s="370">
        <v>52.63</v>
      </c>
      <c r="D115" s="370">
        <v>10.43</v>
      </c>
      <c r="E115" s="370">
        <v>0.10199999999999999</v>
      </c>
      <c r="F115" s="370">
        <v>1.423</v>
      </c>
    </row>
    <row r="116" spans="1:8">
      <c r="A116" s="370"/>
      <c r="B116" s="370">
        <v>0.34289999999999998</v>
      </c>
      <c r="C116" s="370">
        <v>52.51</v>
      </c>
      <c r="D116" s="370">
        <v>19.399999999999999</v>
      </c>
      <c r="E116" s="370">
        <v>0.17630000000000001</v>
      </c>
      <c r="F116" s="370">
        <v>1.5109999999999999</v>
      </c>
    </row>
    <row r="117" spans="1:8">
      <c r="A117" s="370"/>
      <c r="B117" s="370">
        <v>0.51429999999999998</v>
      </c>
      <c r="C117" s="370">
        <v>52.11</v>
      </c>
      <c r="D117" s="370">
        <v>27.08</v>
      </c>
      <c r="E117" s="370">
        <v>0.23530000000000001</v>
      </c>
      <c r="F117" s="370">
        <v>1.5009999999999999</v>
      </c>
    </row>
    <row r="118" spans="1:8">
      <c r="A118" s="370"/>
      <c r="B118" s="370">
        <v>0.68569999999999998</v>
      </c>
      <c r="C118" s="370">
        <v>51.39</v>
      </c>
      <c r="D118" s="370">
        <v>33.5</v>
      </c>
      <c r="E118" s="370">
        <v>0.28100000000000003</v>
      </c>
      <c r="F118" s="370">
        <v>1.4259999999999999</v>
      </c>
    </row>
    <row r="119" spans="1:8">
      <c r="A119" s="370"/>
      <c r="B119" s="370">
        <v>0.85709999999999997</v>
      </c>
      <c r="C119" s="370">
        <v>50.31</v>
      </c>
      <c r="D119" s="370">
        <v>38.68</v>
      </c>
      <c r="E119" s="370">
        <v>0.31519999999999998</v>
      </c>
      <c r="F119" s="370">
        <v>1.321</v>
      </c>
    </row>
    <row r="120" spans="1:8">
      <c r="A120" s="370"/>
      <c r="B120" s="370">
        <v>1.0289999999999999</v>
      </c>
      <c r="C120" s="370">
        <v>48.87</v>
      </c>
      <c r="D120" s="370">
        <v>42.65</v>
      </c>
      <c r="E120" s="370">
        <v>0.3397</v>
      </c>
      <c r="F120" s="370">
        <v>1.216</v>
      </c>
    </row>
    <row r="121" spans="1:8">
      <c r="A121" s="370"/>
      <c r="B121" s="370">
        <v>1.2</v>
      </c>
      <c r="C121" s="370">
        <v>47.02</v>
      </c>
      <c r="D121" s="370">
        <v>45.43</v>
      </c>
      <c r="E121" s="370">
        <v>0.35630000000000001</v>
      </c>
      <c r="F121" s="370">
        <v>1.1459999999999999</v>
      </c>
    </row>
    <row r="122" spans="1:8">
      <c r="A122" s="370"/>
      <c r="B122" s="370">
        <v>1.371</v>
      </c>
      <c r="C122" s="370">
        <v>44.74</v>
      </c>
      <c r="D122" s="370">
        <v>47.06</v>
      </c>
      <c r="E122" s="370">
        <v>0.36699999999999999</v>
      </c>
      <c r="F122" s="370">
        <v>1.143</v>
      </c>
    </row>
    <row r="123" spans="1:8">
      <c r="A123" s="370"/>
      <c r="B123" s="370">
        <v>1.5429999999999999</v>
      </c>
      <c r="C123" s="370">
        <v>42.01</v>
      </c>
      <c r="D123" s="370">
        <v>47.55</v>
      </c>
      <c r="E123" s="370">
        <v>0.37359999999999999</v>
      </c>
      <c r="F123" s="370">
        <v>1.2410000000000001</v>
      </c>
    </row>
    <row r="124" spans="1:8">
      <c r="A124" s="370"/>
      <c r="B124" s="370">
        <v>1.714</v>
      </c>
      <c r="C124" s="370">
        <v>38.79</v>
      </c>
      <c r="D124" s="370">
        <v>46.94</v>
      </c>
      <c r="E124" s="370">
        <v>0.37790000000000001</v>
      </c>
      <c r="F124" s="370">
        <v>1.472</v>
      </c>
    </row>
    <row r="125" spans="1:8">
      <c r="A125" s="370"/>
      <c r="B125" s="370">
        <v>1.8859999999999999</v>
      </c>
      <c r="C125" s="370">
        <v>35.06</v>
      </c>
      <c r="D125" s="370">
        <v>45.26</v>
      </c>
      <c r="E125" s="370">
        <v>0.38179999999999997</v>
      </c>
      <c r="F125" s="370">
        <v>1.87</v>
      </c>
    </row>
    <row r="126" spans="1:8">
      <c r="A126" s="370"/>
      <c r="B126" s="370">
        <v>2.0569999999999999</v>
      </c>
      <c r="C126" s="370">
        <v>30.79</v>
      </c>
      <c r="D126" s="370">
        <v>42.52</v>
      </c>
      <c r="E126" s="370">
        <v>0.3871</v>
      </c>
      <c r="F126" s="370">
        <v>2.4660000000000002</v>
      </c>
    </row>
    <row r="127" spans="1:8">
      <c r="A127" s="370"/>
      <c r="B127" s="370">
        <v>2.2290000000000001</v>
      </c>
      <c r="C127" s="370">
        <v>25.96</v>
      </c>
      <c r="D127" s="370">
        <v>38.75</v>
      </c>
      <c r="E127" s="370">
        <v>0.3957</v>
      </c>
      <c r="F127" s="370">
        <v>3.2959999999999998</v>
      </c>
    </row>
    <row r="128" spans="1:8">
      <c r="A128" s="370"/>
      <c r="B128" s="370">
        <v>2.4</v>
      </c>
      <c r="C128" s="370">
        <v>20.53</v>
      </c>
      <c r="D128" s="370">
        <v>34</v>
      </c>
      <c r="E128" s="370">
        <v>0.4093</v>
      </c>
      <c r="F128" s="370">
        <v>4.3879999999999999</v>
      </c>
    </row>
    <row r="130" spans="1:8">
      <c r="A130" s="370" t="s">
        <v>2073</v>
      </c>
      <c r="B130" s="370">
        <v>0</v>
      </c>
      <c r="C130" s="370">
        <v>58.56</v>
      </c>
      <c r="D130" s="370">
        <v>0</v>
      </c>
      <c r="E130" s="370">
        <v>1.35E-2</v>
      </c>
      <c r="F130" s="370">
        <v>1.2050000000000001</v>
      </c>
      <c r="G130" s="373">
        <v>0.5</v>
      </c>
      <c r="H130" s="370">
        <v>2.4</v>
      </c>
    </row>
    <row r="131" spans="1:8">
      <c r="A131" s="370"/>
      <c r="B131" s="370">
        <v>0.1714</v>
      </c>
      <c r="C131" s="370">
        <v>58.51</v>
      </c>
      <c r="D131" s="370">
        <v>10.43</v>
      </c>
      <c r="E131" s="370">
        <v>0.11219999999999999</v>
      </c>
      <c r="F131" s="370">
        <v>1.423</v>
      </c>
    </row>
    <row r="132" spans="1:8">
      <c r="A132" s="370"/>
      <c r="B132" s="370">
        <v>0.34289999999999998</v>
      </c>
      <c r="C132" s="370">
        <v>58.28</v>
      </c>
      <c r="D132" s="370">
        <v>19.399999999999999</v>
      </c>
      <c r="E132" s="370">
        <v>0.1933</v>
      </c>
      <c r="F132" s="370">
        <v>1.5109999999999999</v>
      </c>
    </row>
    <row r="133" spans="1:8">
      <c r="A133" s="370"/>
      <c r="B133" s="370">
        <v>0.51429999999999998</v>
      </c>
      <c r="C133" s="370">
        <v>57.82</v>
      </c>
      <c r="D133" s="370">
        <v>27.08</v>
      </c>
      <c r="E133" s="370">
        <v>0.25869999999999999</v>
      </c>
      <c r="F133" s="370">
        <v>1.5009999999999999</v>
      </c>
    </row>
    <row r="134" spans="1:8">
      <c r="A134" s="370"/>
      <c r="B134" s="370">
        <v>0.68569999999999998</v>
      </c>
      <c r="C134" s="370">
        <v>57.08</v>
      </c>
      <c r="D134" s="370">
        <v>33.5</v>
      </c>
      <c r="E134" s="370">
        <v>0.31030000000000002</v>
      </c>
      <c r="F134" s="370">
        <v>1.4259999999999999</v>
      </c>
    </row>
    <row r="135" spans="1:8">
      <c r="A135" s="370"/>
      <c r="B135" s="370">
        <v>0.85709999999999997</v>
      </c>
      <c r="C135" s="370">
        <v>56.02</v>
      </c>
      <c r="D135" s="370">
        <v>38.68</v>
      </c>
      <c r="E135" s="370">
        <v>0.34970000000000001</v>
      </c>
      <c r="F135" s="370">
        <v>1.321</v>
      </c>
    </row>
    <row r="136" spans="1:8">
      <c r="A136" s="370"/>
      <c r="B136" s="370">
        <v>1.0289999999999999</v>
      </c>
      <c r="C136" s="370">
        <v>54.58</v>
      </c>
      <c r="D136" s="370">
        <v>42.65</v>
      </c>
      <c r="E136" s="370">
        <v>0.379</v>
      </c>
      <c r="F136" s="370">
        <v>1.216</v>
      </c>
    </row>
    <row r="137" spans="1:8">
      <c r="A137" s="370"/>
      <c r="B137" s="370">
        <v>1.2</v>
      </c>
      <c r="C137" s="370">
        <v>52.7</v>
      </c>
      <c r="D137" s="370">
        <v>45.43</v>
      </c>
      <c r="E137" s="370">
        <v>0.39989999999999998</v>
      </c>
      <c r="F137" s="370">
        <v>1.1459999999999999</v>
      </c>
    </row>
    <row r="138" spans="1:8">
      <c r="A138" s="370"/>
      <c r="B138" s="370">
        <v>1.371</v>
      </c>
      <c r="C138" s="370">
        <v>50.35</v>
      </c>
      <c r="D138" s="370">
        <v>47.06</v>
      </c>
      <c r="E138" s="370">
        <v>0.4143</v>
      </c>
      <c r="F138" s="370">
        <v>1.143</v>
      </c>
    </row>
    <row r="139" spans="1:8">
      <c r="A139" s="370"/>
      <c r="B139" s="370">
        <v>1.5429999999999999</v>
      </c>
      <c r="C139" s="370">
        <v>47.46</v>
      </c>
      <c r="D139" s="370">
        <v>47.55</v>
      </c>
      <c r="E139" s="370">
        <v>0.4239</v>
      </c>
      <c r="F139" s="370">
        <v>1.2410000000000001</v>
      </c>
    </row>
    <row r="140" spans="1:8">
      <c r="A140" s="370"/>
      <c r="B140" s="370">
        <v>1.714</v>
      </c>
      <c r="C140" s="370">
        <v>44</v>
      </c>
      <c r="D140" s="370">
        <v>46.94</v>
      </c>
      <c r="E140" s="370">
        <v>0.43080000000000002</v>
      </c>
      <c r="F140" s="370">
        <v>1.472</v>
      </c>
    </row>
    <row r="141" spans="1:8">
      <c r="A141" s="370"/>
      <c r="B141" s="370">
        <v>1.8859999999999999</v>
      </c>
      <c r="C141" s="370">
        <v>39.9</v>
      </c>
      <c r="D141" s="370">
        <v>45.26</v>
      </c>
      <c r="E141" s="370">
        <v>0.43659999999999999</v>
      </c>
      <c r="F141" s="370">
        <v>1.87</v>
      </c>
    </row>
    <row r="142" spans="1:8">
      <c r="A142" s="370"/>
      <c r="B142" s="370">
        <v>2.0569999999999999</v>
      </c>
      <c r="C142" s="370">
        <v>35.119999999999997</v>
      </c>
      <c r="D142" s="370">
        <v>42.52</v>
      </c>
      <c r="E142" s="370">
        <v>0.44319999999999998</v>
      </c>
      <c r="F142" s="370">
        <v>2.4660000000000002</v>
      </c>
    </row>
    <row r="143" spans="1:8">
      <c r="A143" s="370"/>
      <c r="B143" s="370">
        <v>2.2290000000000001</v>
      </c>
      <c r="C143" s="370">
        <v>29.61</v>
      </c>
      <c r="D143" s="370">
        <v>38.75</v>
      </c>
      <c r="E143" s="370">
        <v>0.45250000000000001</v>
      </c>
      <c r="F143" s="370">
        <v>3.2959999999999998</v>
      </c>
    </row>
    <row r="144" spans="1:8">
      <c r="A144" s="370"/>
      <c r="B144" s="370">
        <v>2.4</v>
      </c>
      <c r="C144" s="370">
        <v>23.33</v>
      </c>
      <c r="D144" s="370">
        <v>34</v>
      </c>
      <c r="E144" s="370">
        <v>0.4662</v>
      </c>
      <c r="F144" s="370">
        <v>4.3879999999999999</v>
      </c>
    </row>
    <row r="146" spans="1:8">
      <c r="A146" s="370" t="s">
        <v>2074</v>
      </c>
      <c r="B146" s="370">
        <v>0</v>
      </c>
      <c r="C146" s="370">
        <v>63.87</v>
      </c>
      <c r="D146" s="370">
        <v>0</v>
      </c>
      <c r="E146" s="370">
        <v>1.24E-2</v>
      </c>
      <c r="F146" s="370">
        <v>1.2050000000000001</v>
      </c>
      <c r="G146" s="373">
        <v>0.5</v>
      </c>
      <c r="H146" s="370">
        <v>2.4</v>
      </c>
    </row>
    <row r="147" spans="1:8">
      <c r="A147" s="370"/>
      <c r="B147" s="370">
        <v>0.1714</v>
      </c>
      <c r="C147" s="370">
        <v>64.180000000000007</v>
      </c>
      <c r="D147" s="370">
        <v>10.43</v>
      </c>
      <c r="E147" s="370">
        <v>0.1244</v>
      </c>
      <c r="F147" s="370">
        <v>1.423</v>
      </c>
    </row>
    <row r="148" spans="1:8">
      <c r="A148" s="370"/>
      <c r="B148" s="370">
        <v>0.34289999999999998</v>
      </c>
      <c r="C148" s="370">
        <v>64.2</v>
      </c>
      <c r="D148" s="370">
        <v>19.399999999999999</v>
      </c>
      <c r="E148" s="370">
        <v>0.21579999999999999</v>
      </c>
      <c r="F148" s="370">
        <v>1.5109999999999999</v>
      </c>
    </row>
    <row r="149" spans="1:8">
      <c r="A149" s="370"/>
      <c r="B149" s="370">
        <v>0.51429999999999998</v>
      </c>
      <c r="C149" s="370">
        <v>63.86</v>
      </c>
      <c r="D149" s="370">
        <v>27.08</v>
      </c>
      <c r="E149" s="370">
        <v>0.2888</v>
      </c>
      <c r="F149" s="370">
        <v>1.5009999999999999</v>
      </c>
    </row>
    <row r="150" spans="1:8">
      <c r="A150" s="370"/>
      <c r="B150" s="370">
        <v>0.68569999999999998</v>
      </c>
      <c r="C150" s="370">
        <v>63.14</v>
      </c>
      <c r="D150" s="370">
        <v>33.5</v>
      </c>
      <c r="E150" s="370">
        <v>0.34570000000000001</v>
      </c>
      <c r="F150" s="370">
        <v>1.4259999999999999</v>
      </c>
    </row>
    <row r="151" spans="1:8">
      <c r="A151" s="370"/>
      <c r="B151" s="370">
        <v>0.85709999999999997</v>
      </c>
      <c r="C151" s="370">
        <v>61.99</v>
      </c>
      <c r="D151" s="370">
        <v>38.68</v>
      </c>
      <c r="E151" s="370">
        <v>0.38869999999999999</v>
      </c>
      <c r="F151" s="370">
        <v>1.321</v>
      </c>
    </row>
    <row r="152" spans="1:8">
      <c r="A152" s="370"/>
      <c r="B152" s="370">
        <v>1.0289999999999999</v>
      </c>
      <c r="C152" s="370">
        <v>60.37</v>
      </c>
      <c r="D152" s="370">
        <v>42.65</v>
      </c>
      <c r="E152" s="370">
        <v>0.42</v>
      </c>
      <c r="F152" s="370">
        <v>1.216</v>
      </c>
    </row>
    <row r="153" spans="1:8">
      <c r="A153" s="370"/>
      <c r="B153" s="370">
        <v>1.2</v>
      </c>
      <c r="C153" s="370">
        <v>58.23</v>
      </c>
      <c r="D153" s="370">
        <v>45.43</v>
      </c>
      <c r="E153" s="370">
        <v>0.44169999999999998</v>
      </c>
      <c r="F153" s="370">
        <v>1.1459999999999999</v>
      </c>
    </row>
    <row r="154" spans="1:8">
      <c r="A154" s="370"/>
      <c r="B154" s="370">
        <v>1.371</v>
      </c>
      <c r="C154" s="370">
        <v>55.54</v>
      </c>
      <c r="D154" s="370">
        <v>47.06</v>
      </c>
      <c r="E154" s="370">
        <v>0.45610000000000001</v>
      </c>
      <c r="F154" s="370">
        <v>1.143</v>
      </c>
    </row>
    <row r="155" spans="1:8">
      <c r="A155" s="370"/>
      <c r="B155" s="370">
        <v>1.5429999999999999</v>
      </c>
      <c r="C155" s="370">
        <v>52.26</v>
      </c>
      <c r="D155" s="370">
        <v>47.55</v>
      </c>
      <c r="E155" s="370">
        <v>0.46539999999999998</v>
      </c>
      <c r="F155" s="370">
        <v>1.2410000000000001</v>
      </c>
    </row>
    <row r="156" spans="1:8">
      <c r="A156" s="370"/>
      <c r="B156" s="370">
        <v>1.714</v>
      </c>
      <c r="C156" s="370">
        <v>48.33</v>
      </c>
      <c r="D156" s="370">
        <v>46.94</v>
      </c>
      <c r="E156" s="370">
        <v>0.47170000000000001</v>
      </c>
      <c r="F156" s="370">
        <v>1.472</v>
      </c>
    </row>
    <row r="157" spans="1:8">
      <c r="A157" s="370"/>
      <c r="B157" s="370">
        <v>1.8859999999999999</v>
      </c>
      <c r="C157" s="370">
        <v>43.73</v>
      </c>
      <c r="D157" s="370">
        <v>45.26</v>
      </c>
      <c r="E157" s="370">
        <v>0.47739999999999999</v>
      </c>
      <c r="F157" s="370">
        <v>1.87</v>
      </c>
    </row>
    <row r="158" spans="1:8">
      <c r="A158" s="370"/>
      <c r="B158" s="370">
        <v>2.0569999999999999</v>
      </c>
      <c r="C158" s="370">
        <v>38.4</v>
      </c>
      <c r="D158" s="370">
        <v>42.52</v>
      </c>
      <c r="E158" s="370">
        <v>0.48449999999999999</v>
      </c>
      <c r="F158" s="370">
        <v>2.4660000000000002</v>
      </c>
    </row>
    <row r="159" spans="1:8">
      <c r="A159" s="370"/>
      <c r="B159" s="370">
        <v>2.2290000000000001</v>
      </c>
      <c r="C159" s="370">
        <v>32.32</v>
      </c>
      <c r="D159" s="370">
        <v>38.75</v>
      </c>
      <c r="E159" s="370">
        <v>0.49530000000000002</v>
      </c>
      <c r="F159" s="370">
        <v>3.2959999999999998</v>
      </c>
    </row>
    <row r="160" spans="1:8">
      <c r="A160" s="370"/>
      <c r="B160" s="370">
        <v>2.4</v>
      </c>
      <c r="C160" s="370">
        <v>25.43</v>
      </c>
      <c r="D160" s="370">
        <v>34</v>
      </c>
      <c r="E160" s="370">
        <v>0.51190000000000002</v>
      </c>
      <c r="F160" s="370">
        <v>4.3879999999999999</v>
      </c>
    </row>
    <row r="162" spans="1:8">
      <c r="A162" s="370" t="s">
        <v>1824</v>
      </c>
      <c r="B162" s="370">
        <v>0</v>
      </c>
      <c r="C162" s="370">
        <v>69.900000000000006</v>
      </c>
      <c r="D162" s="370">
        <v>0</v>
      </c>
      <c r="E162" s="370">
        <v>1.5100000000000001E-2</v>
      </c>
      <c r="F162" s="370">
        <v>1.2050000000000001</v>
      </c>
      <c r="G162" s="373">
        <v>0.5</v>
      </c>
      <c r="H162" s="370">
        <v>2.4</v>
      </c>
    </row>
    <row r="163" spans="1:8">
      <c r="A163" s="370"/>
      <c r="B163" s="370">
        <v>0.1714</v>
      </c>
      <c r="C163" s="370">
        <v>69.8</v>
      </c>
      <c r="D163" s="370">
        <v>10.43</v>
      </c>
      <c r="E163" s="370">
        <v>0.1333</v>
      </c>
      <c r="F163" s="370">
        <v>1.423</v>
      </c>
    </row>
    <row r="164" spans="1:8">
      <c r="A164" s="370"/>
      <c r="B164" s="370">
        <v>0.34289999999999998</v>
      </c>
      <c r="C164" s="370">
        <v>69.63</v>
      </c>
      <c r="D164" s="370">
        <v>19.399999999999999</v>
      </c>
      <c r="E164" s="370">
        <v>0.23139999999999999</v>
      </c>
      <c r="F164" s="370">
        <v>1.5109999999999999</v>
      </c>
    </row>
    <row r="165" spans="1:8">
      <c r="A165" s="370"/>
      <c r="B165" s="370">
        <v>0.51429999999999998</v>
      </c>
      <c r="C165" s="370">
        <v>69.28</v>
      </c>
      <c r="D165" s="370">
        <v>27.08</v>
      </c>
      <c r="E165" s="370">
        <v>0.31130000000000002</v>
      </c>
      <c r="F165" s="370">
        <v>1.5009999999999999</v>
      </c>
    </row>
    <row r="166" spans="1:8">
      <c r="A166" s="370"/>
      <c r="B166" s="370">
        <v>0.68569999999999998</v>
      </c>
      <c r="C166" s="370">
        <v>68.67</v>
      </c>
      <c r="D166" s="370">
        <v>33.5</v>
      </c>
      <c r="E166" s="370">
        <v>0.37509999999999999</v>
      </c>
      <c r="F166" s="370">
        <v>1.4259999999999999</v>
      </c>
    </row>
    <row r="167" spans="1:8">
      <c r="A167" s="370"/>
      <c r="B167" s="370">
        <v>0.85709999999999997</v>
      </c>
      <c r="C167" s="370">
        <v>67.7</v>
      </c>
      <c r="D167" s="370">
        <v>38.68</v>
      </c>
      <c r="E167" s="370">
        <v>0.42480000000000001</v>
      </c>
      <c r="F167" s="370">
        <v>1.321</v>
      </c>
    </row>
    <row r="168" spans="1:8">
      <c r="A168" s="370"/>
      <c r="B168" s="370">
        <v>1.0289999999999999</v>
      </c>
      <c r="C168" s="370">
        <v>66.28</v>
      </c>
      <c r="D168" s="370">
        <v>42.65</v>
      </c>
      <c r="E168" s="370">
        <v>0.46229999999999999</v>
      </c>
      <c r="F168" s="370">
        <v>1.216</v>
      </c>
    </row>
    <row r="169" spans="1:8">
      <c r="A169" s="370"/>
      <c r="B169" s="370">
        <v>1.2</v>
      </c>
      <c r="C169" s="370">
        <v>64.319999999999993</v>
      </c>
      <c r="D169" s="370">
        <v>45.43</v>
      </c>
      <c r="E169" s="370">
        <v>0.48959999999999998</v>
      </c>
      <c r="F169" s="370">
        <v>1.1459999999999999</v>
      </c>
    </row>
    <row r="170" spans="1:8">
      <c r="A170" s="370"/>
      <c r="B170" s="370">
        <v>1.371</v>
      </c>
      <c r="C170" s="370">
        <v>61.74</v>
      </c>
      <c r="D170" s="370">
        <v>47.06</v>
      </c>
      <c r="E170" s="370">
        <v>0.50880000000000003</v>
      </c>
      <c r="F170" s="370">
        <v>1.143</v>
      </c>
    </row>
    <row r="171" spans="1:8">
      <c r="A171" s="370"/>
      <c r="B171" s="370">
        <v>1.5429999999999999</v>
      </c>
      <c r="C171" s="370">
        <v>58.42</v>
      </c>
      <c r="D171" s="370">
        <v>47.55</v>
      </c>
      <c r="E171" s="370">
        <v>0.52170000000000005</v>
      </c>
      <c r="F171" s="370">
        <v>1.2410000000000001</v>
      </c>
    </row>
    <row r="172" spans="1:8">
      <c r="A172" s="370"/>
      <c r="B172" s="370">
        <v>1.714</v>
      </c>
      <c r="C172" s="370">
        <v>54.3</v>
      </c>
      <c r="D172" s="370">
        <v>46.94</v>
      </c>
      <c r="E172" s="370">
        <v>0.53039999999999998</v>
      </c>
      <c r="F172" s="370">
        <v>1.472</v>
      </c>
    </row>
    <row r="173" spans="1:8">
      <c r="A173" s="370"/>
      <c r="B173" s="370">
        <v>1.8859999999999999</v>
      </c>
      <c r="C173" s="370">
        <v>49.26</v>
      </c>
      <c r="D173" s="370">
        <v>45.26</v>
      </c>
      <c r="E173" s="370">
        <v>0.53690000000000004</v>
      </c>
      <c r="F173" s="370">
        <v>1.87</v>
      </c>
    </row>
    <row r="174" spans="1:8">
      <c r="A174" s="370"/>
      <c r="B174" s="370">
        <v>2.0569999999999999</v>
      </c>
      <c r="C174" s="370">
        <v>43.23</v>
      </c>
      <c r="D174" s="370">
        <v>42.52</v>
      </c>
      <c r="E174" s="370">
        <v>0.54310000000000003</v>
      </c>
      <c r="F174" s="370">
        <v>2.4660000000000002</v>
      </c>
    </row>
    <row r="175" spans="1:8">
      <c r="A175" s="370"/>
      <c r="B175" s="370">
        <v>2.2290000000000001</v>
      </c>
      <c r="C175" s="370">
        <v>36.1</v>
      </c>
      <c r="D175" s="370">
        <v>38.75</v>
      </c>
      <c r="E175" s="370">
        <v>0.55110000000000003</v>
      </c>
      <c r="F175" s="370">
        <v>3.2959999999999998</v>
      </c>
    </row>
    <row r="176" spans="1:8">
      <c r="A176" s="370"/>
      <c r="B176" s="370">
        <v>2.4</v>
      </c>
      <c r="C176" s="370">
        <v>27.81</v>
      </c>
      <c r="D176" s="370">
        <v>34</v>
      </c>
      <c r="E176" s="370">
        <v>0.56269999999999998</v>
      </c>
      <c r="F176" s="370">
        <v>4.3879999999999999</v>
      </c>
    </row>
    <row r="178" spans="1:8">
      <c r="A178" s="370" t="s">
        <v>1825</v>
      </c>
      <c r="B178" s="370">
        <v>0</v>
      </c>
      <c r="C178" s="370">
        <v>75.319999999999993</v>
      </c>
      <c r="D178" s="370">
        <v>0</v>
      </c>
      <c r="E178" s="370">
        <v>1.5299999999999999E-2</v>
      </c>
      <c r="F178" s="370">
        <v>1.2050000000000001</v>
      </c>
      <c r="G178" s="373">
        <v>0.5</v>
      </c>
      <c r="H178" s="370">
        <v>2.4</v>
      </c>
    </row>
    <row r="179" spans="1:8">
      <c r="A179" s="370"/>
      <c r="B179" s="370">
        <v>0.1714</v>
      </c>
      <c r="C179" s="370">
        <v>75.63</v>
      </c>
      <c r="D179" s="370">
        <v>10.43</v>
      </c>
      <c r="E179" s="370">
        <v>0.14749999999999999</v>
      </c>
      <c r="F179" s="370">
        <v>1.423</v>
      </c>
    </row>
    <row r="180" spans="1:8">
      <c r="A180" s="370"/>
      <c r="B180" s="370">
        <v>0.34289999999999998</v>
      </c>
      <c r="C180" s="370">
        <v>75.7</v>
      </c>
      <c r="D180" s="370">
        <v>19.399999999999999</v>
      </c>
      <c r="E180" s="370">
        <v>0.25590000000000002</v>
      </c>
      <c r="F180" s="370">
        <v>1.5109999999999999</v>
      </c>
    </row>
    <row r="181" spans="1:8">
      <c r="A181" s="370"/>
      <c r="B181" s="370">
        <v>0.51429999999999998</v>
      </c>
      <c r="C181" s="370">
        <v>75.45</v>
      </c>
      <c r="D181" s="370">
        <v>27.08</v>
      </c>
      <c r="E181" s="370">
        <v>0.34320000000000001</v>
      </c>
      <c r="F181" s="370">
        <v>1.5009999999999999</v>
      </c>
    </row>
    <row r="182" spans="1:8">
      <c r="A182" s="370"/>
      <c r="B182" s="370">
        <v>0.68569999999999998</v>
      </c>
      <c r="C182" s="370">
        <v>74.81</v>
      </c>
      <c r="D182" s="370">
        <v>33.5</v>
      </c>
      <c r="E182" s="370">
        <v>0.41170000000000001</v>
      </c>
      <c r="F182" s="370">
        <v>1.4259999999999999</v>
      </c>
    </row>
    <row r="183" spans="1:8">
      <c r="A183" s="370"/>
      <c r="B183" s="370">
        <v>0.85709999999999997</v>
      </c>
      <c r="C183" s="370">
        <v>73.709999999999994</v>
      </c>
      <c r="D183" s="370">
        <v>38.68</v>
      </c>
      <c r="E183" s="370">
        <v>0.46410000000000001</v>
      </c>
      <c r="F183" s="370">
        <v>1.321</v>
      </c>
    </row>
    <row r="184" spans="1:8">
      <c r="A184" s="370"/>
      <c r="B184" s="370">
        <v>1.0289999999999999</v>
      </c>
      <c r="C184" s="370">
        <v>72.069999999999993</v>
      </c>
      <c r="D184" s="370">
        <v>42.65</v>
      </c>
      <c r="E184" s="370">
        <v>0.50290000000000001</v>
      </c>
      <c r="F184" s="370">
        <v>1.216</v>
      </c>
    </row>
    <row r="185" spans="1:8">
      <c r="A185" s="370"/>
      <c r="B185" s="370">
        <v>1.2</v>
      </c>
      <c r="C185" s="370">
        <v>69.819999999999993</v>
      </c>
      <c r="D185" s="370">
        <v>45.43</v>
      </c>
      <c r="E185" s="370">
        <v>0.53049999999999997</v>
      </c>
      <c r="F185" s="370">
        <v>1.1459999999999999</v>
      </c>
    </row>
    <row r="186" spans="1:8">
      <c r="A186" s="370"/>
      <c r="B186" s="370">
        <v>1.371</v>
      </c>
      <c r="C186" s="370">
        <v>66.89</v>
      </c>
      <c r="D186" s="370">
        <v>47.06</v>
      </c>
      <c r="E186" s="370">
        <v>0.54949999999999999</v>
      </c>
      <c r="F186" s="370">
        <v>1.143</v>
      </c>
    </row>
    <row r="187" spans="1:8">
      <c r="A187" s="370"/>
      <c r="B187" s="370">
        <v>1.5429999999999999</v>
      </c>
      <c r="C187" s="370">
        <v>63.2</v>
      </c>
      <c r="D187" s="370">
        <v>47.55</v>
      </c>
      <c r="E187" s="370">
        <v>0.56240000000000001</v>
      </c>
      <c r="F187" s="370">
        <v>1.2410000000000001</v>
      </c>
    </row>
    <row r="188" spans="1:8">
      <c r="A188" s="370"/>
      <c r="B188" s="370">
        <v>1.714</v>
      </c>
      <c r="C188" s="370">
        <v>58.68</v>
      </c>
      <c r="D188" s="370">
        <v>46.94</v>
      </c>
      <c r="E188" s="370">
        <v>0.57169999999999999</v>
      </c>
      <c r="F188" s="370">
        <v>1.472</v>
      </c>
    </row>
    <row r="189" spans="1:8">
      <c r="A189" s="370"/>
      <c r="B189" s="370">
        <v>1.8859999999999999</v>
      </c>
      <c r="C189" s="370">
        <v>53.25</v>
      </c>
      <c r="D189" s="370">
        <v>45.26</v>
      </c>
      <c r="E189" s="370">
        <v>0.57989999999999997</v>
      </c>
      <c r="F189" s="370">
        <v>1.87</v>
      </c>
    </row>
    <row r="190" spans="1:8">
      <c r="A190" s="370"/>
      <c r="B190" s="370">
        <v>2.0569999999999999</v>
      </c>
      <c r="C190" s="370">
        <v>46.83</v>
      </c>
      <c r="D190" s="370">
        <v>42.52</v>
      </c>
      <c r="E190" s="370">
        <v>0.58960000000000001</v>
      </c>
      <c r="F190" s="370">
        <v>2.4660000000000002</v>
      </c>
    </row>
    <row r="191" spans="1:8">
      <c r="A191" s="370"/>
      <c r="B191" s="370">
        <v>2.2290000000000001</v>
      </c>
      <c r="C191" s="370">
        <v>39.369999999999997</v>
      </c>
      <c r="D191" s="370">
        <v>38.75</v>
      </c>
      <c r="E191" s="370">
        <v>0.60329999999999995</v>
      </c>
      <c r="F191" s="370">
        <v>3.2959999999999998</v>
      </c>
    </row>
    <row r="192" spans="1:8">
      <c r="A192" s="370"/>
      <c r="B192" s="370">
        <v>2.4</v>
      </c>
      <c r="C192" s="370">
        <v>30.79</v>
      </c>
      <c r="D192" s="370">
        <v>34</v>
      </c>
      <c r="E192" s="370">
        <v>0.62339999999999995</v>
      </c>
      <c r="F192" s="370">
        <v>4.3879999999999999</v>
      </c>
    </row>
    <row r="194" spans="1:8">
      <c r="A194" s="370" t="s">
        <v>1826</v>
      </c>
      <c r="B194" s="370">
        <v>0</v>
      </c>
      <c r="C194" s="370">
        <v>81.41</v>
      </c>
      <c r="D194" s="370">
        <v>0</v>
      </c>
      <c r="E194" s="370">
        <v>1.9199999999999998E-2</v>
      </c>
      <c r="F194" s="370">
        <v>1.2050000000000001</v>
      </c>
      <c r="G194" s="373">
        <v>0.5</v>
      </c>
      <c r="H194" s="370">
        <v>2.4</v>
      </c>
    </row>
    <row r="195" spans="1:8">
      <c r="A195" s="370"/>
      <c r="B195" s="370">
        <v>0.1714</v>
      </c>
      <c r="C195" s="370">
        <v>81.42</v>
      </c>
      <c r="D195" s="370">
        <v>10.43</v>
      </c>
      <c r="E195" s="370">
        <v>0.15720000000000001</v>
      </c>
      <c r="F195" s="370">
        <v>1.423</v>
      </c>
    </row>
    <row r="196" spans="1:8">
      <c r="A196" s="370"/>
      <c r="B196" s="370">
        <v>0.34289999999999998</v>
      </c>
      <c r="C196" s="370">
        <v>81.25</v>
      </c>
      <c r="D196" s="370">
        <v>19.399999999999999</v>
      </c>
      <c r="E196" s="370">
        <v>0.27129999999999999</v>
      </c>
      <c r="F196" s="370">
        <v>1.5109999999999999</v>
      </c>
    </row>
    <row r="197" spans="1:8">
      <c r="A197" s="370"/>
      <c r="B197" s="370">
        <v>0.51429999999999998</v>
      </c>
      <c r="C197" s="370">
        <v>80.83</v>
      </c>
      <c r="D197" s="370">
        <v>27.08</v>
      </c>
      <c r="E197" s="370">
        <v>0.36399999999999999</v>
      </c>
      <c r="F197" s="370">
        <v>1.5009999999999999</v>
      </c>
    </row>
    <row r="198" spans="1:8">
      <c r="A198" s="370"/>
      <c r="B198" s="370">
        <v>0.68569999999999998</v>
      </c>
      <c r="C198" s="370">
        <v>80.05</v>
      </c>
      <c r="D198" s="370">
        <v>33.5</v>
      </c>
      <c r="E198" s="370">
        <v>0.43769999999999998</v>
      </c>
      <c r="F198" s="370">
        <v>1.4259999999999999</v>
      </c>
    </row>
    <row r="199" spans="1:8">
      <c r="A199" s="370"/>
      <c r="B199" s="370">
        <v>0.85709999999999997</v>
      </c>
      <c r="C199" s="370">
        <v>78.83</v>
      </c>
      <c r="D199" s="370">
        <v>38.68</v>
      </c>
      <c r="E199" s="370">
        <v>0.49490000000000001</v>
      </c>
      <c r="F199" s="370">
        <v>1.321</v>
      </c>
    </row>
    <row r="200" spans="1:8">
      <c r="A200" s="370"/>
      <c r="B200" s="370">
        <v>1.0289999999999999</v>
      </c>
      <c r="C200" s="370">
        <v>77.069999999999993</v>
      </c>
      <c r="D200" s="370">
        <v>42.65</v>
      </c>
      <c r="E200" s="370">
        <v>0.53790000000000004</v>
      </c>
      <c r="F200" s="370">
        <v>1.216</v>
      </c>
    </row>
    <row r="201" spans="1:8">
      <c r="A201" s="370"/>
      <c r="B201" s="370">
        <v>1.2</v>
      </c>
      <c r="C201" s="370">
        <v>74.69</v>
      </c>
      <c r="D201" s="370">
        <v>45.43</v>
      </c>
      <c r="E201" s="370">
        <v>0.56910000000000005</v>
      </c>
      <c r="F201" s="370">
        <v>1.1459999999999999</v>
      </c>
    </row>
    <row r="202" spans="1:8">
      <c r="A202" s="370"/>
      <c r="B202" s="370">
        <v>1.371</v>
      </c>
      <c r="C202" s="370">
        <v>71.599999999999994</v>
      </c>
      <c r="D202" s="370">
        <v>47.06</v>
      </c>
      <c r="E202" s="370">
        <v>0.59099999999999997</v>
      </c>
      <c r="F202" s="370">
        <v>1.143</v>
      </c>
    </row>
    <row r="203" spans="1:8">
      <c r="A203" s="370"/>
      <c r="B203" s="370">
        <v>1.5429999999999999</v>
      </c>
      <c r="C203" s="370">
        <v>67.7</v>
      </c>
      <c r="D203" s="370">
        <v>47.55</v>
      </c>
      <c r="E203" s="370">
        <v>0.60599999999999998</v>
      </c>
      <c r="F203" s="370">
        <v>1.2410000000000001</v>
      </c>
    </row>
    <row r="204" spans="1:8">
      <c r="A204" s="370"/>
      <c r="B204" s="370">
        <v>1.714</v>
      </c>
      <c r="C204" s="370">
        <v>62.9</v>
      </c>
      <c r="D204" s="370">
        <v>46.94</v>
      </c>
      <c r="E204" s="370">
        <v>0.61650000000000005</v>
      </c>
      <c r="F204" s="370">
        <v>1.472</v>
      </c>
    </row>
    <row r="205" spans="1:8">
      <c r="A205" s="370"/>
      <c r="B205" s="370">
        <v>1.8859999999999999</v>
      </c>
      <c r="C205" s="370">
        <v>57.12</v>
      </c>
      <c r="D205" s="370">
        <v>45.26</v>
      </c>
      <c r="E205" s="370">
        <v>0.625</v>
      </c>
      <c r="F205" s="370">
        <v>1.87</v>
      </c>
    </row>
    <row r="206" spans="1:8">
      <c r="A206" s="370"/>
      <c r="B206" s="370">
        <v>2.0569999999999999</v>
      </c>
      <c r="C206" s="370">
        <v>50.26</v>
      </c>
      <c r="D206" s="370">
        <v>42.52</v>
      </c>
      <c r="E206" s="370">
        <v>0.63370000000000004</v>
      </c>
      <c r="F206" s="370">
        <v>2.4660000000000002</v>
      </c>
    </row>
    <row r="207" spans="1:8">
      <c r="A207" s="370"/>
      <c r="B207" s="370">
        <v>2.2290000000000001</v>
      </c>
      <c r="C207" s="370">
        <v>42.24</v>
      </c>
      <c r="D207" s="370">
        <v>38.75</v>
      </c>
      <c r="E207" s="370">
        <v>0.6452</v>
      </c>
      <c r="F207" s="370">
        <v>3.2959999999999998</v>
      </c>
    </row>
    <row r="208" spans="1:8">
      <c r="A208" s="370"/>
      <c r="B208" s="370">
        <v>2.4</v>
      </c>
      <c r="C208" s="370">
        <v>32.97</v>
      </c>
      <c r="D208" s="370">
        <v>34</v>
      </c>
      <c r="E208" s="370">
        <v>0.66180000000000005</v>
      </c>
      <c r="F208" s="370">
        <v>4.3879999999999999</v>
      </c>
    </row>
    <row r="210" spans="1:8">
      <c r="A210" s="370" t="s">
        <v>1827</v>
      </c>
      <c r="B210" s="370">
        <v>0</v>
      </c>
      <c r="C210" s="370">
        <v>87.32</v>
      </c>
      <c r="D210" s="370">
        <v>0</v>
      </c>
      <c r="E210" s="370">
        <v>1.9099999999999999E-2</v>
      </c>
      <c r="F210" s="370">
        <v>1.2050000000000001</v>
      </c>
      <c r="G210" s="373">
        <v>0.5</v>
      </c>
      <c r="H210" s="370">
        <v>2.4</v>
      </c>
    </row>
    <row r="211" spans="1:8">
      <c r="A211" s="370"/>
      <c r="B211" s="370">
        <v>0.1714</v>
      </c>
      <c r="C211" s="370">
        <v>87.37</v>
      </c>
      <c r="D211" s="370">
        <v>10.43</v>
      </c>
      <c r="E211" s="370">
        <v>0.1691</v>
      </c>
      <c r="F211" s="370">
        <v>1.423</v>
      </c>
    </row>
    <row r="212" spans="1:8">
      <c r="A212" s="370"/>
      <c r="B212" s="370">
        <v>0.34289999999999998</v>
      </c>
      <c r="C212" s="370">
        <v>87.24</v>
      </c>
      <c r="D212" s="370">
        <v>19.399999999999999</v>
      </c>
      <c r="E212" s="370">
        <v>0.2928</v>
      </c>
      <c r="F212" s="370">
        <v>1.5109999999999999</v>
      </c>
    </row>
    <row r="213" spans="1:8">
      <c r="A213" s="370"/>
      <c r="B213" s="370">
        <v>0.51429999999999998</v>
      </c>
      <c r="C213" s="370">
        <v>86.84</v>
      </c>
      <c r="D213" s="370">
        <v>27.08</v>
      </c>
      <c r="E213" s="370">
        <v>0.39269999999999999</v>
      </c>
      <c r="F213" s="370">
        <v>1.5009999999999999</v>
      </c>
    </row>
    <row r="214" spans="1:8">
      <c r="A214" s="370"/>
      <c r="B214" s="370">
        <v>0.68569999999999998</v>
      </c>
      <c r="C214" s="370">
        <v>86.06</v>
      </c>
      <c r="D214" s="370">
        <v>33.5</v>
      </c>
      <c r="E214" s="370">
        <v>0.4718</v>
      </c>
      <c r="F214" s="370">
        <v>1.4259999999999999</v>
      </c>
    </row>
    <row r="215" spans="1:8">
      <c r="A215" s="370"/>
      <c r="B215" s="370">
        <v>0.85709999999999997</v>
      </c>
      <c r="C215" s="370">
        <v>84.81</v>
      </c>
      <c r="D215" s="370">
        <v>38.68</v>
      </c>
      <c r="E215" s="370">
        <v>0.53280000000000005</v>
      </c>
      <c r="F215" s="370">
        <v>1.321</v>
      </c>
    </row>
    <row r="216" spans="1:8">
      <c r="A216" s="370"/>
      <c r="B216" s="370">
        <v>1.0289999999999999</v>
      </c>
      <c r="C216" s="370">
        <v>82.98</v>
      </c>
      <c r="D216" s="370">
        <v>42.65</v>
      </c>
      <c r="E216" s="370">
        <v>0.57830000000000004</v>
      </c>
      <c r="F216" s="370">
        <v>1.216</v>
      </c>
    </row>
    <row r="217" spans="1:8">
      <c r="A217" s="370"/>
      <c r="B217" s="370">
        <v>1.2</v>
      </c>
      <c r="C217" s="370">
        <v>80.48</v>
      </c>
      <c r="D217" s="370">
        <v>45.43</v>
      </c>
      <c r="E217" s="370">
        <v>0.61129999999999995</v>
      </c>
      <c r="F217" s="370">
        <v>1.1459999999999999</v>
      </c>
    </row>
    <row r="218" spans="1:8">
      <c r="A218" s="370"/>
      <c r="B218" s="370">
        <v>1.371</v>
      </c>
      <c r="C218" s="370">
        <v>77.2</v>
      </c>
      <c r="D218" s="370">
        <v>47.06</v>
      </c>
      <c r="E218" s="370">
        <v>0.63439999999999996</v>
      </c>
      <c r="F218" s="370">
        <v>1.143</v>
      </c>
    </row>
    <row r="219" spans="1:8">
      <c r="A219" s="370"/>
      <c r="B219" s="370">
        <v>1.5429999999999999</v>
      </c>
      <c r="C219" s="370">
        <v>73.05</v>
      </c>
      <c r="D219" s="370">
        <v>47.55</v>
      </c>
      <c r="E219" s="370">
        <v>0.65039999999999998</v>
      </c>
      <c r="F219" s="370">
        <v>1.2410000000000001</v>
      </c>
    </row>
    <row r="220" spans="1:8">
      <c r="A220" s="370"/>
      <c r="B220" s="370">
        <v>1.714</v>
      </c>
      <c r="C220" s="370">
        <v>67.930000000000007</v>
      </c>
      <c r="D220" s="370">
        <v>46.94</v>
      </c>
      <c r="E220" s="370">
        <v>0.66210000000000002</v>
      </c>
      <c r="F220" s="370">
        <v>1.472</v>
      </c>
    </row>
    <row r="221" spans="1:8">
      <c r="A221" s="370"/>
      <c r="B221" s="370">
        <v>1.8859999999999999</v>
      </c>
      <c r="C221" s="370">
        <v>61.74</v>
      </c>
      <c r="D221" s="370">
        <v>45.26</v>
      </c>
      <c r="E221" s="370">
        <v>0.67220000000000002</v>
      </c>
      <c r="F221" s="370">
        <v>1.87</v>
      </c>
    </row>
    <row r="222" spans="1:8">
      <c r="A222" s="370"/>
      <c r="B222" s="370">
        <v>2.0569999999999999</v>
      </c>
      <c r="C222" s="370">
        <v>54.38</v>
      </c>
      <c r="D222" s="370">
        <v>42.52</v>
      </c>
      <c r="E222" s="370">
        <v>0.6835</v>
      </c>
      <c r="F222" s="370">
        <v>2.4660000000000002</v>
      </c>
    </row>
    <row r="223" spans="1:8">
      <c r="A223" s="370"/>
      <c r="B223" s="370">
        <v>2.2290000000000001</v>
      </c>
      <c r="C223" s="370">
        <v>45.75</v>
      </c>
      <c r="D223" s="370">
        <v>38.75</v>
      </c>
      <c r="E223" s="370">
        <v>0.69869999999999999</v>
      </c>
      <c r="F223" s="370">
        <v>3.2959999999999998</v>
      </c>
    </row>
    <row r="224" spans="1:8">
      <c r="A224" s="370"/>
      <c r="B224" s="370">
        <v>2.4</v>
      </c>
      <c r="C224" s="370">
        <v>35.770000000000003</v>
      </c>
      <c r="D224" s="370">
        <v>34</v>
      </c>
      <c r="E224" s="370">
        <v>0.72060000000000002</v>
      </c>
      <c r="F224" s="370">
        <v>4.3879999999999999</v>
      </c>
    </row>
    <row r="226" spans="1:8">
      <c r="A226" s="370" t="s">
        <v>1828</v>
      </c>
      <c r="B226" s="370">
        <v>0</v>
      </c>
      <c r="C226" s="370">
        <v>92.78</v>
      </c>
      <c r="D226" s="370">
        <v>0</v>
      </c>
      <c r="E226" s="370">
        <v>1.8700000000000001E-2</v>
      </c>
      <c r="F226" s="370">
        <v>1.2050000000000001</v>
      </c>
      <c r="G226" s="373">
        <v>0.5</v>
      </c>
      <c r="H226" s="370">
        <v>2.4</v>
      </c>
    </row>
    <row r="227" spans="1:8">
      <c r="A227" s="370"/>
      <c r="B227" s="370">
        <v>0.1714</v>
      </c>
      <c r="C227" s="370">
        <v>92.93</v>
      </c>
      <c r="D227" s="370">
        <v>10.43</v>
      </c>
      <c r="E227" s="370">
        <v>0.17799999999999999</v>
      </c>
      <c r="F227" s="370">
        <v>1.423</v>
      </c>
    </row>
    <row r="228" spans="1:8">
      <c r="A228" s="370"/>
      <c r="B228" s="370">
        <v>0.34289999999999998</v>
      </c>
      <c r="C228" s="370">
        <v>92.83</v>
      </c>
      <c r="D228" s="370">
        <v>19.399999999999999</v>
      </c>
      <c r="E228" s="370">
        <v>0.309</v>
      </c>
      <c r="F228" s="370">
        <v>1.5109999999999999</v>
      </c>
    </row>
    <row r="229" spans="1:8">
      <c r="A229" s="370"/>
      <c r="B229" s="370">
        <v>0.51429999999999998</v>
      </c>
      <c r="C229" s="370">
        <v>92.4</v>
      </c>
      <c r="D229" s="370">
        <v>27.08</v>
      </c>
      <c r="E229" s="370">
        <v>0.4148</v>
      </c>
      <c r="F229" s="370">
        <v>1.5009999999999999</v>
      </c>
    </row>
    <row r="230" spans="1:8">
      <c r="A230" s="370"/>
      <c r="B230" s="370">
        <v>0.68569999999999998</v>
      </c>
      <c r="C230" s="370">
        <v>91.54</v>
      </c>
      <c r="D230" s="370">
        <v>33.5</v>
      </c>
      <c r="E230" s="370">
        <v>0.49840000000000001</v>
      </c>
      <c r="F230" s="370">
        <v>1.4259999999999999</v>
      </c>
    </row>
    <row r="231" spans="1:8">
      <c r="A231" s="370"/>
      <c r="B231" s="370">
        <v>0.85709999999999997</v>
      </c>
      <c r="C231" s="370">
        <v>90.15</v>
      </c>
      <c r="D231" s="370">
        <v>38.68</v>
      </c>
      <c r="E231" s="370">
        <v>0.56289999999999996</v>
      </c>
      <c r="F231" s="370">
        <v>1.321</v>
      </c>
    </row>
    <row r="232" spans="1:8">
      <c r="A232" s="370"/>
      <c r="B232" s="370">
        <v>1.0289999999999999</v>
      </c>
      <c r="C232" s="370">
        <v>88.14</v>
      </c>
      <c r="D232" s="370">
        <v>42.65</v>
      </c>
      <c r="E232" s="370">
        <v>0.61119999999999997</v>
      </c>
      <c r="F232" s="370">
        <v>1.216</v>
      </c>
    </row>
    <row r="233" spans="1:8">
      <c r="A233" s="370"/>
      <c r="B233" s="370">
        <v>1.2</v>
      </c>
      <c r="C233" s="370">
        <v>85.42</v>
      </c>
      <c r="D233" s="370">
        <v>45.43</v>
      </c>
      <c r="E233" s="370">
        <v>0.64639999999999997</v>
      </c>
      <c r="F233" s="370">
        <v>1.1459999999999999</v>
      </c>
    </row>
    <row r="234" spans="1:8">
      <c r="A234" s="370"/>
      <c r="B234" s="370">
        <v>1.371</v>
      </c>
      <c r="C234" s="370">
        <v>81.89</v>
      </c>
      <c r="D234" s="370">
        <v>47.06</v>
      </c>
      <c r="E234" s="370">
        <v>0.67149999999999999</v>
      </c>
      <c r="F234" s="370">
        <v>1.143</v>
      </c>
    </row>
    <row r="235" spans="1:8">
      <c r="A235" s="370"/>
      <c r="B235" s="370">
        <v>1.5429999999999999</v>
      </c>
      <c r="C235" s="370">
        <v>77.459999999999994</v>
      </c>
      <c r="D235" s="370">
        <v>47.55</v>
      </c>
      <c r="E235" s="370">
        <v>0.6895</v>
      </c>
      <c r="F235" s="370">
        <v>1.2410000000000001</v>
      </c>
    </row>
    <row r="236" spans="1:8">
      <c r="A236" s="370"/>
      <c r="B236" s="370">
        <v>1.714</v>
      </c>
      <c r="C236" s="370">
        <v>72.040000000000006</v>
      </c>
      <c r="D236" s="370">
        <v>46.94</v>
      </c>
      <c r="E236" s="370">
        <v>0.70330000000000004</v>
      </c>
      <c r="F236" s="370">
        <v>1.472</v>
      </c>
    </row>
    <row r="237" spans="1:8">
      <c r="A237" s="370"/>
      <c r="B237" s="370">
        <v>1.8859999999999999</v>
      </c>
      <c r="C237" s="370">
        <v>65.52</v>
      </c>
      <c r="D237" s="370">
        <v>45.26</v>
      </c>
      <c r="E237" s="370">
        <v>0.71609999999999996</v>
      </c>
      <c r="F237" s="370">
        <v>1.87</v>
      </c>
    </row>
    <row r="238" spans="1:8">
      <c r="A238" s="370"/>
      <c r="B238" s="370">
        <v>2.0569999999999999</v>
      </c>
      <c r="C238" s="370">
        <v>57.83</v>
      </c>
      <c r="D238" s="370">
        <v>42.52</v>
      </c>
      <c r="E238" s="370">
        <v>0.73080000000000001</v>
      </c>
      <c r="F238" s="370">
        <v>2.4660000000000002</v>
      </c>
    </row>
    <row r="239" spans="1:8">
      <c r="A239" s="370"/>
      <c r="B239" s="370">
        <v>2.2290000000000001</v>
      </c>
      <c r="C239" s="370">
        <v>48.85</v>
      </c>
      <c r="D239" s="370">
        <v>38.75</v>
      </c>
      <c r="E239" s="370">
        <v>0.75049999999999994</v>
      </c>
      <c r="F239" s="370">
        <v>3.2959999999999998</v>
      </c>
    </row>
    <row r="240" spans="1:8">
      <c r="A240" s="370"/>
      <c r="B240" s="370">
        <v>2.4</v>
      </c>
      <c r="C240" s="370">
        <v>38.520000000000003</v>
      </c>
      <c r="D240" s="370">
        <v>34</v>
      </c>
      <c r="E240" s="370">
        <v>0.77800000000000002</v>
      </c>
      <c r="F240" s="370">
        <v>4.3879999999999999</v>
      </c>
    </row>
    <row r="242" spans="1:8">
      <c r="A242" s="370" t="s">
        <v>1829</v>
      </c>
      <c r="B242" s="370">
        <v>0</v>
      </c>
      <c r="C242" s="370">
        <v>98.76</v>
      </c>
      <c r="D242" s="370">
        <v>0</v>
      </c>
      <c r="E242" s="370">
        <v>1.9900000000000001E-2</v>
      </c>
      <c r="F242" s="370">
        <v>1.2050000000000001</v>
      </c>
      <c r="G242" s="373">
        <v>0.5</v>
      </c>
      <c r="H242" s="370">
        <v>2.4</v>
      </c>
    </row>
    <row r="243" spans="1:8">
      <c r="A243" s="370"/>
      <c r="B243" s="370">
        <v>0.1714</v>
      </c>
      <c r="C243" s="370">
        <v>98.96</v>
      </c>
      <c r="D243" s="370">
        <v>10.43</v>
      </c>
      <c r="E243" s="370">
        <v>0.18890000000000001</v>
      </c>
      <c r="F243" s="370">
        <v>1.423</v>
      </c>
    </row>
    <row r="244" spans="1:8">
      <c r="A244" s="370"/>
      <c r="B244" s="370">
        <v>0.34289999999999998</v>
      </c>
      <c r="C244" s="370">
        <v>98.89</v>
      </c>
      <c r="D244" s="370">
        <v>19.399999999999999</v>
      </c>
      <c r="E244" s="370">
        <v>0.32819999999999999</v>
      </c>
      <c r="F244" s="370">
        <v>1.5109999999999999</v>
      </c>
    </row>
    <row r="245" spans="1:8">
      <c r="A245" s="370"/>
      <c r="B245" s="370">
        <v>0.51429999999999998</v>
      </c>
      <c r="C245" s="370">
        <v>98.46</v>
      </c>
      <c r="D245" s="370">
        <v>27.08</v>
      </c>
      <c r="E245" s="370">
        <v>0.441</v>
      </c>
      <c r="F245" s="370">
        <v>1.5009999999999999</v>
      </c>
    </row>
    <row r="246" spans="1:8">
      <c r="A246" s="370"/>
      <c r="B246" s="370">
        <v>0.68569999999999998</v>
      </c>
      <c r="C246" s="370">
        <v>97.57</v>
      </c>
      <c r="D246" s="370">
        <v>33.5</v>
      </c>
      <c r="E246" s="370">
        <v>0.53029999999999999</v>
      </c>
      <c r="F246" s="370">
        <v>1.4259999999999999</v>
      </c>
    </row>
    <row r="247" spans="1:8">
      <c r="A247" s="370"/>
      <c r="B247" s="370">
        <v>0.85709999999999997</v>
      </c>
      <c r="C247" s="370">
        <v>96.1</v>
      </c>
      <c r="D247" s="370">
        <v>38.68</v>
      </c>
      <c r="E247" s="370">
        <v>0.59919999999999995</v>
      </c>
      <c r="F247" s="370">
        <v>1.321</v>
      </c>
    </row>
    <row r="248" spans="1:8">
      <c r="A248" s="370"/>
      <c r="B248" s="370">
        <v>1.0289999999999999</v>
      </c>
      <c r="C248" s="370">
        <v>93.97</v>
      </c>
      <c r="D248" s="370">
        <v>42.65</v>
      </c>
      <c r="E248" s="370">
        <v>0.65100000000000002</v>
      </c>
      <c r="F248" s="370">
        <v>1.216</v>
      </c>
    </row>
    <row r="249" spans="1:8">
      <c r="A249" s="370"/>
      <c r="B249" s="370">
        <v>1.2</v>
      </c>
      <c r="C249" s="370">
        <v>91.06</v>
      </c>
      <c r="D249" s="370">
        <v>45.43</v>
      </c>
      <c r="E249" s="370">
        <v>0.68859999999999999</v>
      </c>
      <c r="F249" s="370">
        <v>1.1459999999999999</v>
      </c>
    </row>
    <row r="250" spans="1:8">
      <c r="A250" s="370"/>
      <c r="B250" s="370">
        <v>1.371</v>
      </c>
      <c r="C250" s="370">
        <v>87.28</v>
      </c>
      <c r="D250" s="370">
        <v>47.06</v>
      </c>
      <c r="E250" s="370">
        <v>0.71519999999999995</v>
      </c>
      <c r="F250" s="370">
        <v>1.143</v>
      </c>
    </row>
    <row r="251" spans="1:8">
      <c r="A251" s="370"/>
      <c r="B251" s="370">
        <v>1.5429999999999999</v>
      </c>
      <c r="C251" s="370">
        <v>82.52</v>
      </c>
      <c r="D251" s="370">
        <v>47.55</v>
      </c>
      <c r="E251" s="370">
        <v>0.73399999999999999</v>
      </c>
      <c r="F251" s="370">
        <v>1.2410000000000001</v>
      </c>
    </row>
    <row r="252" spans="1:8">
      <c r="A252" s="370"/>
      <c r="B252" s="370">
        <v>1.714</v>
      </c>
      <c r="C252" s="370">
        <v>76.69</v>
      </c>
      <c r="D252" s="370">
        <v>46.94</v>
      </c>
      <c r="E252" s="370">
        <v>0.748</v>
      </c>
      <c r="F252" s="370">
        <v>1.472</v>
      </c>
    </row>
    <row r="253" spans="1:8">
      <c r="A253" s="370"/>
      <c r="B253" s="370">
        <v>1.8859999999999999</v>
      </c>
      <c r="C253" s="370">
        <v>69.67</v>
      </c>
      <c r="D253" s="370">
        <v>45.26</v>
      </c>
      <c r="E253" s="370">
        <v>0.76029999999999998</v>
      </c>
      <c r="F253" s="370">
        <v>1.87</v>
      </c>
    </row>
    <row r="254" spans="1:8">
      <c r="A254" s="370"/>
      <c r="B254" s="370">
        <v>2.0569999999999999</v>
      </c>
      <c r="C254" s="370">
        <v>61.38</v>
      </c>
      <c r="D254" s="370">
        <v>42.52</v>
      </c>
      <c r="E254" s="370">
        <v>0.7742</v>
      </c>
      <c r="F254" s="370">
        <v>2.4660000000000002</v>
      </c>
    </row>
    <row r="255" spans="1:8">
      <c r="A255" s="370"/>
      <c r="B255" s="370">
        <v>2.2290000000000001</v>
      </c>
      <c r="C255" s="370">
        <v>51.7</v>
      </c>
      <c r="D255" s="370">
        <v>38.75</v>
      </c>
      <c r="E255" s="370">
        <v>0.79249999999999998</v>
      </c>
      <c r="F255" s="370">
        <v>3.2959999999999998</v>
      </c>
    </row>
    <row r="256" spans="1:8">
      <c r="A256" s="370"/>
      <c r="B256" s="370">
        <v>2.4</v>
      </c>
      <c r="C256" s="370">
        <v>40.549999999999997</v>
      </c>
      <c r="D256" s="370">
        <v>34</v>
      </c>
      <c r="E256" s="370">
        <v>0.81859999999999999</v>
      </c>
      <c r="F256" s="370">
        <v>4.3879999999999999</v>
      </c>
    </row>
    <row r="258" spans="1:8">
      <c r="A258" s="370" t="s">
        <v>1830</v>
      </c>
      <c r="B258" s="370">
        <v>0</v>
      </c>
      <c r="C258" s="370">
        <v>104.2</v>
      </c>
      <c r="D258" s="370">
        <v>0</v>
      </c>
      <c r="E258" s="370">
        <v>2.01E-2</v>
      </c>
      <c r="F258" s="370">
        <v>1.2050000000000001</v>
      </c>
      <c r="G258" s="373">
        <v>0.5</v>
      </c>
      <c r="H258" s="370">
        <v>2.4</v>
      </c>
    </row>
    <row r="259" spans="1:8">
      <c r="A259" s="370"/>
      <c r="B259" s="370">
        <v>0.1714</v>
      </c>
      <c r="C259" s="370">
        <v>104.5</v>
      </c>
      <c r="D259" s="370">
        <v>10.43</v>
      </c>
      <c r="E259" s="370">
        <v>0.20219999999999999</v>
      </c>
      <c r="F259" s="370">
        <v>1.423</v>
      </c>
    </row>
    <row r="260" spans="1:8">
      <c r="A260" s="370"/>
      <c r="B260" s="370">
        <v>0.34289999999999998</v>
      </c>
      <c r="C260" s="370">
        <v>104.4</v>
      </c>
      <c r="D260" s="370">
        <v>19.399999999999999</v>
      </c>
      <c r="E260" s="370">
        <v>0.35170000000000001</v>
      </c>
      <c r="F260" s="370">
        <v>1.5109999999999999</v>
      </c>
    </row>
    <row r="261" spans="1:8">
      <c r="A261" s="370"/>
      <c r="B261" s="370">
        <v>0.51429999999999998</v>
      </c>
      <c r="C261" s="370">
        <v>104</v>
      </c>
      <c r="D261" s="370">
        <v>27.08</v>
      </c>
      <c r="E261" s="370">
        <v>0.47199999999999998</v>
      </c>
      <c r="F261" s="370">
        <v>1.5009999999999999</v>
      </c>
    </row>
    <row r="262" spans="1:8">
      <c r="A262" s="370"/>
      <c r="B262" s="370">
        <v>0.68569999999999998</v>
      </c>
      <c r="C262" s="370">
        <v>103.1</v>
      </c>
      <c r="D262" s="370">
        <v>33.5</v>
      </c>
      <c r="E262" s="370">
        <v>0.56669999999999998</v>
      </c>
      <c r="F262" s="370">
        <v>1.4259999999999999</v>
      </c>
    </row>
    <row r="263" spans="1:8">
      <c r="A263" s="370"/>
      <c r="B263" s="370">
        <v>0.85709999999999997</v>
      </c>
      <c r="C263" s="370">
        <v>101.6</v>
      </c>
      <c r="D263" s="370">
        <v>38.68</v>
      </c>
      <c r="E263" s="370">
        <v>0.63929999999999998</v>
      </c>
      <c r="F263" s="370">
        <v>1.321</v>
      </c>
    </row>
    <row r="264" spans="1:8">
      <c r="A264" s="370"/>
      <c r="B264" s="370">
        <v>1.0289999999999999</v>
      </c>
      <c r="C264" s="370">
        <v>99.37</v>
      </c>
      <c r="D264" s="370">
        <v>42.65</v>
      </c>
      <c r="E264" s="370">
        <v>0.69330000000000003</v>
      </c>
      <c r="F264" s="370">
        <v>1.216</v>
      </c>
    </row>
    <row r="265" spans="1:8">
      <c r="A265" s="370"/>
      <c r="B265" s="370">
        <v>1.2</v>
      </c>
      <c r="C265" s="370">
        <v>96.33</v>
      </c>
      <c r="D265" s="370">
        <v>45.43</v>
      </c>
      <c r="E265" s="370">
        <v>0.73229999999999995</v>
      </c>
      <c r="F265" s="370">
        <v>1.1459999999999999</v>
      </c>
    </row>
    <row r="266" spans="1:8">
      <c r="A266" s="370"/>
      <c r="B266" s="370">
        <v>1.371</v>
      </c>
      <c r="C266" s="370">
        <v>92.37</v>
      </c>
      <c r="D266" s="370">
        <v>47.06</v>
      </c>
      <c r="E266" s="370">
        <v>0.75960000000000005</v>
      </c>
      <c r="F266" s="370">
        <v>1.143</v>
      </c>
    </row>
    <row r="267" spans="1:8">
      <c r="A267" s="370"/>
      <c r="B267" s="370">
        <v>1.5429999999999999</v>
      </c>
      <c r="C267" s="370">
        <v>87.39</v>
      </c>
      <c r="D267" s="370">
        <v>47.55</v>
      </c>
      <c r="E267" s="370">
        <v>0.77890000000000004</v>
      </c>
      <c r="F267" s="370">
        <v>1.2410000000000001</v>
      </c>
    </row>
    <row r="268" spans="1:8">
      <c r="A268" s="370"/>
      <c r="B268" s="370">
        <v>1.714</v>
      </c>
      <c r="C268" s="370">
        <v>81.260000000000005</v>
      </c>
      <c r="D268" s="370">
        <v>46.94</v>
      </c>
      <c r="E268" s="370">
        <v>0.79369999999999996</v>
      </c>
      <c r="F268" s="370">
        <v>1.472</v>
      </c>
    </row>
    <row r="269" spans="1:8">
      <c r="A269" s="370"/>
      <c r="B269" s="370">
        <v>1.8859999999999999</v>
      </c>
      <c r="C269" s="370">
        <v>73.89</v>
      </c>
      <c r="D269" s="370">
        <v>45.26</v>
      </c>
      <c r="E269" s="370">
        <v>0.8075</v>
      </c>
      <c r="F269" s="370">
        <v>1.87</v>
      </c>
    </row>
    <row r="270" spans="1:8">
      <c r="A270" s="370"/>
      <c r="B270" s="370">
        <v>2.0569999999999999</v>
      </c>
      <c r="C270" s="370">
        <v>65.17</v>
      </c>
      <c r="D270" s="370">
        <v>42.52</v>
      </c>
      <c r="E270" s="370">
        <v>0.82379999999999998</v>
      </c>
      <c r="F270" s="370">
        <v>2.4660000000000002</v>
      </c>
    </row>
    <row r="271" spans="1:8">
      <c r="A271" s="370"/>
      <c r="B271" s="370">
        <v>2.2290000000000001</v>
      </c>
      <c r="C271" s="370">
        <v>54.99</v>
      </c>
      <c r="D271" s="370">
        <v>38.75</v>
      </c>
      <c r="E271" s="370">
        <v>0.84609999999999996</v>
      </c>
      <c r="F271" s="370">
        <v>3.2959999999999998</v>
      </c>
    </row>
    <row r="272" spans="1:8">
      <c r="A272" s="370"/>
      <c r="B272" s="370">
        <v>2.4</v>
      </c>
      <c r="C272" s="370">
        <v>43.27</v>
      </c>
      <c r="D272" s="370">
        <v>34</v>
      </c>
      <c r="E272" s="370">
        <v>0.87780000000000002</v>
      </c>
      <c r="F272" s="370">
        <v>4.3879999999999999</v>
      </c>
    </row>
    <row r="274" spans="1:8">
      <c r="A274" s="370" t="s">
        <v>1831</v>
      </c>
      <c r="B274" s="370">
        <v>0</v>
      </c>
      <c r="C274" s="370">
        <v>110.1</v>
      </c>
      <c r="D274" s="370">
        <v>0</v>
      </c>
      <c r="E274" s="370">
        <v>2.1499999999999998E-2</v>
      </c>
      <c r="F274" s="370">
        <v>1.2050000000000001</v>
      </c>
      <c r="G274" s="373">
        <v>0.5</v>
      </c>
      <c r="H274" s="370">
        <v>2.4</v>
      </c>
    </row>
    <row r="275" spans="1:8">
      <c r="A275" s="370"/>
      <c r="B275" s="370">
        <v>0.1714</v>
      </c>
      <c r="C275" s="370">
        <v>110.2</v>
      </c>
      <c r="D275" s="370">
        <v>10.43</v>
      </c>
      <c r="E275" s="370">
        <v>0.21190000000000001</v>
      </c>
      <c r="F275" s="370">
        <v>1.423</v>
      </c>
    </row>
    <row r="276" spans="1:8">
      <c r="A276" s="370"/>
      <c r="B276" s="370">
        <v>0.34289999999999998</v>
      </c>
      <c r="C276" s="370">
        <v>110.1</v>
      </c>
      <c r="D276" s="370">
        <v>19.399999999999999</v>
      </c>
      <c r="E276" s="370">
        <v>0.36940000000000001</v>
      </c>
      <c r="F276" s="370">
        <v>1.5109999999999999</v>
      </c>
    </row>
    <row r="277" spans="1:8">
      <c r="A277" s="370"/>
      <c r="B277" s="370">
        <v>0.51429999999999998</v>
      </c>
      <c r="C277" s="370">
        <v>109.7</v>
      </c>
      <c r="D277" s="370">
        <v>27.08</v>
      </c>
      <c r="E277" s="370">
        <v>0.49719999999999998</v>
      </c>
      <c r="F277" s="370">
        <v>1.5009999999999999</v>
      </c>
    </row>
    <row r="278" spans="1:8">
      <c r="A278" s="370"/>
      <c r="B278" s="370">
        <v>0.68569999999999998</v>
      </c>
      <c r="C278" s="370">
        <v>108.8</v>
      </c>
      <c r="D278" s="370">
        <v>33.5</v>
      </c>
      <c r="E278" s="370">
        <v>0.5988</v>
      </c>
      <c r="F278" s="370">
        <v>1.4259999999999999</v>
      </c>
    </row>
    <row r="279" spans="1:8">
      <c r="A279" s="370"/>
      <c r="B279" s="370">
        <v>0.85709999999999997</v>
      </c>
      <c r="C279" s="370">
        <v>107.4</v>
      </c>
      <c r="D279" s="370">
        <v>38.68</v>
      </c>
      <c r="E279" s="370">
        <v>0.67749999999999999</v>
      </c>
      <c r="F279" s="370">
        <v>1.321</v>
      </c>
    </row>
    <row r="280" spans="1:8">
      <c r="A280" s="370"/>
      <c r="B280" s="370">
        <v>1.0289999999999999</v>
      </c>
      <c r="C280" s="370">
        <v>105.2</v>
      </c>
      <c r="D280" s="370">
        <v>42.65</v>
      </c>
      <c r="E280" s="370">
        <v>0.73670000000000002</v>
      </c>
      <c r="F280" s="370">
        <v>1.216</v>
      </c>
    </row>
    <row r="281" spans="1:8">
      <c r="A281" s="370"/>
      <c r="B281" s="370">
        <v>1.2</v>
      </c>
      <c r="C281" s="370">
        <v>102.1</v>
      </c>
      <c r="D281" s="370">
        <v>45.43</v>
      </c>
      <c r="E281" s="370">
        <v>0.77980000000000005</v>
      </c>
      <c r="F281" s="370">
        <v>1.1459999999999999</v>
      </c>
    </row>
    <row r="282" spans="1:8">
      <c r="A282" s="370"/>
      <c r="B282" s="370">
        <v>1.371</v>
      </c>
      <c r="C282" s="370">
        <v>98.06</v>
      </c>
      <c r="D282" s="370">
        <v>47.06</v>
      </c>
      <c r="E282" s="370">
        <v>0.81010000000000004</v>
      </c>
      <c r="F282" s="370">
        <v>1.143</v>
      </c>
    </row>
    <row r="283" spans="1:8">
      <c r="A283" s="370"/>
      <c r="B283" s="370">
        <v>1.5429999999999999</v>
      </c>
      <c r="C283" s="370">
        <v>92.86</v>
      </c>
      <c r="D283" s="370">
        <v>47.55</v>
      </c>
      <c r="E283" s="370">
        <v>0.83109999999999995</v>
      </c>
      <c r="F283" s="370">
        <v>1.2410000000000001</v>
      </c>
    </row>
    <row r="284" spans="1:8">
      <c r="A284" s="370"/>
      <c r="B284" s="370">
        <v>1.714</v>
      </c>
      <c r="C284" s="370">
        <v>86.39</v>
      </c>
      <c r="D284" s="370">
        <v>46.94</v>
      </c>
      <c r="E284" s="370">
        <v>0.84599999999999997</v>
      </c>
      <c r="F284" s="370">
        <v>1.472</v>
      </c>
    </row>
    <row r="285" spans="1:8">
      <c r="A285" s="370"/>
      <c r="B285" s="370">
        <v>1.8859999999999999</v>
      </c>
      <c r="C285" s="370">
        <v>78.510000000000005</v>
      </c>
      <c r="D285" s="370">
        <v>45.26</v>
      </c>
      <c r="E285" s="370">
        <v>0.85819999999999996</v>
      </c>
      <c r="F285" s="370">
        <v>1.87</v>
      </c>
    </row>
    <row r="286" spans="1:8">
      <c r="A286" s="370"/>
      <c r="B286" s="370">
        <v>2.0569999999999999</v>
      </c>
      <c r="C286" s="370">
        <v>69.09</v>
      </c>
      <c r="D286" s="370">
        <v>42.52</v>
      </c>
      <c r="E286" s="370">
        <v>0.87109999999999999</v>
      </c>
      <c r="F286" s="370">
        <v>2.4660000000000002</v>
      </c>
    </row>
    <row r="287" spans="1:8">
      <c r="A287" s="370"/>
      <c r="B287" s="370">
        <v>2.2290000000000001</v>
      </c>
      <c r="C287" s="370">
        <v>57.98</v>
      </c>
      <c r="D287" s="370">
        <v>38.75</v>
      </c>
      <c r="E287" s="370">
        <v>0.8881</v>
      </c>
      <c r="F287" s="370">
        <v>3.2959999999999998</v>
      </c>
    </row>
    <row r="288" spans="1:8">
      <c r="A288" s="370"/>
      <c r="B288" s="370">
        <v>2.4</v>
      </c>
      <c r="C288" s="370">
        <v>45.08</v>
      </c>
      <c r="D288" s="370">
        <v>34</v>
      </c>
      <c r="E288" s="370">
        <v>0.91249999999999998</v>
      </c>
      <c r="F288" s="370">
        <v>4.3879999999999999</v>
      </c>
    </row>
    <row r="290" spans="1:8">
      <c r="A290" s="370" t="s">
        <v>1832</v>
      </c>
      <c r="B290" s="370">
        <v>0</v>
      </c>
      <c r="C290" s="370">
        <v>115.6</v>
      </c>
      <c r="D290" s="370">
        <v>0</v>
      </c>
      <c r="E290" s="370">
        <v>2.2499999999999999E-2</v>
      </c>
      <c r="F290" s="370">
        <v>1.2050000000000001</v>
      </c>
      <c r="G290" s="373">
        <v>0.5</v>
      </c>
      <c r="H290" s="370">
        <v>2.4</v>
      </c>
    </row>
    <row r="291" spans="1:8">
      <c r="A291" s="370"/>
      <c r="B291" s="370">
        <v>0.1714</v>
      </c>
      <c r="C291" s="370">
        <v>116</v>
      </c>
      <c r="D291" s="370">
        <v>10.43</v>
      </c>
      <c r="E291" s="370">
        <v>0.2248</v>
      </c>
      <c r="F291" s="370">
        <v>1.423</v>
      </c>
    </row>
    <row r="292" spans="1:8">
      <c r="A292" s="370"/>
      <c r="B292" s="370">
        <v>0.34289999999999998</v>
      </c>
      <c r="C292" s="370">
        <v>116.1</v>
      </c>
      <c r="D292" s="370">
        <v>19.399999999999999</v>
      </c>
      <c r="E292" s="370">
        <v>0.3906</v>
      </c>
      <c r="F292" s="370">
        <v>1.5109999999999999</v>
      </c>
    </row>
    <row r="293" spans="1:8">
      <c r="A293" s="370"/>
      <c r="B293" s="370">
        <v>0.51429999999999998</v>
      </c>
      <c r="C293" s="370">
        <v>115.6</v>
      </c>
      <c r="D293" s="370">
        <v>27.08</v>
      </c>
      <c r="E293" s="370">
        <v>0.52400000000000002</v>
      </c>
      <c r="F293" s="370">
        <v>1.5009999999999999</v>
      </c>
    </row>
    <row r="294" spans="1:8">
      <c r="A294" s="370"/>
      <c r="B294" s="370">
        <v>0.68569999999999998</v>
      </c>
      <c r="C294" s="370">
        <v>114.6</v>
      </c>
      <c r="D294" s="370">
        <v>33.5</v>
      </c>
      <c r="E294" s="370">
        <v>0.62890000000000001</v>
      </c>
      <c r="F294" s="370">
        <v>1.4259999999999999</v>
      </c>
    </row>
    <row r="295" spans="1:8">
      <c r="A295" s="370"/>
      <c r="B295" s="370">
        <v>0.85709999999999997</v>
      </c>
      <c r="C295" s="370">
        <v>112.9</v>
      </c>
      <c r="D295" s="370">
        <v>38.68</v>
      </c>
      <c r="E295" s="370">
        <v>0.70909999999999995</v>
      </c>
      <c r="F295" s="370">
        <v>1.321</v>
      </c>
    </row>
    <row r="296" spans="1:8">
      <c r="A296" s="370"/>
      <c r="B296" s="370">
        <v>1.0289999999999999</v>
      </c>
      <c r="C296" s="370">
        <v>110.4</v>
      </c>
      <c r="D296" s="370">
        <v>42.65</v>
      </c>
      <c r="E296" s="370">
        <v>0.76870000000000005</v>
      </c>
      <c r="F296" s="370">
        <v>1.216</v>
      </c>
    </row>
    <row r="297" spans="1:8">
      <c r="A297" s="370"/>
      <c r="B297" s="370">
        <v>1.2</v>
      </c>
      <c r="C297" s="370">
        <v>107</v>
      </c>
      <c r="D297" s="370">
        <v>45.43</v>
      </c>
      <c r="E297" s="370">
        <v>0.8115</v>
      </c>
      <c r="F297" s="370">
        <v>1.1459999999999999</v>
      </c>
    </row>
    <row r="298" spans="1:8">
      <c r="A298" s="370"/>
      <c r="B298" s="370">
        <v>1.371</v>
      </c>
      <c r="C298" s="370">
        <v>102.5</v>
      </c>
      <c r="D298" s="370">
        <v>47.06</v>
      </c>
      <c r="E298" s="370">
        <v>0.84140000000000004</v>
      </c>
      <c r="F298" s="370">
        <v>1.143</v>
      </c>
    </row>
    <row r="299" spans="1:8">
      <c r="A299" s="370"/>
      <c r="B299" s="370">
        <v>1.5429999999999999</v>
      </c>
      <c r="C299" s="370">
        <v>96.93</v>
      </c>
      <c r="D299" s="370">
        <v>47.55</v>
      </c>
      <c r="E299" s="370">
        <v>0.86240000000000006</v>
      </c>
      <c r="F299" s="370">
        <v>1.2410000000000001</v>
      </c>
    </row>
    <row r="300" spans="1:8">
      <c r="A300" s="370"/>
      <c r="B300" s="370">
        <v>1.714</v>
      </c>
      <c r="C300" s="370">
        <v>90.09</v>
      </c>
      <c r="D300" s="370">
        <v>46.94</v>
      </c>
      <c r="E300" s="370">
        <v>0.87839999999999996</v>
      </c>
      <c r="F300" s="370">
        <v>1.472</v>
      </c>
    </row>
    <row r="301" spans="1:8">
      <c r="A301" s="370"/>
      <c r="B301" s="370">
        <v>1.8859999999999999</v>
      </c>
      <c r="C301" s="370">
        <v>81.89</v>
      </c>
      <c r="D301" s="370">
        <v>45.26</v>
      </c>
      <c r="E301" s="370">
        <v>0.89329999999999998</v>
      </c>
      <c r="F301" s="370">
        <v>1.87</v>
      </c>
    </row>
    <row r="302" spans="1:8">
      <c r="A302" s="370"/>
      <c r="B302" s="370">
        <v>2.0569999999999999</v>
      </c>
      <c r="C302" s="370">
        <v>72.23</v>
      </c>
      <c r="D302" s="370">
        <v>42.52</v>
      </c>
      <c r="E302" s="370">
        <v>0.91100000000000003</v>
      </c>
      <c r="F302" s="370">
        <v>2.4660000000000002</v>
      </c>
    </row>
    <row r="303" spans="1:8">
      <c r="A303" s="370"/>
      <c r="B303" s="370">
        <v>2.2290000000000001</v>
      </c>
      <c r="C303" s="370">
        <v>60.99</v>
      </c>
      <c r="D303" s="370">
        <v>38.75</v>
      </c>
      <c r="E303" s="370">
        <v>0.9355</v>
      </c>
      <c r="F303" s="370">
        <v>3.2959999999999998</v>
      </c>
    </row>
    <row r="304" spans="1:8">
      <c r="A304" s="370"/>
      <c r="B304" s="370">
        <v>2.4</v>
      </c>
      <c r="C304" s="370">
        <v>48.08</v>
      </c>
      <c r="D304" s="370">
        <v>34</v>
      </c>
      <c r="E304" s="370">
        <v>0.97060000000000002</v>
      </c>
      <c r="F304" s="370">
        <v>4.3879999999999999</v>
      </c>
    </row>
    <row r="306" spans="1:8">
      <c r="A306" s="370" t="s">
        <v>1833</v>
      </c>
      <c r="B306" s="370">
        <v>0</v>
      </c>
      <c r="C306" s="370">
        <v>121.7</v>
      </c>
      <c r="D306" s="370">
        <v>0</v>
      </c>
      <c r="E306" s="370">
        <v>2.3900000000000001E-2</v>
      </c>
      <c r="F306" s="370">
        <v>1.2050000000000001</v>
      </c>
      <c r="G306" s="373">
        <v>0.5</v>
      </c>
      <c r="H306" s="370">
        <v>2.4</v>
      </c>
    </row>
    <row r="307" spans="1:8">
      <c r="A307" s="370"/>
      <c r="B307" s="370">
        <v>0.1714</v>
      </c>
      <c r="C307" s="370">
        <v>122.1</v>
      </c>
      <c r="D307" s="370">
        <v>10.43</v>
      </c>
      <c r="E307" s="370">
        <v>0.2354</v>
      </c>
      <c r="F307" s="370">
        <v>1.423</v>
      </c>
    </row>
    <row r="308" spans="1:8">
      <c r="A308" s="370"/>
      <c r="B308" s="370">
        <v>0.34289999999999998</v>
      </c>
      <c r="C308" s="370">
        <v>122.1</v>
      </c>
      <c r="D308" s="370">
        <v>19.399999999999999</v>
      </c>
      <c r="E308" s="370">
        <v>0.4093</v>
      </c>
      <c r="F308" s="370">
        <v>1.5109999999999999</v>
      </c>
    </row>
    <row r="309" spans="1:8">
      <c r="A309" s="370"/>
      <c r="B309" s="370">
        <v>0.51429999999999998</v>
      </c>
      <c r="C309" s="370">
        <v>121.6</v>
      </c>
      <c r="D309" s="370">
        <v>27.08</v>
      </c>
      <c r="E309" s="370">
        <v>0.54969999999999997</v>
      </c>
      <c r="F309" s="370">
        <v>1.5009999999999999</v>
      </c>
    </row>
    <row r="310" spans="1:8">
      <c r="A310" s="370"/>
      <c r="B310" s="370">
        <v>0.68569999999999998</v>
      </c>
      <c r="C310" s="370">
        <v>120.6</v>
      </c>
      <c r="D310" s="370">
        <v>33.5</v>
      </c>
      <c r="E310" s="370">
        <v>0.66039999999999999</v>
      </c>
      <c r="F310" s="370">
        <v>1.4259999999999999</v>
      </c>
    </row>
    <row r="311" spans="1:8">
      <c r="A311" s="370"/>
      <c r="B311" s="370">
        <v>0.85709999999999997</v>
      </c>
      <c r="C311" s="370">
        <v>118.7</v>
      </c>
      <c r="D311" s="370">
        <v>38.68</v>
      </c>
      <c r="E311" s="370">
        <v>0.74539999999999995</v>
      </c>
      <c r="F311" s="370">
        <v>1.321</v>
      </c>
    </row>
    <row r="312" spans="1:8">
      <c r="A312" s="370"/>
      <c r="B312" s="370">
        <v>1.0289999999999999</v>
      </c>
      <c r="C312" s="370">
        <v>116.1</v>
      </c>
      <c r="D312" s="370">
        <v>42.65</v>
      </c>
      <c r="E312" s="370">
        <v>0.80859999999999999</v>
      </c>
      <c r="F312" s="370">
        <v>1.216</v>
      </c>
    </row>
    <row r="313" spans="1:8">
      <c r="A313" s="370"/>
      <c r="B313" s="370">
        <v>1.2</v>
      </c>
      <c r="C313" s="370">
        <v>112.4</v>
      </c>
      <c r="D313" s="370">
        <v>45.43</v>
      </c>
      <c r="E313" s="370">
        <v>0.85389999999999999</v>
      </c>
      <c r="F313" s="370">
        <v>1.1459999999999999</v>
      </c>
    </row>
    <row r="314" spans="1:8">
      <c r="A314" s="370"/>
      <c r="B314" s="370">
        <v>1.371</v>
      </c>
      <c r="C314" s="370">
        <v>107.7</v>
      </c>
      <c r="D314" s="370">
        <v>47.06</v>
      </c>
      <c r="E314" s="370">
        <v>0.88519999999999999</v>
      </c>
      <c r="F314" s="370">
        <v>1.143</v>
      </c>
    </row>
    <row r="315" spans="1:8">
      <c r="A315" s="370"/>
      <c r="B315" s="370">
        <v>1.5429999999999999</v>
      </c>
      <c r="C315" s="370">
        <v>101.7</v>
      </c>
      <c r="D315" s="370">
        <v>47.55</v>
      </c>
      <c r="E315" s="370">
        <v>0.90639999999999998</v>
      </c>
      <c r="F315" s="370">
        <v>1.2410000000000001</v>
      </c>
    </row>
    <row r="316" spans="1:8">
      <c r="A316" s="370"/>
      <c r="B316" s="370">
        <v>1.714</v>
      </c>
      <c r="C316" s="370">
        <v>94.44</v>
      </c>
      <c r="D316" s="370">
        <v>46.94</v>
      </c>
      <c r="E316" s="370">
        <v>0.9214</v>
      </c>
      <c r="F316" s="370">
        <v>1.472</v>
      </c>
    </row>
    <row r="317" spans="1:8">
      <c r="A317" s="370"/>
      <c r="B317" s="370">
        <v>1.8859999999999999</v>
      </c>
      <c r="C317" s="370">
        <v>85.67</v>
      </c>
      <c r="D317" s="370">
        <v>45.26</v>
      </c>
      <c r="E317" s="370">
        <v>0.93420000000000003</v>
      </c>
      <c r="F317" s="370">
        <v>1.87</v>
      </c>
    </row>
    <row r="318" spans="1:8">
      <c r="A318" s="370"/>
      <c r="B318" s="370">
        <v>2.0569999999999999</v>
      </c>
      <c r="C318" s="370">
        <v>75.31</v>
      </c>
      <c r="D318" s="370">
        <v>42.52</v>
      </c>
      <c r="E318" s="370">
        <v>0.9486</v>
      </c>
      <c r="F318" s="370">
        <v>2.4660000000000002</v>
      </c>
    </row>
    <row r="319" spans="1:8">
      <c r="A319" s="370"/>
      <c r="B319" s="370">
        <v>2.2290000000000001</v>
      </c>
      <c r="C319" s="370">
        <v>63.24</v>
      </c>
      <c r="D319" s="370">
        <v>38.75</v>
      </c>
      <c r="E319" s="370">
        <v>0.96850000000000003</v>
      </c>
      <c r="F319" s="370">
        <v>3.2959999999999998</v>
      </c>
    </row>
    <row r="320" spans="1:8">
      <c r="A320" s="370"/>
      <c r="B320" s="370">
        <v>2.4</v>
      </c>
      <c r="C320" s="370">
        <v>49.36</v>
      </c>
      <c r="D320" s="370">
        <v>34</v>
      </c>
      <c r="E320" s="370">
        <v>0.99790000000000001</v>
      </c>
      <c r="F320" s="370">
        <v>4.3879999999999999</v>
      </c>
    </row>
    <row r="322" spans="1:8">
      <c r="A322" s="370" t="s">
        <v>1834</v>
      </c>
      <c r="B322" s="370">
        <v>0</v>
      </c>
      <c r="C322" s="370">
        <v>127.8</v>
      </c>
      <c r="D322" s="370">
        <v>0</v>
      </c>
      <c r="E322" s="370">
        <v>2.6200000000000001E-2</v>
      </c>
      <c r="F322" s="370">
        <v>1.2050000000000001</v>
      </c>
      <c r="G322" s="373">
        <v>0.5</v>
      </c>
      <c r="H322" s="370">
        <v>2.4</v>
      </c>
    </row>
    <row r="323" spans="1:8">
      <c r="A323" s="370"/>
      <c r="B323" s="370">
        <v>0.1714</v>
      </c>
      <c r="C323" s="370">
        <v>128.1</v>
      </c>
      <c r="D323" s="370">
        <v>10.43</v>
      </c>
      <c r="E323" s="370">
        <v>0.2482</v>
      </c>
      <c r="F323" s="370">
        <v>1.423</v>
      </c>
    </row>
    <row r="324" spans="1:8">
      <c r="A324" s="370"/>
      <c r="B324" s="370">
        <v>0.34289999999999998</v>
      </c>
      <c r="C324" s="370">
        <v>128</v>
      </c>
      <c r="D324" s="370">
        <v>19.399999999999999</v>
      </c>
      <c r="E324" s="370">
        <v>0.4304</v>
      </c>
      <c r="F324" s="370">
        <v>1.5109999999999999</v>
      </c>
    </row>
    <row r="325" spans="1:8">
      <c r="A325" s="370"/>
      <c r="B325" s="370">
        <v>0.51429999999999998</v>
      </c>
      <c r="C325" s="370">
        <v>127.4</v>
      </c>
      <c r="D325" s="370">
        <v>27.08</v>
      </c>
      <c r="E325" s="370">
        <v>0.57709999999999995</v>
      </c>
      <c r="F325" s="370">
        <v>1.5009999999999999</v>
      </c>
    </row>
    <row r="326" spans="1:8">
      <c r="A326" s="370"/>
      <c r="B326" s="370">
        <v>0.68569999999999998</v>
      </c>
      <c r="C326" s="370">
        <v>126.2</v>
      </c>
      <c r="D326" s="370">
        <v>33.5</v>
      </c>
      <c r="E326" s="370">
        <v>0.6925</v>
      </c>
      <c r="F326" s="370">
        <v>1.4259999999999999</v>
      </c>
    </row>
    <row r="327" spans="1:8">
      <c r="A327" s="370"/>
      <c r="B327" s="370">
        <v>0.85709999999999997</v>
      </c>
      <c r="C327" s="370">
        <v>124.3</v>
      </c>
      <c r="D327" s="370">
        <v>38.68</v>
      </c>
      <c r="E327" s="370">
        <v>0.78100000000000003</v>
      </c>
      <c r="F327" s="370">
        <v>1.321</v>
      </c>
    </row>
    <row r="328" spans="1:8">
      <c r="A328" s="370"/>
      <c r="B328" s="370">
        <v>1.0289999999999999</v>
      </c>
      <c r="C328" s="370">
        <v>121.5</v>
      </c>
      <c r="D328" s="370">
        <v>42.65</v>
      </c>
      <c r="E328" s="370">
        <v>0.84699999999999998</v>
      </c>
      <c r="F328" s="370">
        <v>1.216</v>
      </c>
    </row>
    <row r="329" spans="1:8">
      <c r="A329" s="370"/>
      <c r="B329" s="370">
        <v>1.2</v>
      </c>
      <c r="C329" s="370">
        <v>117.7</v>
      </c>
      <c r="D329" s="370">
        <v>45.43</v>
      </c>
      <c r="E329" s="370">
        <v>0.89459999999999995</v>
      </c>
      <c r="F329" s="370">
        <v>1.1459999999999999</v>
      </c>
    </row>
    <row r="330" spans="1:8">
      <c r="A330" s="370"/>
      <c r="B330" s="370">
        <v>1.371</v>
      </c>
      <c r="C330" s="370">
        <v>112.9</v>
      </c>
      <c r="D330" s="370">
        <v>47.06</v>
      </c>
      <c r="E330" s="370">
        <v>0.92830000000000001</v>
      </c>
      <c r="F330" s="370">
        <v>1.143</v>
      </c>
    </row>
    <row r="331" spans="1:8">
      <c r="A331" s="370"/>
      <c r="B331" s="370">
        <v>1.5429999999999999</v>
      </c>
      <c r="C331" s="370">
        <v>106.8</v>
      </c>
      <c r="D331" s="370">
        <v>47.55</v>
      </c>
      <c r="E331" s="370">
        <v>0.95240000000000002</v>
      </c>
      <c r="F331" s="370">
        <v>1.2410000000000001</v>
      </c>
    </row>
    <row r="332" spans="1:8">
      <c r="A332" s="370"/>
      <c r="B332" s="370">
        <v>1.714</v>
      </c>
      <c r="C332" s="370">
        <v>99.3</v>
      </c>
      <c r="D332" s="370">
        <v>46.94</v>
      </c>
      <c r="E332" s="370">
        <v>0.97099999999999997</v>
      </c>
      <c r="F332" s="370">
        <v>1.472</v>
      </c>
    </row>
    <row r="333" spans="1:8">
      <c r="A333" s="370"/>
      <c r="B333" s="370">
        <v>1.8859999999999999</v>
      </c>
      <c r="C333" s="370">
        <v>90.36</v>
      </c>
      <c r="D333" s="370">
        <v>45.26</v>
      </c>
      <c r="E333" s="370">
        <v>0.98870000000000002</v>
      </c>
      <c r="F333" s="370">
        <v>1.87</v>
      </c>
    </row>
    <row r="334" spans="1:8">
      <c r="A334" s="370"/>
      <c r="B334" s="370">
        <v>2.0569999999999999</v>
      </c>
      <c r="C334" s="370">
        <v>79.81</v>
      </c>
      <c r="D334" s="370">
        <v>42.52</v>
      </c>
      <c r="E334" s="370">
        <v>1.01</v>
      </c>
      <c r="F334" s="370">
        <v>2.4660000000000002</v>
      </c>
    </row>
    <row r="335" spans="1:8">
      <c r="A335" s="370"/>
      <c r="B335" s="370">
        <v>2.2290000000000001</v>
      </c>
      <c r="C335" s="370">
        <v>67.52</v>
      </c>
      <c r="D335" s="370">
        <v>38.75</v>
      </c>
      <c r="E335" s="370">
        <v>1.038</v>
      </c>
      <c r="F335" s="370">
        <v>3.2959999999999998</v>
      </c>
    </row>
    <row r="336" spans="1:8">
      <c r="A336" s="370"/>
      <c r="B336" s="370">
        <v>2.4</v>
      </c>
      <c r="C336" s="370">
        <v>53.4</v>
      </c>
      <c r="D336" s="370">
        <v>34</v>
      </c>
      <c r="E336" s="370">
        <v>1.0780000000000001</v>
      </c>
      <c r="F336" s="370">
        <v>4.3879999999999999</v>
      </c>
    </row>
    <row r="338" spans="1:8">
      <c r="A338" s="370" t="s">
        <v>1835</v>
      </c>
      <c r="B338" s="370">
        <v>0</v>
      </c>
      <c r="C338" s="370">
        <v>134.19999999999999</v>
      </c>
      <c r="D338" s="370">
        <v>0</v>
      </c>
      <c r="E338" s="370">
        <v>3.1300000000000001E-2</v>
      </c>
      <c r="F338" s="370">
        <v>1.2050000000000001</v>
      </c>
      <c r="G338" s="373">
        <v>0.5</v>
      </c>
      <c r="H338" s="370">
        <v>2.4</v>
      </c>
    </row>
    <row r="339" spans="1:8">
      <c r="A339" s="370"/>
      <c r="B339" s="370">
        <v>0.1714</v>
      </c>
      <c r="C339" s="370">
        <v>133.9</v>
      </c>
      <c r="D339" s="370">
        <v>10.43</v>
      </c>
      <c r="E339" s="370">
        <v>0.25729999999999997</v>
      </c>
      <c r="F339" s="370">
        <v>1.423</v>
      </c>
    </row>
    <row r="340" spans="1:8">
      <c r="A340" s="370"/>
      <c r="B340" s="370">
        <v>0.34289999999999998</v>
      </c>
      <c r="C340" s="370">
        <v>133.4</v>
      </c>
      <c r="D340" s="370">
        <v>19.399999999999999</v>
      </c>
      <c r="E340" s="370">
        <v>0.44419999999999998</v>
      </c>
      <c r="F340" s="370">
        <v>1.5109999999999999</v>
      </c>
    </row>
    <row r="341" spans="1:8">
      <c r="A341" s="370"/>
      <c r="B341" s="370">
        <v>0.51429999999999998</v>
      </c>
      <c r="C341" s="370">
        <v>132.69999999999999</v>
      </c>
      <c r="D341" s="370">
        <v>27.08</v>
      </c>
      <c r="E341" s="370">
        <v>0.59630000000000005</v>
      </c>
      <c r="F341" s="370">
        <v>1.5009999999999999</v>
      </c>
    </row>
    <row r="342" spans="1:8">
      <c r="A342" s="370"/>
      <c r="B342" s="370">
        <v>0.68569999999999998</v>
      </c>
      <c r="C342" s="370">
        <v>131.6</v>
      </c>
      <c r="D342" s="370">
        <v>33.5</v>
      </c>
      <c r="E342" s="370">
        <v>0.71779999999999999</v>
      </c>
      <c r="F342" s="370">
        <v>1.4259999999999999</v>
      </c>
    </row>
    <row r="343" spans="1:8">
      <c r="A343" s="370"/>
      <c r="B343" s="370">
        <v>0.85709999999999997</v>
      </c>
      <c r="C343" s="370">
        <v>129.80000000000001</v>
      </c>
      <c r="D343" s="370">
        <v>38.68</v>
      </c>
      <c r="E343" s="370">
        <v>0.81279999999999997</v>
      </c>
      <c r="F343" s="370">
        <v>1.321</v>
      </c>
    </row>
    <row r="344" spans="1:8">
      <c r="A344" s="370"/>
      <c r="B344" s="370">
        <v>1.0289999999999999</v>
      </c>
      <c r="C344" s="370">
        <v>127.3</v>
      </c>
      <c r="D344" s="370">
        <v>42.65</v>
      </c>
      <c r="E344" s="370">
        <v>0.88560000000000005</v>
      </c>
      <c r="F344" s="370">
        <v>1.216</v>
      </c>
    </row>
    <row r="345" spans="1:8">
      <c r="A345" s="370"/>
      <c r="B345" s="370">
        <v>1.2</v>
      </c>
      <c r="C345" s="370">
        <v>123.9</v>
      </c>
      <c r="D345" s="370">
        <v>45.43</v>
      </c>
      <c r="E345" s="370">
        <v>0.9405</v>
      </c>
      <c r="F345" s="370">
        <v>1.1459999999999999</v>
      </c>
    </row>
    <row r="346" spans="1:8">
      <c r="A346" s="370"/>
      <c r="B346" s="370">
        <v>1.371</v>
      </c>
      <c r="C346" s="370">
        <v>119.3</v>
      </c>
      <c r="D346" s="370">
        <v>47.06</v>
      </c>
      <c r="E346" s="370">
        <v>0.98160000000000003</v>
      </c>
      <c r="F346" s="370">
        <v>1.143</v>
      </c>
    </row>
    <row r="347" spans="1:8">
      <c r="A347" s="370"/>
      <c r="B347" s="370">
        <v>1.5429999999999999</v>
      </c>
      <c r="C347" s="370">
        <v>113.4</v>
      </c>
      <c r="D347" s="370">
        <v>47.55</v>
      </c>
      <c r="E347" s="370">
        <v>1.0129999999999999</v>
      </c>
      <c r="F347" s="370">
        <v>1.2410000000000001</v>
      </c>
    </row>
    <row r="348" spans="1:8">
      <c r="A348" s="370"/>
      <c r="B348" s="370">
        <v>1.714</v>
      </c>
      <c r="C348" s="370">
        <v>106.1</v>
      </c>
      <c r="D348" s="370">
        <v>46.94</v>
      </c>
      <c r="E348" s="370">
        <v>1.0389999999999999</v>
      </c>
      <c r="F348" s="370">
        <v>1.472</v>
      </c>
    </row>
    <row r="349" spans="1:8">
      <c r="A349" s="370"/>
      <c r="B349" s="370">
        <v>1.8859999999999999</v>
      </c>
      <c r="C349" s="370">
        <v>97.09</v>
      </c>
      <c r="D349" s="370">
        <v>45.26</v>
      </c>
      <c r="E349" s="370">
        <v>1.0649999999999999</v>
      </c>
      <c r="F349" s="370">
        <v>1.87</v>
      </c>
    </row>
    <row r="350" spans="1:8">
      <c r="A350" s="370"/>
      <c r="B350" s="370">
        <v>2.0569999999999999</v>
      </c>
      <c r="C350" s="370">
        <v>86.31</v>
      </c>
      <c r="D350" s="370">
        <v>42.52</v>
      </c>
      <c r="E350" s="370">
        <v>1.093</v>
      </c>
      <c r="F350" s="370">
        <v>2.4660000000000002</v>
      </c>
    </row>
    <row r="351" spans="1:8">
      <c r="A351" s="370"/>
      <c r="B351" s="370">
        <v>2.2290000000000001</v>
      </c>
      <c r="C351" s="370">
        <v>73.55</v>
      </c>
      <c r="D351" s="370">
        <v>38.75</v>
      </c>
      <c r="E351" s="370">
        <v>1.1279999999999999</v>
      </c>
      <c r="F351" s="370">
        <v>3.2959999999999998</v>
      </c>
    </row>
    <row r="352" spans="1:8">
      <c r="A352" s="370"/>
      <c r="B352" s="370">
        <v>2.4</v>
      </c>
      <c r="C352" s="370">
        <v>58.67</v>
      </c>
      <c r="D352" s="370">
        <v>34</v>
      </c>
      <c r="E352" s="370">
        <v>1.175</v>
      </c>
      <c r="F352" s="370">
        <v>4.3879999999999999</v>
      </c>
    </row>
    <row r="354" spans="1:8">
      <c r="A354" s="399" t="s">
        <v>1836</v>
      </c>
      <c r="B354" s="370">
        <v>0</v>
      </c>
      <c r="C354" s="370">
        <v>140</v>
      </c>
      <c r="D354" s="370">
        <v>0</v>
      </c>
      <c r="E354" s="370">
        <v>2.9499999999999998E-2</v>
      </c>
      <c r="F354" s="370">
        <v>1.2050000000000001</v>
      </c>
      <c r="G354" s="373">
        <v>0.5</v>
      </c>
      <c r="H354" s="370">
        <v>2.4</v>
      </c>
    </row>
    <row r="355" spans="1:8">
      <c r="A355" s="370"/>
      <c r="B355" s="370">
        <v>0.1714</v>
      </c>
      <c r="C355" s="370">
        <v>140</v>
      </c>
      <c r="D355" s="370">
        <v>10.43</v>
      </c>
      <c r="E355" s="370">
        <v>0.27</v>
      </c>
      <c r="F355" s="370">
        <v>1.423</v>
      </c>
    </row>
    <row r="356" spans="1:8">
      <c r="A356" s="370"/>
      <c r="B356" s="370">
        <v>0.34289999999999998</v>
      </c>
      <c r="C356" s="370">
        <v>139.80000000000001</v>
      </c>
      <c r="D356" s="370">
        <v>19.399999999999999</v>
      </c>
      <c r="E356" s="370">
        <v>0.46789999999999998</v>
      </c>
      <c r="F356" s="370">
        <v>1.5109999999999999</v>
      </c>
    </row>
    <row r="357" spans="1:8">
      <c r="A357" s="370"/>
      <c r="B357" s="370">
        <v>0.51429999999999998</v>
      </c>
      <c r="C357" s="370">
        <v>139.1</v>
      </c>
      <c r="D357" s="370">
        <v>27.08</v>
      </c>
      <c r="E357" s="370">
        <v>0.62780000000000002</v>
      </c>
      <c r="F357" s="370">
        <v>1.5009999999999999</v>
      </c>
    </row>
    <row r="358" spans="1:8">
      <c r="A358" s="370"/>
      <c r="B358" s="370">
        <v>0.68569999999999998</v>
      </c>
      <c r="C358" s="370">
        <v>137.9</v>
      </c>
      <c r="D358" s="370">
        <v>33.5</v>
      </c>
      <c r="E358" s="370">
        <v>0.75439999999999996</v>
      </c>
      <c r="F358" s="370">
        <v>1.4259999999999999</v>
      </c>
    </row>
    <row r="359" spans="1:8">
      <c r="A359" s="370"/>
      <c r="B359" s="370">
        <v>0.85709999999999997</v>
      </c>
      <c r="C359" s="370">
        <v>136</v>
      </c>
      <c r="D359" s="370">
        <v>38.68</v>
      </c>
      <c r="E359" s="370">
        <v>0.85240000000000005</v>
      </c>
      <c r="F359" s="370">
        <v>1.321</v>
      </c>
    </row>
    <row r="360" spans="1:8">
      <c r="A360" s="370"/>
      <c r="B360" s="370">
        <v>1.0289999999999999</v>
      </c>
      <c r="C360" s="370">
        <v>133.19999999999999</v>
      </c>
      <c r="D360" s="370">
        <v>42.65</v>
      </c>
      <c r="E360" s="370">
        <v>0.92649999999999999</v>
      </c>
      <c r="F360" s="370">
        <v>1.216</v>
      </c>
    </row>
    <row r="361" spans="1:8">
      <c r="A361" s="370"/>
      <c r="B361" s="370">
        <v>1.2</v>
      </c>
      <c r="C361" s="370">
        <v>129.4</v>
      </c>
      <c r="D361" s="370">
        <v>45.43</v>
      </c>
      <c r="E361" s="370">
        <v>0.98129999999999995</v>
      </c>
      <c r="F361" s="370">
        <v>1.1459999999999999</v>
      </c>
    </row>
    <row r="362" spans="1:8">
      <c r="A362" s="370"/>
      <c r="B362" s="370">
        <v>1.371</v>
      </c>
      <c r="C362" s="370">
        <v>124.3</v>
      </c>
      <c r="D362" s="370">
        <v>47.06</v>
      </c>
      <c r="E362" s="370">
        <v>1.022</v>
      </c>
      <c r="F362" s="370">
        <v>1.143</v>
      </c>
    </row>
    <row r="363" spans="1:8">
      <c r="A363" s="370"/>
      <c r="B363" s="370">
        <v>1.5429999999999999</v>
      </c>
      <c r="C363" s="370">
        <v>118</v>
      </c>
      <c r="D363" s="370">
        <v>47.55</v>
      </c>
      <c r="E363" s="370">
        <v>1.052</v>
      </c>
      <c r="F363" s="370">
        <v>1.2410000000000001</v>
      </c>
    </row>
    <row r="364" spans="1:8">
      <c r="A364" s="370"/>
      <c r="B364" s="370">
        <v>1.714</v>
      </c>
      <c r="C364" s="370">
        <v>110.2</v>
      </c>
      <c r="D364" s="370">
        <v>46.94</v>
      </c>
      <c r="E364" s="370">
        <v>1.077</v>
      </c>
      <c r="F364" s="370">
        <v>1.472</v>
      </c>
    </row>
    <row r="365" spans="1:8">
      <c r="A365" s="370"/>
      <c r="B365" s="370">
        <v>1.8859999999999999</v>
      </c>
      <c r="C365" s="370">
        <v>100.7</v>
      </c>
      <c r="D365" s="370">
        <v>45.26</v>
      </c>
      <c r="E365" s="370">
        <v>1.101</v>
      </c>
      <c r="F365" s="370">
        <v>1.87</v>
      </c>
    </row>
    <row r="366" spans="1:8">
      <c r="A366" s="370"/>
      <c r="B366" s="370">
        <v>2.0569999999999999</v>
      </c>
      <c r="C366" s="370">
        <v>89.43</v>
      </c>
      <c r="D366" s="370">
        <v>42.52</v>
      </c>
      <c r="E366" s="370">
        <v>1.1299999999999999</v>
      </c>
      <c r="F366" s="370">
        <v>2.4660000000000002</v>
      </c>
    </row>
    <row r="367" spans="1:8">
      <c r="A367" s="370"/>
      <c r="B367" s="370">
        <v>2.2290000000000001</v>
      </c>
      <c r="C367" s="370">
        <v>76.22</v>
      </c>
      <c r="D367" s="370">
        <v>38.75</v>
      </c>
      <c r="E367" s="370">
        <v>1.167</v>
      </c>
      <c r="F367" s="370">
        <v>3.2959999999999998</v>
      </c>
    </row>
    <row r="368" spans="1:8">
      <c r="A368" s="370"/>
      <c r="B368" s="370">
        <v>2.4</v>
      </c>
      <c r="C368" s="370">
        <v>60.93</v>
      </c>
      <c r="D368" s="370">
        <v>34</v>
      </c>
      <c r="E368" s="370">
        <v>1.218</v>
      </c>
      <c r="F368" s="370">
        <v>4.3879999999999999</v>
      </c>
    </row>
    <row r="370" spans="1:8">
      <c r="A370" s="399" t="s">
        <v>1837</v>
      </c>
      <c r="B370" s="370">
        <v>0</v>
      </c>
      <c r="C370" s="370">
        <v>146.19999999999999</v>
      </c>
      <c r="D370" s="370">
        <v>0</v>
      </c>
      <c r="E370" s="370">
        <v>3.5299999999999998E-2</v>
      </c>
      <c r="F370" s="370">
        <v>1.2050000000000001</v>
      </c>
      <c r="G370" s="373">
        <v>0.5</v>
      </c>
      <c r="H370" s="370">
        <v>2.4</v>
      </c>
    </row>
    <row r="371" spans="1:8">
      <c r="A371" s="370"/>
      <c r="B371" s="370">
        <v>0.1714</v>
      </c>
      <c r="C371" s="370">
        <v>145.9</v>
      </c>
      <c r="D371" s="370">
        <v>10.43</v>
      </c>
      <c r="E371" s="370">
        <v>0.2802</v>
      </c>
      <c r="F371" s="370">
        <v>1.423</v>
      </c>
    </row>
    <row r="372" spans="1:8">
      <c r="A372" s="370"/>
      <c r="B372" s="370">
        <v>0.34289999999999998</v>
      </c>
      <c r="C372" s="370">
        <v>145.4</v>
      </c>
      <c r="D372" s="370">
        <v>19.399999999999999</v>
      </c>
      <c r="E372" s="370">
        <v>0.48320000000000002</v>
      </c>
      <c r="F372" s="370">
        <v>1.5109999999999999</v>
      </c>
    </row>
    <row r="373" spans="1:8">
      <c r="A373" s="370"/>
      <c r="B373" s="370">
        <v>0.51429999999999998</v>
      </c>
      <c r="C373" s="370">
        <v>144.6</v>
      </c>
      <c r="D373" s="370">
        <v>27.08</v>
      </c>
      <c r="E373" s="370">
        <v>0.64859999999999995</v>
      </c>
      <c r="F373" s="370">
        <v>1.5009999999999999</v>
      </c>
    </row>
    <row r="374" spans="1:8">
      <c r="A374" s="370"/>
      <c r="B374" s="370">
        <v>0.68569999999999998</v>
      </c>
      <c r="C374" s="370">
        <v>143.4</v>
      </c>
      <c r="D374" s="370">
        <v>33.5</v>
      </c>
      <c r="E374" s="370">
        <v>0.78090000000000004</v>
      </c>
      <c r="F374" s="370">
        <v>1.4259999999999999</v>
      </c>
    </row>
    <row r="375" spans="1:8">
      <c r="A375" s="370"/>
      <c r="B375" s="370">
        <v>0.85709999999999997</v>
      </c>
      <c r="C375" s="370">
        <v>141.4</v>
      </c>
      <c r="D375" s="370">
        <v>38.68</v>
      </c>
      <c r="E375" s="370">
        <v>0.88470000000000004</v>
      </c>
      <c r="F375" s="370">
        <v>1.321</v>
      </c>
    </row>
    <row r="376" spans="1:8">
      <c r="A376" s="370"/>
      <c r="B376" s="370">
        <v>1.0289999999999999</v>
      </c>
      <c r="C376" s="370">
        <v>138.6</v>
      </c>
      <c r="D376" s="370">
        <v>42.65</v>
      </c>
      <c r="E376" s="370">
        <v>0.96440000000000003</v>
      </c>
      <c r="F376" s="370">
        <v>1.216</v>
      </c>
    </row>
    <row r="377" spans="1:8">
      <c r="A377" s="370"/>
      <c r="B377" s="370">
        <v>1.2</v>
      </c>
      <c r="C377" s="370">
        <v>134.80000000000001</v>
      </c>
      <c r="D377" s="370">
        <v>45.43</v>
      </c>
      <c r="E377" s="370">
        <v>1.024</v>
      </c>
      <c r="F377" s="370">
        <v>1.1459999999999999</v>
      </c>
    </row>
    <row r="378" spans="1:8">
      <c r="A378" s="370"/>
      <c r="B378" s="370">
        <v>1.371</v>
      </c>
      <c r="C378" s="370">
        <v>129.69999999999999</v>
      </c>
      <c r="D378" s="370">
        <v>47.06</v>
      </c>
      <c r="E378" s="370">
        <v>1.069</v>
      </c>
      <c r="F378" s="370">
        <v>1.143</v>
      </c>
    </row>
    <row r="379" spans="1:8">
      <c r="A379" s="370"/>
      <c r="B379" s="370">
        <v>1.5429999999999999</v>
      </c>
      <c r="C379" s="370">
        <v>123.3</v>
      </c>
      <c r="D379" s="370">
        <v>47.55</v>
      </c>
      <c r="E379" s="370">
        <v>1.1040000000000001</v>
      </c>
      <c r="F379" s="370">
        <v>1.2410000000000001</v>
      </c>
    </row>
    <row r="380" spans="1:8">
      <c r="A380" s="370"/>
      <c r="B380" s="370">
        <v>1.714</v>
      </c>
      <c r="C380" s="370">
        <v>115.2</v>
      </c>
      <c r="D380" s="370">
        <v>46.94</v>
      </c>
      <c r="E380" s="370">
        <v>1.1319999999999999</v>
      </c>
      <c r="F380" s="370">
        <v>1.472</v>
      </c>
    </row>
    <row r="381" spans="1:8">
      <c r="A381" s="370"/>
      <c r="B381" s="370">
        <v>1.8859999999999999</v>
      </c>
      <c r="C381" s="370">
        <v>105.4</v>
      </c>
      <c r="D381" s="370">
        <v>45.26</v>
      </c>
      <c r="E381" s="370">
        <v>1.1579999999999999</v>
      </c>
      <c r="F381" s="370">
        <v>1.87</v>
      </c>
    </row>
    <row r="382" spans="1:8">
      <c r="A382" s="370"/>
      <c r="B382" s="370">
        <v>2.0569999999999999</v>
      </c>
      <c r="C382" s="370">
        <v>93.69</v>
      </c>
      <c r="D382" s="370">
        <v>42.52</v>
      </c>
      <c r="E382" s="370">
        <v>1.1879999999999999</v>
      </c>
      <c r="F382" s="370">
        <v>2.4660000000000002</v>
      </c>
    </row>
    <row r="383" spans="1:8">
      <c r="A383" s="370"/>
      <c r="B383" s="370">
        <v>2.2290000000000001</v>
      </c>
      <c r="C383" s="370">
        <v>79.83</v>
      </c>
      <c r="D383" s="370">
        <v>38.75</v>
      </c>
      <c r="E383" s="370">
        <v>1.224</v>
      </c>
      <c r="F383" s="370">
        <v>3.2959999999999998</v>
      </c>
    </row>
    <row r="384" spans="1:8">
      <c r="A384" s="370"/>
      <c r="B384" s="370">
        <v>2.4</v>
      </c>
      <c r="C384" s="370">
        <v>63.68</v>
      </c>
      <c r="D384" s="370">
        <v>34</v>
      </c>
      <c r="E384" s="370">
        <v>1.272</v>
      </c>
      <c r="F384" s="370">
        <v>4.3879999999999999</v>
      </c>
    </row>
    <row r="386" spans="1:8">
      <c r="A386" s="399" t="s">
        <v>1838</v>
      </c>
      <c r="B386" s="370">
        <v>0</v>
      </c>
      <c r="C386" s="370">
        <v>152.19999999999999</v>
      </c>
      <c r="D386" s="370">
        <v>0</v>
      </c>
      <c r="E386" s="370">
        <v>3.5000000000000003E-2</v>
      </c>
      <c r="F386" s="370">
        <v>1.2050000000000001</v>
      </c>
      <c r="G386" s="373">
        <v>0.5</v>
      </c>
      <c r="H386" s="370">
        <v>2.4</v>
      </c>
    </row>
    <row r="387" spans="1:8">
      <c r="A387" s="370"/>
      <c r="B387" s="370">
        <v>0.1714</v>
      </c>
      <c r="C387" s="370">
        <v>152</v>
      </c>
      <c r="D387" s="370">
        <v>10.43</v>
      </c>
      <c r="E387" s="370">
        <v>0.29270000000000002</v>
      </c>
      <c r="F387" s="370">
        <v>1.423</v>
      </c>
    </row>
    <row r="388" spans="1:8">
      <c r="A388" s="370"/>
      <c r="B388" s="370">
        <v>0.34289999999999998</v>
      </c>
      <c r="C388" s="370">
        <v>151.6</v>
      </c>
      <c r="D388" s="370">
        <v>19.399999999999999</v>
      </c>
      <c r="E388" s="370">
        <v>0.50539999999999996</v>
      </c>
      <c r="F388" s="370">
        <v>1.5109999999999999</v>
      </c>
    </row>
    <row r="389" spans="1:8">
      <c r="A389" s="370"/>
      <c r="B389" s="370">
        <v>0.51429999999999998</v>
      </c>
      <c r="C389" s="370">
        <v>150.80000000000001</v>
      </c>
      <c r="D389" s="370">
        <v>27.08</v>
      </c>
      <c r="E389" s="370">
        <v>0.67800000000000005</v>
      </c>
      <c r="F389" s="370">
        <v>1.5009999999999999</v>
      </c>
    </row>
    <row r="390" spans="1:8">
      <c r="A390" s="370"/>
      <c r="B390" s="370">
        <v>0.68569999999999998</v>
      </c>
      <c r="C390" s="370">
        <v>149.5</v>
      </c>
      <c r="D390" s="370">
        <v>33.5</v>
      </c>
      <c r="E390" s="370">
        <v>0.81540000000000001</v>
      </c>
      <c r="F390" s="370">
        <v>1.4259999999999999</v>
      </c>
    </row>
    <row r="391" spans="1:8">
      <c r="A391" s="370"/>
      <c r="B391" s="370">
        <v>0.85709999999999997</v>
      </c>
      <c r="C391" s="370">
        <v>147.4</v>
      </c>
      <c r="D391" s="370">
        <v>38.68</v>
      </c>
      <c r="E391" s="370">
        <v>0.92249999999999999</v>
      </c>
      <c r="F391" s="370">
        <v>1.321</v>
      </c>
    </row>
    <row r="392" spans="1:8">
      <c r="A392" s="370"/>
      <c r="B392" s="370">
        <v>1.0289999999999999</v>
      </c>
      <c r="C392" s="370">
        <v>144.4</v>
      </c>
      <c r="D392" s="370">
        <v>42.65</v>
      </c>
      <c r="E392" s="370">
        <v>1.004</v>
      </c>
      <c r="F392" s="370">
        <v>1.216</v>
      </c>
    </row>
    <row r="393" spans="1:8">
      <c r="A393" s="370"/>
      <c r="B393" s="370">
        <v>1.2</v>
      </c>
      <c r="C393" s="370">
        <v>140.30000000000001</v>
      </c>
      <c r="D393" s="370">
        <v>45.43</v>
      </c>
      <c r="E393" s="370">
        <v>1.0660000000000001</v>
      </c>
      <c r="F393" s="370">
        <v>1.1459999999999999</v>
      </c>
    </row>
    <row r="394" spans="1:8">
      <c r="A394" s="370"/>
      <c r="B394" s="370">
        <v>1.371</v>
      </c>
      <c r="C394" s="370">
        <v>135</v>
      </c>
      <c r="D394" s="370">
        <v>47.06</v>
      </c>
      <c r="E394" s="370">
        <v>1.111</v>
      </c>
      <c r="F394" s="370">
        <v>1.143</v>
      </c>
    </row>
    <row r="395" spans="1:8">
      <c r="A395" s="370"/>
      <c r="B395" s="370">
        <v>1.5429999999999999</v>
      </c>
      <c r="C395" s="370">
        <v>128.30000000000001</v>
      </c>
      <c r="D395" s="370">
        <v>47.55</v>
      </c>
      <c r="E395" s="370">
        <v>1.1459999999999999</v>
      </c>
      <c r="F395" s="370">
        <v>1.2410000000000001</v>
      </c>
    </row>
    <row r="396" spans="1:8">
      <c r="A396" s="370"/>
      <c r="B396" s="370">
        <v>1.714</v>
      </c>
      <c r="C396" s="370">
        <v>119.9</v>
      </c>
      <c r="D396" s="370">
        <v>46.94</v>
      </c>
      <c r="E396" s="370">
        <v>1.1759999999999999</v>
      </c>
      <c r="F396" s="370">
        <v>1.472</v>
      </c>
    </row>
    <row r="397" spans="1:8">
      <c r="A397" s="370"/>
      <c r="B397" s="370">
        <v>1.8859999999999999</v>
      </c>
      <c r="C397" s="370">
        <v>109.7</v>
      </c>
      <c r="D397" s="370">
        <v>45.26</v>
      </c>
      <c r="E397" s="370">
        <v>1.2050000000000001</v>
      </c>
      <c r="F397" s="370">
        <v>1.87</v>
      </c>
    </row>
    <row r="398" spans="1:8">
      <c r="A398" s="370"/>
      <c r="B398" s="370">
        <v>2.0569999999999999</v>
      </c>
      <c r="C398" s="370">
        <v>97.6</v>
      </c>
      <c r="D398" s="370">
        <v>42.52</v>
      </c>
      <c r="E398" s="370">
        <v>1.2370000000000001</v>
      </c>
      <c r="F398" s="370">
        <v>2.4660000000000002</v>
      </c>
    </row>
    <row r="399" spans="1:8">
      <c r="A399" s="370"/>
      <c r="B399" s="370">
        <v>2.2290000000000001</v>
      </c>
      <c r="C399" s="370">
        <v>83.36</v>
      </c>
      <c r="D399" s="370">
        <v>38.75</v>
      </c>
      <c r="E399" s="370">
        <v>1.2789999999999999</v>
      </c>
      <c r="F399" s="370">
        <v>3.2959999999999998</v>
      </c>
    </row>
    <row r="400" spans="1:8">
      <c r="A400" s="370"/>
      <c r="B400" s="370">
        <v>2.4</v>
      </c>
      <c r="C400" s="370">
        <v>66.83</v>
      </c>
      <c r="D400" s="370">
        <v>34</v>
      </c>
      <c r="E400" s="370">
        <v>1.335</v>
      </c>
      <c r="F400" s="370">
        <v>4.3879999999999999</v>
      </c>
    </row>
    <row r="402" spans="1:8">
      <c r="A402" s="399" t="s">
        <v>1839</v>
      </c>
      <c r="B402" s="370">
        <v>0</v>
      </c>
      <c r="C402" s="370">
        <v>158.19999999999999</v>
      </c>
      <c r="D402" s="370">
        <v>0</v>
      </c>
      <c r="E402" s="370">
        <v>3.6600000000000001E-2</v>
      </c>
      <c r="F402" s="370">
        <v>1.2050000000000001</v>
      </c>
      <c r="G402" s="373">
        <v>0.5</v>
      </c>
      <c r="H402" s="370">
        <v>2.4</v>
      </c>
    </row>
    <row r="403" spans="1:8">
      <c r="A403" s="370"/>
      <c r="B403" s="370">
        <v>0.1714</v>
      </c>
      <c r="C403" s="370">
        <v>157.9</v>
      </c>
      <c r="D403" s="370">
        <v>10.43</v>
      </c>
      <c r="E403" s="370">
        <v>0.3044</v>
      </c>
      <c r="F403" s="370">
        <v>1.423</v>
      </c>
    </row>
    <row r="404" spans="1:8">
      <c r="A404" s="370"/>
      <c r="B404" s="370">
        <v>0.34289999999999998</v>
      </c>
      <c r="C404" s="370">
        <v>157.4</v>
      </c>
      <c r="D404" s="370">
        <v>19.399999999999999</v>
      </c>
      <c r="E404" s="370">
        <v>0.52480000000000004</v>
      </c>
      <c r="F404" s="370">
        <v>1.5109999999999999</v>
      </c>
    </row>
    <row r="405" spans="1:8">
      <c r="A405" s="370"/>
      <c r="B405" s="370">
        <v>0.51429999999999998</v>
      </c>
      <c r="C405" s="370">
        <v>156.4</v>
      </c>
      <c r="D405" s="370">
        <v>27.08</v>
      </c>
      <c r="E405" s="370">
        <v>0.70320000000000005</v>
      </c>
      <c r="F405" s="370">
        <v>1.5009999999999999</v>
      </c>
    </row>
    <row r="406" spans="1:8">
      <c r="A406" s="370"/>
      <c r="B406" s="370">
        <v>0.68569999999999998</v>
      </c>
      <c r="C406" s="370">
        <v>154.9</v>
      </c>
      <c r="D406" s="370">
        <v>33.5</v>
      </c>
      <c r="E406" s="370">
        <v>0.84460000000000002</v>
      </c>
      <c r="F406" s="370">
        <v>1.4259999999999999</v>
      </c>
    </row>
    <row r="407" spans="1:8">
      <c r="A407" s="370"/>
      <c r="B407" s="370">
        <v>0.85709999999999997</v>
      </c>
      <c r="C407" s="370">
        <v>152.69999999999999</v>
      </c>
      <c r="D407" s="370">
        <v>38.68</v>
      </c>
      <c r="E407" s="370">
        <v>0.9546</v>
      </c>
      <c r="F407" s="370">
        <v>1.321</v>
      </c>
    </row>
    <row r="408" spans="1:8">
      <c r="A408" s="370"/>
      <c r="B408" s="370">
        <v>1.0289999999999999</v>
      </c>
      <c r="C408" s="370">
        <v>149.5</v>
      </c>
      <c r="D408" s="370">
        <v>42.65</v>
      </c>
      <c r="E408" s="370">
        <v>1.038</v>
      </c>
      <c r="F408" s="370">
        <v>1.216</v>
      </c>
    </row>
    <row r="409" spans="1:8">
      <c r="A409" s="370"/>
      <c r="B409" s="370">
        <v>1.2</v>
      </c>
      <c r="C409" s="370">
        <v>145.19999999999999</v>
      </c>
      <c r="D409" s="370">
        <v>45.43</v>
      </c>
      <c r="E409" s="370">
        <v>1.101</v>
      </c>
      <c r="F409" s="370">
        <v>1.1459999999999999</v>
      </c>
    </row>
    <row r="410" spans="1:8">
      <c r="A410" s="370"/>
      <c r="B410" s="370">
        <v>1.371</v>
      </c>
      <c r="C410" s="370">
        <v>139.69999999999999</v>
      </c>
      <c r="D410" s="370">
        <v>47.06</v>
      </c>
      <c r="E410" s="370">
        <v>1.1479999999999999</v>
      </c>
      <c r="F410" s="370">
        <v>1.143</v>
      </c>
    </row>
    <row r="411" spans="1:8">
      <c r="A411" s="370"/>
      <c r="B411" s="370">
        <v>1.5429999999999999</v>
      </c>
      <c r="C411" s="370">
        <v>132.69999999999999</v>
      </c>
      <c r="D411" s="370">
        <v>47.55</v>
      </c>
      <c r="E411" s="370">
        <v>1.1839999999999999</v>
      </c>
      <c r="F411" s="370">
        <v>1.2410000000000001</v>
      </c>
    </row>
    <row r="412" spans="1:8">
      <c r="A412" s="370"/>
      <c r="B412" s="370">
        <v>1.714</v>
      </c>
      <c r="C412" s="370">
        <v>124</v>
      </c>
      <c r="D412" s="370">
        <v>46.94</v>
      </c>
      <c r="E412" s="370">
        <v>1.216</v>
      </c>
      <c r="F412" s="370">
        <v>1.472</v>
      </c>
    </row>
    <row r="413" spans="1:8">
      <c r="A413" s="370"/>
      <c r="B413" s="370">
        <v>1.8859999999999999</v>
      </c>
      <c r="C413" s="370">
        <v>113.6</v>
      </c>
      <c r="D413" s="370">
        <v>45.26</v>
      </c>
      <c r="E413" s="370">
        <v>1.248</v>
      </c>
      <c r="F413" s="370">
        <v>1.87</v>
      </c>
    </row>
    <row r="414" spans="1:8">
      <c r="A414" s="370"/>
      <c r="B414" s="370">
        <v>2.0569999999999999</v>
      </c>
      <c r="C414" s="370">
        <v>101.2</v>
      </c>
      <c r="D414" s="370">
        <v>42.52</v>
      </c>
      <c r="E414" s="370">
        <v>1.2849999999999999</v>
      </c>
      <c r="F414" s="370">
        <v>2.4660000000000002</v>
      </c>
    </row>
    <row r="415" spans="1:8">
      <c r="A415" s="370"/>
      <c r="B415" s="370">
        <v>2.2290000000000001</v>
      </c>
      <c r="C415" s="370">
        <v>86.61</v>
      </c>
      <c r="D415" s="370">
        <v>38.75</v>
      </c>
      <c r="E415" s="370">
        <v>1.3320000000000001</v>
      </c>
      <c r="F415" s="370">
        <v>3.2959999999999998</v>
      </c>
    </row>
    <row r="416" spans="1:8">
      <c r="A416" s="370"/>
      <c r="B416" s="370">
        <v>2.4</v>
      </c>
      <c r="C416" s="370">
        <v>69.72</v>
      </c>
      <c r="D416" s="370">
        <v>34</v>
      </c>
      <c r="E416" s="370">
        <v>1.3959999999999999</v>
      </c>
      <c r="F416" s="370">
        <v>4.3879999999999999</v>
      </c>
    </row>
    <row r="418" spans="1:8">
      <c r="A418" s="399" t="s">
        <v>1840</v>
      </c>
      <c r="B418" s="370">
        <v>0</v>
      </c>
      <c r="C418" s="370">
        <v>164</v>
      </c>
      <c r="D418" s="370">
        <v>0</v>
      </c>
      <c r="E418" s="370">
        <v>3.7100000000000001E-2</v>
      </c>
      <c r="F418" s="370">
        <v>1.2050000000000001</v>
      </c>
      <c r="G418" s="373">
        <v>0.5</v>
      </c>
      <c r="H418" s="370">
        <v>2.4</v>
      </c>
    </row>
    <row r="419" spans="1:8">
      <c r="A419" s="370"/>
      <c r="B419" s="370">
        <v>0.1714</v>
      </c>
      <c r="C419" s="370">
        <v>163.6</v>
      </c>
      <c r="D419" s="370">
        <v>10.43</v>
      </c>
      <c r="E419" s="370">
        <v>0.31459999999999999</v>
      </c>
      <c r="F419" s="370">
        <v>1.423</v>
      </c>
    </row>
    <row r="420" spans="1:8">
      <c r="A420" s="370"/>
      <c r="B420" s="370">
        <v>0.34289999999999998</v>
      </c>
      <c r="C420" s="370">
        <v>163</v>
      </c>
      <c r="D420" s="370">
        <v>19.399999999999999</v>
      </c>
      <c r="E420" s="370">
        <v>0.54379999999999995</v>
      </c>
      <c r="F420" s="370">
        <v>1.5109999999999999</v>
      </c>
    </row>
    <row r="421" spans="1:8">
      <c r="A421" s="370"/>
      <c r="B421" s="370">
        <v>0.51429999999999998</v>
      </c>
      <c r="C421" s="370">
        <v>162.1</v>
      </c>
      <c r="D421" s="370">
        <v>27.08</v>
      </c>
      <c r="E421" s="370">
        <v>0.7298</v>
      </c>
      <c r="F421" s="370">
        <v>1.5009999999999999</v>
      </c>
    </row>
    <row r="422" spans="1:8">
      <c r="A422" s="370"/>
      <c r="B422" s="370">
        <v>0.68569999999999998</v>
      </c>
      <c r="C422" s="370">
        <v>160.69999999999999</v>
      </c>
      <c r="D422" s="370">
        <v>33.5</v>
      </c>
      <c r="E422" s="370">
        <v>0.87790000000000001</v>
      </c>
      <c r="F422" s="370">
        <v>1.4259999999999999</v>
      </c>
    </row>
    <row r="423" spans="1:8">
      <c r="A423" s="370"/>
      <c r="B423" s="370">
        <v>0.85709999999999997</v>
      </c>
      <c r="C423" s="370">
        <v>158.5</v>
      </c>
      <c r="D423" s="370">
        <v>38.68</v>
      </c>
      <c r="E423" s="370">
        <v>0.99350000000000005</v>
      </c>
      <c r="F423" s="370">
        <v>1.321</v>
      </c>
    </row>
    <row r="424" spans="1:8">
      <c r="A424" s="370"/>
      <c r="B424" s="370">
        <v>1.0289999999999999</v>
      </c>
      <c r="C424" s="370">
        <v>155.30000000000001</v>
      </c>
      <c r="D424" s="370">
        <v>42.65</v>
      </c>
      <c r="E424" s="370">
        <v>1.0820000000000001</v>
      </c>
      <c r="F424" s="370">
        <v>1.216</v>
      </c>
    </row>
    <row r="425" spans="1:8">
      <c r="A425" s="370"/>
      <c r="B425" s="370">
        <v>1.2</v>
      </c>
      <c r="C425" s="370">
        <v>151</v>
      </c>
      <c r="D425" s="370">
        <v>45.43</v>
      </c>
      <c r="E425" s="370">
        <v>1.1479999999999999</v>
      </c>
      <c r="F425" s="370">
        <v>1.1459999999999999</v>
      </c>
    </row>
    <row r="426" spans="1:8">
      <c r="A426" s="370"/>
      <c r="B426" s="370">
        <v>1.371</v>
      </c>
      <c r="C426" s="370">
        <v>145.4</v>
      </c>
      <c r="D426" s="370">
        <v>47.06</v>
      </c>
      <c r="E426" s="370">
        <v>1.1970000000000001</v>
      </c>
      <c r="F426" s="370">
        <v>1.143</v>
      </c>
    </row>
    <row r="427" spans="1:8">
      <c r="A427" s="370"/>
      <c r="B427" s="370">
        <v>1.5429999999999999</v>
      </c>
      <c r="C427" s="370">
        <v>138.19999999999999</v>
      </c>
      <c r="D427" s="370">
        <v>47.55</v>
      </c>
      <c r="E427" s="370">
        <v>1.2350000000000001</v>
      </c>
      <c r="F427" s="370">
        <v>1.2410000000000001</v>
      </c>
    </row>
    <row r="428" spans="1:8">
      <c r="A428" s="370"/>
      <c r="B428" s="370">
        <v>1.714</v>
      </c>
      <c r="C428" s="370">
        <v>129.19999999999999</v>
      </c>
      <c r="D428" s="370">
        <v>46.94</v>
      </c>
      <c r="E428" s="370">
        <v>1.266</v>
      </c>
      <c r="F428" s="370">
        <v>1.472</v>
      </c>
    </row>
    <row r="429" spans="1:8">
      <c r="A429" s="370"/>
      <c r="B429" s="370">
        <v>1.8859999999999999</v>
      </c>
      <c r="C429" s="370">
        <v>118.2</v>
      </c>
      <c r="D429" s="370">
        <v>45.26</v>
      </c>
      <c r="E429" s="370">
        <v>1.2969999999999999</v>
      </c>
      <c r="F429" s="370">
        <v>1.87</v>
      </c>
    </row>
    <row r="430" spans="1:8">
      <c r="A430" s="370"/>
      <c r="B430" s="370">
        <v>2.0569999999999999</v>
      </c>
      <c r="C430" s="370">
        <v>105.1</v>
      </c>
      <c r="D430" s="370">
        <v>42.52</v>
      </c>
      <c r="E430" s="370">
        <v>1.331</v>
      </c>
      <c r="F430" s="370">
        <v>2.4660000000000002</v>
      </c>
    </row>
    <row r="431" spans="1:8">
      <c r="A431" s="370"/>
      <c r="B431" s="370">
        <v>2.2290000000000001</v>
      </c>
      <c r="C431" s="370">
        <v>89.59</v>
      </c>
      <c r="D431" s="370">
        <v>38.75</v>
      </c>
      <c r="E431" s="370">
        <v>1.375</v>
      </c>
      <c r="F431" s="370">
        <v>3.2959999999999998</v>
      </c>
    </row>
    <row r="432" spans="1:8">
      <c r="A432" s="370"/>
      <c r="B432" s="370">
        <v>2.4</v>
      </c>
      <c r="C432" s="370">
        <v>71.510000000000005</v>
      </c>
      <c r="D432" s="370">
        <v>34</v>
      </c>
      <c r="E432" s="370">
        <v>1.4339999999999999</v>
      </c>
      <c r="F432" s="370">
        <v>4.3879999999999999</v>
      </c>
    </row>
    <row r="434" spans="1:8">
      <c r="A434" s="399" t="s">
        <v>1841</v>
      </c>
      <c r="B434" s="370">
        <v>0</v>
      </c>
      <c r="C434" s="370">
        <v>169.2</v>
      </c>
      <c r="D434" s="370">
        <v>0</v>
      </c>
      <c r="E434" s="370">
        <v>3.9399999999999998E-2</v>
      </c>
      <c r="F434" s="370">
        <v>1.2050000000000001</v>
      </c>
      <c r="G434" s="373">
        <v>0.5</v>
      </c>
      <c r="H434" s="370">
        <v>2.4</v>
      </c>
    </row>
    <row r="435" spans="1:8">
      <c r="A435" s="370"/>
      <c r="B435" s="370">
        <v>0.1714</v>
      </c>
      <c r="C435" s="370">
        <v>169</v>
      </c>
      <c r="D435" s="370">
        <v>10.43</v>
      </c>
      <c r="E435" s="370">
        <v>0.32769999999999999</v>
      </c>
      <c r="F435" s="370">
        <v>1.423</v>
      </c>
    </row>
    <row r="436" spans="1:8">
      <c r="A436" s="370"/>
      <c r="B436" s="370">
        <v>0.34289999999999998</v>
      </c>
      <c r="C436" s="370">
        <v>168.6</v>
      </c>
      <c r="D436" s="370">
        <v>19.399999999999999</v>
      </c>
      <c r="E436" s="370">
        <v>0.56530000000000002</v>
      </c>
      <c r="F436" s="370">
        <v>1.5109999999999999</v>
      </c>
    </row>
    <row r="437" spans="1:8">
      <c r="A437" s="370"/>
      <c r="B437" s="370">
        <v>0.51429999999999998</v>
      </c>
      <c r="C437" s="370">
        <v>167.8</v>
      </c>
      <c r="D437" s="370">
        <v>27.08</v>
      </c>
      <c r="E437" s="370">
        <v>0.75790000000000002</v>
      </c>
      <c r="F437" s="370">
        <v>1.5009999999999999</v>
      </c>
    </row>
    <row r="438" spans="1:8">
      <c r="A438" s="370"/>
      <c r="B438" s="370">
        <v>0.68569999999999998</v>
      </c>
      <c r="C438" s="370">
        <v>166.4</v>
      </c>
      <c r="D438" s="370">
        <v>33.5</v>
      </c>
      <c r="E438" s="370">
        <v>0.91090000000000004</v>
      </c>
      <c r="F438" s="370">
        <v>1.4259999999999999</v>
      </c>
    </row>
    <row r="439" spans="1:8">
      <c r="A439" s="370"/>
      <c r="B439" s="370">
        <v>0.85709999999999997</v>
      </c>
      <c r="C439" s="370">
        <v>164.1</v>
      </c>
      <c r="D439" s="370">
        <v>38.68</v>
      </c>
      <c r="E439" s="370">
        <v>1.03</v>
      </c>
      <c r="F439" s="370">
        <v>1.321</v>
      </c>
    </row>
    <row r="440" spans="1:8">
      <c r="A440" s="370"/>
      <c r="B440" s="370">
        <v>1.0289999999999999</v>
      </c>
      <c r="C440" s="370">
        <v>160.80000000000001</v>
      </c>
      <c r="D440" s="370">
        <v>42.65</v>
      </c>
      <c r="E440" s="370">
        <v>1.121</v>
      </c>
      <c r="F440" s="370">
        <v>1.216</v>
      </c>
    </row>
    <row r="441" spans="1:8">
      <c r="A441" s="370"/>
      <c r="B441" s="370">
        <v>1.2</v>
      </c>
      <c r="C441" s="370">
        <v>156.30000000000001</v>
      </c>
      <c r="D441" s="370">
        <v>45.43</v>
      </c>
      <c r="E441" s="370">
        <v>1.1879999999999999</v>
      </c>
      <c r="F441" s="370">
        <v>1.1459999999999999</v>
      </c>
    </row>
    <row r="442" spans="1:8">
      <c r="A442" s="370"/>
      <c r="B442" s="370">
        <v>1.371</v>
      </c>
      <c r="C442" s="370">
        <v>150.4</v>
      </c>
      <c r="D442" s="370">
        <v>47.06</v>
      </c>
      <c r="E442" s="370">
        <v>1.2390000000000001</v>
      </c>
      <c r="F442" s="370">
        <v>1.143</v>
      </c>
    </row>
    <row r="443" spans="1:8">
      <c r="A443" s="370"/>
      <c r="B443" s="370">
        <v>1.5429999999999999</v>
      </c>
      <c r="C443" s="370">
        <v>142.9</v>
      </c>
      <c r="D443" s="370">
        <v>47.55</v>
      </c>
      <c r="E443" s="370">
        <v>1.278</v>
      </c>
      <c r="F443" s="370">
        <v>1.2410000000000001</v>
      </c>
    </row>
    <row r="444" spans="1:8">
      <c r="A444" s="370"/>
      <c r="B444" s="370">
        <v>1.714</v>
      </c>
      <c r="C444" s="370">
        <v>133.6</v>
      </c>
      <c r="D444" s="370">
        <v>46.94</v>
      </c>
      <c r="E444" s="370">
        <v>1.3109999999999999</v>
      </c>
      <c r="F444" s="370">
        <v>1.472</v>
      </c>
    </row>
    <row r="445" spans="1:8">
      <c r="A445" s="370"/>
      <c r="B445" s="370">
        <v>1.8859999999999999</v>
      </c>
      <c r="C445" s="370">
        <v>122.4</v>
      </c>
      <c r="D445" s="370">
        <v>45.26</v>
      </c>
      <c r="E445" s="370">
        <v>1.343</v>
      </c>
      <c r="F445" s="370">
        <v>1.87</v>
      </c>
    </row>
    <row r="446" spans="1:8">
      <c r="A446" s="370"/>
      <c r="B446" s="370">
        <v>2.0569999999999999</v>
      </c>
      <c r="C446" s="370">
        <v>108.9</v>
      </c>
      <c r="D446" s="370">
        <v>42.52</v>
      </c>
      <c r="E446" s="370">
        <v>1.38</v>
      </c>
      <c r="F446" s="370">
        <v>2.4660000000000002</v>
      </c>
    </row>
    <row r="447" spans="1:8">
      <c r="A447" s="370"/>
      <c r="B447" s="370">
        <v>2.2290000000000001</v>
      </c>
      <c r="C447" s="370">
        <v>93.14</v>
      </c>
      <c r="D447" s="370">
        <v>38.75</v>
      </c>
      <c r="E447" s="370">
        <v>1.4279999999999999</v>
      </c>
      <c r="F447" s="370">
        <v>3.2959999999999998</v>
      </c>
    </row>
    <row r="448" spans="1:8">
      <c r="A448" s="370"/>
      <c r="B448" s="370">
        <v>2.4</v>
      </c>
      <c r="C448" s="370">
        <v>74.81</v>
      </c>
      <c r="D448" s="370">
        <v>34</v>
      </c>
      <c r="E448" s="370">
        <v>1.492</v>
      </c>
      <c r="F448" s="370">
        <v>4.3879999999999999</v>
      </c>
    </row>
    <row r="450" spans="1:8">
      <c r="A450" s="399" t="s">
        <v>1842</v>
      </c>
      <c r="B450" s="370">
        <v>0</v>
      </c>
      <c r="C450" s="370">
        <v>175.2</v>
      </c>
      <c r="D450" s="370">
        <v>0</v>
      </c>
      <c r="E450" s="370">
        <v>0.04</v>
      </c>
      <c r="F450" s="370">
        <v>1.2050000000000001</v>
      </c>
      <c r="G450" s="373">
        <v>0.5</v>
      </c>
      <c r="H450" s="370">
        <v>2.4</v>
      </c>
    </row>
    <row r="451" spans="1:8">
      <c r="A451" s="370"/>
      <c r="B451" s="370">
        <v>0.1714</v>
      </c>
      <c r="C451" s="370">
        <v>174.9</v>
      </c>
      <c r="D451" s="370">
        <v>10.43</v>
      </c>
      <c r="E451" s="370">
        <v>0.33729999999999999</v>
      </c>
      <c r="F451" s="370">
        <v>1.423</v>
      </c>
    </row>
    <row r="452" spans="1:8">
      <c r="A452" s="370"/>
      <c r="B452" s="370">
        <v>0.34289999999999998</v>
      </c>
      <c r="C452" s="370">
        <v>174.4</v>
      </c>
      <c r="D452" s="370">
        <v>19.399999999999999</v>
      </c>
      <c r="E452" s="370">
        <v>0.58260000000000001</v>
      </c>
      <c r="F452" s="370">
        <v>1.5109999999999999</v>
      </c>
    </row>
    <row r="453" spans="1:8">
      <c r="A453" s="370"/>
      <c r="B453" s="370">
        <v>0.51429999999999998</v>
      </c>
      <c r="C453" s="370">
        <v>173.5</v>
      </c>
      <c r="D453" s="370">
        <v>27.08</v>
      </c>
      <c r="E453" s="370">
        <v>0.78159999999999996</v>
      </c>
      <c r="F453" s="370">
        <v>1.5009999999999999</v>
      </c>
    </row>
    <row r="454" spans="1:8">
      <c r="A454" s="370"/>
      <c r="B454" s="370">
        <v>0.68569999999999998</v>
      </c>
      <c r="C454" s="370">
        <v>172</v>
      </c>
      <c r="D454" s="370">
        <v>33.5</v>
      </c>
      <c r="E454" s="370">
        <v>0.94</v>
      </c>
      <c r="F454" s="370">
        <v>1.4259999999999999</v>
      </c>
    </row>
    <row r="455" spans="1:8">
      <c r="A455" s="370"/>
      <c r="B455" s="370">
        <v>0.85709999999999997</v>
      </c>
      <c r="C455" s="370">
        <v>169.6</v>
      </c>
      <c r="D455" s="370">
        <v>38.68</v>
      </c>
      <c r="E455" s="370">
        <v>1.0629999999999999</v>
      </c>
      <c r="F455" s="370">
        <v>1.321</v>
      </c>
    </row>
    <row r="456" spans="1:8">
      <c r="A456" s="370"/>
      <c r="B456" s="370">
        <v>1.0289999999999999</v>
      </c>
      <c r="C456" s="370">
        <v>166.2</v>
      </c>
      <c r="D456" s="370">
        <v>42.65</v>
      </c>
      <c r="E456" s="370">
        <v>1.1579999999999999</v>
      </c>
      <c r="F456" s="370">
        <v>1.216</v>
      </c>
    </row>
    <row r="457" spans="1:8">
      <c r="A457" s="370"/>
      <c r="B457" s="370">
        <v>1.2</v>
      </c>
      <c r="C457" s="370">
        <v>161.6</v>
      </c>
      <c r="D457" s="370">
        <v>45.43</v>
      </c>
      <c r="E457" s="370">
        <v>1.2290000000000001</v>
      </c>
      <c r="F457" s="370">
        <v>1.1459999999999999</v>
      </c>
    </row>
    <row r="458" spans="1:8">
      <c r="A458" s="370"/>
      <c r="B458" s="370">
        <v>1.371</v>
      </c>
      <c r="C458" s="370">
        <v>155.6</v>
      </c>
      <c r="D458" s="370">
        <v>47.06</v>
      </c>
      <c r="E458" s="370">
        <v>1.282</v>
      </c>
      <c r="F458" s="370">
        <v>1.143</v>
      </c>
    </row>
    <row r="459" spans="1:8">
      <c r="A459" s="370"/>
      <c r="B459" s="370">
        <v>1.5429999999999999</v>
      </c>
      <c r="C459" s="370">
        <v>147.9</v>
      </c>
      <c r="D459" s="370">
        <v>47.55</v>
      </c>
      <c r="E459" s="370">
        <v>1.323</v>
      </c>
      <c r="F459" s="370">
        <v>1.2410000000000001</v>
      </c>
    </row>
    <row r="460" spans="1:8">
      <c r="A460" s="370"/>
      <c r="B460" s="370">
        <v>1.714</v>
      </c>
      <c r="C460" s="370">
        <v>138.4</v>
      </c>
      <c r="D460" s="370">
        <v>46.94</v>
      </c>
      <c r="E460" s="370">
        <v>1.3580000000000001</v>
      </c>
      <c r="F460" s="370">
        <v>1.472</v>
      </c>
    </row>
    <row r="461" spans="1:8">
      <c r="A461" s="370"/>
      <c r="B461" s="370">
        <v>1.8859999999999999</v>
      </c>
      <c r="C461" s="370">
        <v>126.7</v>
      </c>
      <c r="D461" s="370">
        <v>45.26</v>
      </c>
      <c r="E461" s="370">
        <v>1.3919999999999999</v>
      </c>
      <c r="F461" s="370">
        <v>1.87</v>
      </c>
    </row>
    <row r="462" spans="1:8">
      <c r="A462" s="370"/>
      <c r="B462" s="370">
        <v>2.0569999999999999</v>
      </c>
      <c r="C462" s="370">
        <v>112.9</v>
      </c>
      <c r="D462" s="370">
        <v>42.52</v>
      </c>
      <c r="E462" s="370">
        <v>1.4319999999999999</v>
      </c>
      <c r="F462" s="370">
        <v>2.4660000000000002</v>
      </c>
    </row>
    <row r="463" spans="1:8">
      <c r="A463" s="370"/>
      <c r="B463" s="370">
        <v>2.2290000000000001</v>
      </c>
      <c r="C463" s="370">
        <v>96.54</v>
      </c>
      <c r="D463" s="370">
        <v>38.75</v>
      </c>
      <c r="E463" s="370">
        <v>1.482</v>
      </c>
      <c r="F463" s="370">
        <v>3.2959999999999998</v>
      </c>
    </row>
    <row r="464" spans="1:8">
      <c r="A464" s="370"/>
      <c r="B464" s="370">
        <v>2.4</v>
      </c>
      <c r="C464" s="370">
        <v>77.55</v>
      </c>
      <c r="D464" s="370">
        <v>34</v>
      </c>
      <c r="E464" s="370">
        <v>1.5489999999999999</v>
      </c>
      <c r="F464" s="370">
        <v>4.3879999999999999</v>
      </c>
    </row>
    <row r="466" spans="1:8">
      <c r="A466" s="399" t="s">
        <v>1843</v>
      </c>
      <c r="B466" s="370">
        <v>0</v>
      </c>
      <c r="C466" s="370">
        <v>183.1</v>
      </c>
      <c r="D466" s="370">
        <v>0</v>
      </c>
      <c r="E466" s="370">
        <v>4.0099999999999997E-2</v>
      </c>
      <c r="F466" s="370">
        <v>1.2050000000000001</v>
      </c>
      <c r="G466" s="373">
        <v>0.5</v>
      </c>
      <c r="H466" s="370">
        <v>2.4</v>
      </c>
    </row>
    <row r="467" spans="1:8">
      <c r="A467" s="370"/>
      <c r="B467" s="370">
        <v>0.1714</v>
      </c>
      <c r="C467" s="370">
        <v>183</v>
      </c>
      <c r="D467" s="370">
        <v>10.43</v>
      </c>
      <c r="E467" s="370">
        <v>0.35630000000000001</v>
      </c>
      <c r="F467" s="370">
        <v>1.423</v>
      </c>
    </row>
    <row r="468" spans="1:8">
      <c r="A468" s="370"/>
      <c r="B468" s="370">
        <v>0.34289999999999998</v>
      </c>
      <c r="C468" s="370">
        <v>182.6</v>
      </c>
      <c r="D468" s="370">
        <v>19.399999999999999</v>
      </c>
      <c r="E468" s="370">
        <v>0.61519999999999997</v>
      </c>
      <c r="F468" s="370">
        <v>1.5109999999999999</v>
      </c>
    </row>
    <row r="469" spans="1:8">
      <c r="A469" s="370"/>
      <c r="B469" s="370">
        <v>0.51429999999999998</v>
      </c>
      <c r="C469" s="370">
        <v>181.7</v>
      </c>
      <c r="D469" s="370">
        <v>27.08</v>
      </c>
      <c r="E469" s="370">
        <v>0.82350000000000001</v>
      </c>
      <c r="F469" s="370">
        <v>1.5009999999999999</v>
      </c>
    </row>
    <row r="470" spans="1:8">
      <c r="A470" s="370"/>
      <c r="B470" s="370">
        <v>0.68569999999999998</v>
      </c>
      <c r="C470" s="370">
        <v>180.1</v>
      </c>
      <c r="D470" s="370">
        <v>33.5</v>
      </c>
      <c r="E470" s="370">
        <v>0.98760000000000003</v>
      </c>
      <c r="F470" s="370">
        <v>1.4259999999999999</v>
      </c>
    </row>
    <row r="471" spans="1:8">
      <c r="A471" s="370"/>
      <c r="B471" s="370">
        <v>0.85709999999999997</v>
      </c>
      <c r="C471" s="370">
        <v>177.6</v>
      </c>
      <c r="D471" s="370">
        <v>38.68</v>
      </c>
      <c r="E471" s="370">
        <v>1.1140000000000001</v>
      </c>
      <c r="F471" s="370">
        <v>1.321</v>
      </c>
    </row>
    <row r="472" spans="1:8">
      <c r="A472" s="370"/>
      <c r="B472" s="370">
        <v>1.0289999999999999</v>
      </c>
      <c r="C472" s="370">
        <v>174</v>
      </c>
      <c r="D472" s="370">
        <v>42.65</v>
      </c>
      <c r="E472" s="370">
        <v>1.21</v>
      </c>
      <c r="F472" s="370">
        <v>1.216</v>
      </c>
    </row>
    <row r="473" spans="1:8">
      <c r="A473" s="370"/>
      <c r="B473" s="370">
        <v>1.2</v>
      </c>
      <c r="C473" s="370">
        <v>169.1</v>
      </c>
      <c r="D473" s="370">
        <v>45.43</v>
      </c>
      <c r="E473" s="370">
        <v>1.282</v>
      </c>
      <c r="F473" s="370">
        <v>1.1459999999999999</v>
      </c>
    </row>
    <row r="474" spans="1:8">
      <c r="A474" s="370"/>
      <c r="B474" s="370">
        <v>1.371</v>
      </c>
      <c r="C474" s="370">
        <v>162.69999999999999</v>
      </c>
      <c r="D474" s="370">
        <v>47.06</v>
      </c>
      <c r="E474" s="370">
        <v>1.335</v>
      </c>
      <c r="F474" s="370">
        <v>1.143</v>
      </c>
    </row>
    <row r="475" spans="1:8">
      <c r="A475" s="370"/>
      <c r="B475" s="370">
        <v>1.5429999999999999</v>
      </c>
      <c r="C475" s="370">
        <v>154.6</v>
      </c>
      <c r="D475" s="370">
        <v>47.55</v>
      </c>
      <c r="E475" s="370">
        <v>1.3779999999999999</v>
      </c>
      <c r="F475" s="370">
        <v>1.2410000000000001</v>
      </c>
    </row>
    <row r="476" spans="1:8">
      <c r="A476" s="370"/>
      <c r="B476" s="370">
        <v>1.714</v>
      </c>
      <c r="C476" s="370">
        <v>144.80000000000001</v>
      </c>
      <c r="D476" s="370">
        <v>46.94</v>
      </c>
      <c r="E476" s="370">
        <v>1.4159999999999999</v>
      </c>
      <c r="F476" s="370">
        <v>1.472</v>
      </c>
    </row>
    <row r="477" spans="1:8">
      <c r="A477" s="370"/>
      <c r="B477" s="370">
        <v>1.8859999999999999</v>
      </c>
      <c r="C477" s="370">
        <v>132.80000000000001</v>
      </c>
      <c r="D477" s="370">
        <v>45.26</v>
      </c>
      <c r="E477" s="370">
        <v>1.456</v>
      </c>
      <c r="F477" s="370">
        <v>1.87</v>
      </c>
    </row>
    <row r="478" spans="1:8">
      <c r="A478" s="370"/>
      <c r="B478" s="370">
        <v>2.0569999999999999</v>
      </c>
      <c r="C478" s="370">
        <v>118.6</v>
      </c>
      <c r="D478" s="370">
        <v>42.52</v>
      </c>
      <c r="E478" s="370">
        <v>1.504</v>
      </c>
      <c r="F478" s="370">
        <v>2.4660000000000002</v>
      </c>
    </row>
    <row r="479" spans="1:8">
      <c r="A479" s="370"/>
      <c r="B479" s="370">
        <v>2.2290000000000001</v>
      </c>
      <c r="C479" s="370">
        <v>102</v>
      </c>
      <c r="D479" s="370">
        <v>38.75</v>
      </c>
      <c r="E479" s="370">
        <v>1.5680000000000001</v>
      </c>
      <c r="F479" s="370">
        <v>3.2959999999999998</v>
      </c>
    </row>
    <row r="480" spans="1:8">
      <c r="A480" s="370"/>
      <c r="B480" s="370">
        <v>2.4</v>
      </c>
      <c r="C480" s="370">
        <v>82.8</v>
      </c>
      <c r="D480" s="370">
        <v>34</v>
      </c>
      <c r="E480" s="370">
        <v>1.653</v>
      </c>
      <c r="F480" s="370">
        <v>4.3879999999999999</v>
      </c>
    </row>
    <row r="482" spans="1:8">
      <c r="A482" s="399" t="s">
        <v>1844</v>
      </c>
      <c r="B482" s="370">
        <v>0</v>
      </c>
      <c r="C482" s="370">
        <v>189.3</v>
      </c>
      <c r="D482" s="370">
        <v>0</v>
      </c>
      <c r="E482" s="370">
        <v>4.3900000000000002E-2</v>
      </c>
      <c r="F482" s="370">
        <v>1.2050000000000001</v>
      </c>
      <c r="G482" s="373">
        <v>0.5</v>
      </c>
      <c r="H482" s="370">
        <v>2.4</v>
      </c>
    </row>
    <row r="483" spans="1:8">
      <c r="A483" s="370"/>
      <c r="B483" s="370">
        <v>0.1714</v>
      </c>
      <c r="C483" s="370">
        <v>189.1</v>
      </c>
      <c r="D483" s="370">
        <v>10.43</v>
      </c>
      <c r="E483" s="370">
        <v>0.36680000000000001</v>
      </c>
      <c r="F483" s="370">
        <v>1.423</v>
      </c>
    </row>
    <row r="484" spans="1:8">
      <c r="A484" s="370"/>
      <c r="B484" s="370">
        <v>0.34289999999999998</v>
      </c>
      <c r="C484" s="370">
        <v>188.6</v>
      </c>
      <c r="D484" s="370">
        <v>19.399999999999999</v>
      </c>
      <c r="E484" s="370">
        <v>0.63160000000000005</v>
      </c>
      <c r="F484" s="370">
        <v>1.5109999999999999</v>
      </c>
    </row>
    <row r="485" spans="1:8">
      <c r="A485" s="370"/>
      <c r="B485" s="370">
        <v>0.51429999999999998</v>
      </c>
      <c r="C485" s="370">
        <v>187.5</v>
      </c>
      <c r="D485" s="370">
        <v>27.08</v>
      </c>
      <c r="E485" s="370">
        <v>0.84509999999999996</v>
      </c>
      <c r="F485" s="370">
        <v>1.5009999999999999</v>
      </c>
    </row>
    <row r="486" spans="1:8">
      <c r="A486" s="370"/>
      <c r="B486" s="370">
        <v>0.68569999999999998</v>
      </c>
      <c r="C486" s="370">
        <v>185.7</v>
      </c>
      <c r="D486" s="370">
        <v>33.5</v>
      </c>
      <c r="E486" s="370">
        <v>1.014</v>
      </c>
      <c r="F486" s="370">
        <v>1.4259999999999999</v>
      </c>
    </row>
    <row r="487" spans="1:8">
      <c r="A487" s="370"/>
      <c r="B487" s="370">
        <v>0.85709999999999997</v>
      </c>
      <c r="C487" s="370">
        <v>183.1</v>
      </c>
      <c r="D487" s="370">
        <v>38.68</v>
      </c>
      <c r="E487" s="370">
        <v>1.145</v>
      </c>
      <c r="F487" s="370">
        <v>1.321</v>
      </c>
    </row>
    <row r="488" spans="1:8">
      <c r="A488" s="370"/>
      <c r="B488" s="370">
        <v>1.0289999999999999</v>
      </c>
      <c r="C488" s="370">
        <v>179.3</v>
      </c>
      <c r="D488" s="370">
        <v>42.65</v>
      </c>
      <c r="E488" s="370">
        <v>1.244</v>
      </c>
      <c r="F488" s="370">
        <v>1.216</v>
      </c>
    </row>
    <row r="489" spans="1:8">
      <c r="A489" s="370"/>
      <c r="B489" s="370">
        <v>1.2</v>
      </c>
      <c r="C489" s="370">
        <v>174.2</v>
      </c>
      <c r="D489" s="370">
        <v>45.43</v>
      </c>
      <c r="E489" s="370">
        <v>1.319</v>
      </c>
      <c r="F489" s="370">
        <v>1.1459999999999999</v>
      </c>
    </row>
    <row r="490" spans="1:8">
      <c r="A490" s="370"/>
      <c r="B490" s="370">
        <v>1.371</v>
      </c>
      <c r="C490" s="370">
        <v>167.6</v>
      </c>
      <c r="D490" s="370">
        <v>47.06</v>
      </c>
      <c r="E490" s="370">
        <v>1.3759999999999999</v>
      </c>
      <c r="F490" s="370">
        <v>1.143</v>
      </c>
    </row>
    <row r="491" spans="1:8">
      <c r="A491" s="370"/>
      <c r="B491" s="370">
        <v>1.5429999999999999</v>
      </c>
      <c r="C491" s="370">
        <v>159.30000000000001</v>
      </c>
      <c r="D491" s="370">
        <v>47.55</v>
      </c>
      <c r="E491" s="370">
        <v>1.421</v>
      </c>
      <c r="F491" s="370">
        <v>1.2410000000000001</v>
      </c>
    </row>
    <row r="492" spans="1:8">
      <c r="A492" s="370"/>
      <c r="B492" s="370">
        <v>1.714</v>
      </c>
      <c r="C492" s="370">
        <v>149.19999999999999</v>
      </c>
      <c r="D492" s="370">
        <v>46.94</v>
      </c>
      <c r="E492" s="370">
        <v>1.462</v>
      </c>
      <c r="F492" s="370">
        <v>1.472</v>
      </c>
    </row>
    <row r="493" spans="1:8">
      <c r="A493" s="370"/>
      <c r="B493" s="370">
        <v>1.8859999999999999</v>
      </c>
      <c r="C493" s="370">
        <v>137</v>
      </c>
      <c r="D493" s="370">
        <v>45.26</v>
      </c>
      <c r="E493" s="370">
        <v>1.5049999999999999</v>
      </c>
      <c r="F493" s="370">
        <v>1.87</v>
      </c>
    </row>
    <row r="494" spans="1:8">
      <c r="A494" s="370"/>
      <c r="B494" s="370">
        <v>2.0569999999999999</v>
      </c>
      <c r="C494" s="370">
        <v>122.6</v>
      </c>
      <c r="D494" s="370">
        <v>42.52</v>
      </c>
      <c r="E494" s="370">
        <v>1.556</v>
      </c>
      <c r="F494" s="370">
        <v>2.4660000000000002</v>
      </c>
    </row>
    <row r="495" spans="1:8">
      <c r="A495" s="370"/>
      <c r="B495" s="370">
        <v>2.2290000000000001</v>
      </c>
      <c r="C495" s="370">
        <v>105.7</v>
      </c>
      <c r="D495" s="370">
        <v>38.75</v>
      </c>
      <c r="E495" s="370">
        <v>1.6240000000000001</v>
      </c>
      <c r="F495" s="370">
        <v>3.2959999999999998</v>
      </c>
    </row>
    <row r="496" spans="1:8">
      <c r="A496" s="370"/>
      <c r="B496" s="370">
        <v>2.4</v>
      </c>
      <c r="C496" s="370">
        <v>86.24</v>
      </c>
      <c r="D496" s="370">
        <v>34</v>
      </c>
      <c r="E496" s="370">
        <v>1.7130000000000001</v>
      </c>
      <c r="F496" s="370">
        <v>4.3879999999999999</v>
      </c>
    </row>
    <row r="498" spans="1:8">
      <c r="A498" s="399" t="s">
        <v>1845</v>
      </c>
      <c r="B498" s="370">
        <v>0</v>
      </c>
      <c r="C498" s="370">
        <v>195.3</v>
      </c>
      <c r="D498" s="370">
        <v>0</v>
      </c>
      <c r="E498" s="370">
        <v>4.5499999999999999E-2</v>
      </c>
      <c r="F498" s="370">
        <v>1.2050000000000001</v>
      </c>
      <c r="G498" s="373">
        <v>0.5</v>
      </c>
      <c r="H498" s="370">
        <v>2.4</v>
      </c>
    </row>
    <row r="499" spans="1:8">
      <c r="A499" s="370"/>
      <c r="B499" s="370">
        <v>0.1714</v>
      </c>
      <c r="C499" s="370">
        <v>195.1</v>
      </c>
      <c r="D499" s="370">
        <v>10.43</v>
      </c>
      <c r="E499" s="370">
        <v>0.379</v>
      </c>
      <c r="F499" s="370">
        <v>1.423</v>
      </c>
    </row>
    <row r="500" spans="1:8">
      <c r="A500" s="370"/>
      <c r="B500" s="370">
        <v>0.34289999999999998</v>
      </c>
      <c r="C500" s="370">
        <v>194.6</v>
      </c>
      <c r="D500" s="370">
        <v>19.399999999999999</v>
      </c>
      <c r="E500" s="370">
        <v>0.65290000000000004</v>
      </c>
      <c r="F500" s="370">
        <v>1.5109999999999999</v>
      </c>
    </row>
    <row r="501" spans="1:8">
      <c r="A501" s="370"/>
      <c r="B501" s="370">
        <v>0.51429999999999998</v>
      </c>
      <c r="C501" s="370">
        <v>193.5</v>
      </c>
      <c r="D501" s="370">
        <v>27.08</v>
      </c>
      <c r="E501" s="370">
        <v>0.87390000000000001</v>
      </c>
      <c r="F501" s="370">
        <v>1.5009999999999999</v>
      </c>
    </row>
    <row r="502" spans="1:8">
      <c r="A502" s="370"/>
      <c r="B502" s="370">
        <v>0.68569999999999998</v>
      </c>
      <c r="C502" s="370">
        <v>191.7</v>
      </c>
      <c r="D502" s="370">
        <v>33.5</v>
      </c>
      <c r="E502" s="370">
        <v>1.0489999999999999</v>
      </c>
      <c r="F502" s="370">
        <v>1.4259999999999999</v>
      </c>
    </row>
    <row r="503" spans="1:8">
      <c r="A503" s="370"/>
      <c r="B503" s="370">
        <v>0.85709999999999997</v>
      </c>
      <c r="C503" s="370">
        <v>189</v>
      </c>
      <c r="D503" s="370">
        <v>38.68</v>
      </c>
      <c r="E503" s="370">
        <v>1.1839999999999999</v>
      </c>
      <c r="F503" s="370">
        <v>1.321</v>
      </c>
    </row>
    <row r="504" spans="1:8">
      <c r="A504" s="370"/>
      <c r="B504" s="370">
        <v>1.0289999999999999</v>
      </c>
      <c r="C504" s="370">
        <v>185.1</v>
      </c>
      <c r="D504" s="370">
        <v>42.65</v>
      </c>
      <c r="E504" s="370">
        <v>1.288</v>
      </c>
      <c r="F504" s="370">
        <v>1.216</v>
      </c>
    </row>
    <row r="505" spans="1:8">
      <c r="A505" s="370"/>
      <c r="B505" s="370">
        <v>1.2</v>
      </c>
      <c r="C505" s="370">
        <v>179.9</v>
      </c>
      <c r="D505" s="370">
        <v>45.43</v>
      </c>
      <c r="E505" s="370">
        <v>1.365</v>
      </c>
      <c r="F505" s="370">
        <v>1.1459999999999999</v>
      </c>
    </row>
    <row r="506" spans="1:8">
      <c r="A506" s="370"/>
      <c r="B506" s="370">
        <v>1.371</v>
      </c>
      <c r="C506" s="370">
        <v>173.1</v>
      </c>
      <c r="D506" s="370">
        <v>47.06</v>
      </c>
      <c r="E506" s="370">
        <v>1.4239999999999999</v>
      </c>
      <c r="F506" s="370">
        <v>1.143</v>
      </c>
    </row>
    <row r="507" spans="1:8">
      <c r="A507" s="370"/>
      <c r="B507" s="370">
        <v>1.5429999999999999</v>
      </c>
      <c r="C507" s="370">
        <v>164.6</v>
      </c>
      <c r="D507" s="370">
        <v>47.55</v>
      </c>
      <c r="E507" s="370">
        <v>1.47</v>
      </c>
      <c r="F507" s="370">
        <v>1.2410000000000001</v>
      </c>
    </row>
    <row r="508" spans="1:8">
      <c r="A508" s="370"/>
      <c r="B508" s="370">
        <v>1.714</v>
      </c>
      <c r="C508" s="370">
        <v>154.1</v>
      </c>
      <c r="D508" s="370">
        <v>46.94</v>
      </c>
      <c r="E508" s="370">
        <v>1.5109999999999999</v>
      </c>
      <c r="F508" s="370">
        <v>1.472</v>
      </c>
    </row>
    <row r="509" spans="1:8">
      <c r="A509" s="370"/>
      <c r="B509" s="370">
        <v>1.8859999999999999</v>
      </c>
      <c r="C509" s="370">
        <v>141.4</v>
      </c>
      <c r="D509" s="370">
        <v>45.26</v>
      </c>
      <c r="E509" s="370">
        <v>1.5529999999999999</v>
      </c>
      <c r="F509" s="370">
        <v>1.87</v>
      </c>
    </row>
    <row r="510" spans="1:8">
      <c r="A510" s="370"/>
      <c r="B510" s="370">
        <v>2.0569999999999999</v>
      </c>
      <c r="C510" s="370">
        <v>126.3</v>
      </c>
      <c r="D510" s="370">
        <v>42.52</v>
      </c>
      <c r="E510" s="370">
        <v>1.6040000000000001</v>
      </c>
      <c r="F510" s="370">
        <v>2.4660000000000002</v>
      </c>
    </row>
    <row r="511" spans="1:8">
      <c r="A511" s="370"/>
      <c r="B511" s="370">
        <v>2.2290000000000001</v>
      </c>
      <c r="C511" s="370">
        <v>108.7</v>
      </c>
      <c r="D511" s="370">
        <v>38.75</v>
      </c>
      <c r="E511" s="370">
        <v>1.67</v>
      </c>
      <c r="F511" s="370">
        <v>3.2959999999999998</v>
      </c>
    </row>
    <row r="512" spans="1:8">
      <c r="A512" s="370"/>
      <c r="B512" s="370">
        <v>2.4</v>
      </c>
      <c r="C512" s="370">
        <v>88.26</v>
      </c>
      <c r="D512" s="370">
        <v>34</v>
      </c>
      <c r="E512" s="370">
        <v>1.7569999999999999</v>
      </c>
      <c r="F512" s="370">
        <v>4.3879999999999999</v>
      </c>
    </row>
    <row r="514" spans="1:8">
      <c r="A514" s="399" t="s">
        <v>1846</v>
      </c>
      <c r="B514" s="370">
        <v>0</v>
      </c>
      <c r="C514" s="370">
        <v>200.2</v>
      </c>
      <c r="D514" s="370">
        <v>0</v>
      </c>
      <c r="E514" s="370">
        <v>4.5199999999999997E-2</v>
      </c>
      <c r="F514" s="370">
        <v>1.2050000000000001</v>
      </c>
      <c r="G514" s="373">
        <v>0.5</v>
      </c>
      <c r="H514" s="370">
        <v>2.4</v>
      </c>
    </row>
    <row r="515" spans="1:8">
      <c r="A515" s="370"/>
      <c r="B515" s="370">
        <v>0.1714</v>
      </c>
      <c r="C515" s="370">
        <v>200.3</v>
      </c>
      <c r="D515" s="370">
        <v>10.43</v>
      </c>
      <c r="E515" s="370">
        <v>0.3881</v>
      </c>
      <c r="F515" s="370">
        <v>1.423</v>
      </c>
    </row>
    <row r="516" spans="1:8">
      <c r="A516" s="370"/>
      <c r="B516" s="370">
        <v>0.34289999999999998</v>
      </c>
      <c r="C516" s="370">
        <v>199.9</v>
      </c>
      <c r="D516" s="370">
        <v>19.399999999999999</v>
      </c>
      <c r="E516" s="370">
        <v>0.66959999999999997</v>
      </c>
      <c r="F516" s="370">
        <v>1.5109999999999999</v>
      </c>
    </row>
    <row r="517" spans="1:8">
      <c r="A517" s="370"/>
      <c r="B517" s="370">
        <v>0.51429999999999998</v>
      </c>
      <c r="C517" s="370">
        <v>199</v>
      </c>
      <c r="D517" s="370">
        <v>27.08</v>
      </c>
      <c r="E517" s="370">
        <v>0.89670000000000005</v>
      </c>
      <c r="F517" s="370">
        <v>1.5009999999999999</v>
      </c>
    </row>
    <row r="518" spans="1:8">
      <c r="A518" s="370"/>
      <c r="B518" s="370">
        <v>0.68569999999999998</v>
      </c>
      <c r="C518" s="370">
        <v>197.2</v>
      </c>
      <c r="D518" s="370">
        <v>33.5</v>
      </c>
      <c r="E518" s="370">
        <v>1.077</v>
      </c>
      <c r="F518" s="370">
        <v>1.4259999999999999</v>
      </c>
    </row>
    <row r="519" spans="1:8">
      <c r="A519" s="370"/>
      <c r="B519" s="370">
        <v>0.85709999999999997</v>
      </c>
      <c r="C519" s="370">
        <v>194.4</v>
      </c>
      <c r="D519" s="370">
        <v>38.68</v>
      </c>
      <c r="E519" s="370">
        <v>1.216</v>
      </c>
      <c r="F519" s="370">
        <v>1.321</v>
      </c>
    </row>
    <row r="520" spans="1:8">
      <c r="A520" s="370"/>
      <c r="B520" s="370">
        <v>1.0289999999999999</v>
      </c>
      <c r="C520" s="370">
        <v>190.4</v>
      </c>
      <c r="D520" s="370">
        <v>42.65</v>
      </c>
      <c r="E520" s="370">
        <v>1.323</v>
      </c>
      <c r="F520" s="370">
        <v>1.216</v>
      </c>
    </row>
    <row r="521" spans="1:8">
      <c r="A521" s="370"/>
      <c r="B521" s="370">
        <v>1.2</v>
      </c>
      <c r="C521" s="370">
        <v>185.1</v>
      </c>
      <c r="D521" s="370">
        <v>45.43</v>
      </c>
      <c r="E521" s="370">
        <v>1.403</v>
      </c>
      <c r="F521" s="370">
        <v>1.1459999999999999</v>
      </c>
    </row>
    <row r="522" spans="1:8">
      <c r="A522" s="370"/>
      <c r="B522" s="370">
        <v>1.371</v>
      </c>
      <c r="C522" s="370">
        <v>178.1</v>
      </c>
      <c r="D522" s="370">
        <v>47.06</v>
      </c>
      <c r="E522" s="370">
        <v>1.464</v>
      </c>
      <c r="F522" s="370">
        <v>1.143</v>
      </c>
    </row>
    <row r="523" spans="1:8">
      <c r="A523" s="370"/>
      <c r="B523" s="370">
        <v>1.5429999999999999</v>
      </c>
      <c r="C523" s="370">
        <v>169.3</v>
      </c>
      <c r="D523" s="370">
        <v>47.55</v>
      </c>
      <c r="E523" s="370">
        <v>1.512</v>
      </c>
      <c r="F523" s="370">
        <v>1.2410000000000001</v>
      </c>
    </row>
    <row r="524" spans="1:8">
      <c r="A524" s="370"/>
      <c r="B524" s="370">
        <v>1.714</v>
      </c>
      <c r="C524" s="370">
        <v>158.5</v>
      </c>
      <c r="D524" s="370">
        <v>46.94</v>
      </c>
      <c r="E524" s="370">
        <v>1.556</v>
      </c>
      <c r="F524" s="370">
        <v>1.472</v>
      </c>
    </row>
    <row r="525" spans="1:8">
      <c r="A525" s="370"/>
      <c r="B525" s="370">
        <v>1.8859999999999999</v>
      </c>
      <c r="C525" s="370">
        <v>145.5</v>
      </c>
      <c r="D525" s="370">
        <v>45.26</v>
      </c>
      <c r="E525" s="370">
        <v>1.601</v>
      </c>
      <c r="F525" s="370">
        <v>1.87</v>
      </c>
    </row>
    <row r="526" spans="1:8">
      <c r="A526" s="370"/>
      <c r="B526" s="370">
        <v>2.0569999999999999</v>
      </c>
      <c r="C526" s="370">
        <v>130.19999999999999</v>
      </c>
      <c r="D526" s="370">
        <v>42.52</v>
      </c>
      <c r="E526" s="370">
        <v>1.6559999999999999</v>
      </c>
      <c r="F526" s="370">
        <v>2.4660000000000002</v>
      </c>
    </row>
    <row r="527" spans="1:8">
      <c r="A527" s="370"/>
      <c r="B527" s="370">
        <v>2.2290000000000001</v>
      </c>
      <c r="C527" s="370">
        <v>112.2</v>
      </c>
      <c r="D527" s="370">
        <v>38.75</v>
      </c>
      <c r="E527" s="370">
        <v>1.726</v>
      </c>
      <c r="F527" s="370">
        <v>3.2959999999999998</v>
      </c>
    </row>
    <row r="528" spans="1:8">
      <c r="A528" s="370"/>
      <c r="B528" s="370">
        <v>2.4</v>
      </c>
      <c r="C528" s="370">
        <v>91.5</v>
      </c>
      <c r="D528" s="370">
        <v>34</v>
      </c>
      <c r="E528" s="370">
        <v>1.819</v>
      </c>
      <c r="F528" s="370">
        <v>4.3879999999999999</v>
      </c>
    </row>
    <row r="530" spans="1:8">
      <c r="A530" s="399" t="s">
        <v>1847</v>
      </c>
      <c r="B530" s="370">
        <v>0</v>
      </c>
      <c r="C530" s="370">
        <v>206.4</v>
      </c>
      <c r="D530" s="370">
        <v>0</v>
      </c>
      <c r="E530" s="370">
        <v>4.9500000000000002E-2</v>
      </c>
      <c r="F530" s="370">
        <v>1.2050000000000001</v>
      </c>
      <c r="G530" s="373">
        <v>0.5</v>
      </c>
      <c r="H530" s="370">
        <v>2.4</v>
      </c>
    </row>
    <row r="531" spans="1:8">
      <c r="A531" s="370"/>
      <c r="B531" s="370">
        <v>0.1714</v>
      </c>
      <c r="C531" s="370">
        <v>206</v>
      </c>
      <c r="D531" s="370">
        <v>10.43</v>
      </c>
      <c r="E531" s="370">
        <v>0.39689999999999998</v>
      </c>
      <c r="F531" s="370">
        <v>1.423</v>
      </c>
    </row>
    <row r="532" spans="1:8">
      <c r="A532" s="370"/>
      <c r="B532" s="370">
        <v>0.34289999999999998</v>
      </c>
      <c r="C532" s="370">
        <v>205.4</v>
      </c>
      <c r="D532" s="370">
        <v>19.399999999999999</v>
      </c>
      <c r="E532" s="370">
        <v>0.68379999999999996</v>
      </c>
      <c r="F532" s="370">
        <v>1.5109999999999999</v>
      </c>
    </row>
    <row r="533" spans="1:8">
      <c r="A533" s="370"/>
      <c r="B533" s="370">
        <v>0.51429999999999998</v>
      </c>
      <c r="C533" s="370">
        <v>204.3</v>
      </c>
      <c r="D533" s="370">
        <v>27.08</v>
      </c>
      <c r="E533" s="370">
        <v>0.91690000000000005</v>
      </c>
      <c r="F533" s="370">
        <v>1.5009999999999999</v>
      </c>
    </row>
    <row r="534" spans="1:8">
      <c r="A534" s="370"/>
      <c r="B534" s="370">
        <v>0.68569999999999998</v>
      </c>
      <c r="C534" s="370">
        <v>202.5</v>
      </c>
      <c r="D534" s="370">
        <v>33.5</v>
      </c>
      <c r="E534" s="370">
        <v>1.103</v>
      </c>
      <c r="F534" s="370">
        <v>1.4259999999999999</v>
      </c>
    </row>
    <row r="535" spans="1:8">
      <c r="A535" s="370"/>
      <c r="B535" s="370">
        <v>0.85709999999999997</v>
      </c>
      <c r="C535" s="370">
        <v>199.8</v>
      </c>
      <c r="D535" s="370">
        <v>38.68</v>
      </c>
      <c r="E535" s="370">
        <v>1.248</v>
      </c>
      <c r="F535" s="370">
        <v>1.321</v>
      </c>
    </row>
    <row r="536" spans="1:8">
      <c r="A536" s="370"/>
      <c r="B536" s="370">
        <v>1.0289999999999999</v>
      </c>
      <c r="C536" s="370">
        <v>195.9</v>
      </c>
      <c r="D536" s="370">
        <v>42.65</v>
      </c>
      <c r="E536" s="370">
        <v>1.36</v>
      </c>
      <c r="F536" s="370">
        <v>1.216</v>
      </c>
    </row>
    <row r="537" spans="1:8">
      <c r="A537" s="370"/>
      <c r="B537" s="370">
        <v>1.2</v>
      </c>
      <c r="C537" s="370">
        <v>190.5</v>
      </c>
      <c r="D537" s="370">
        <v>45.43</v>
      </c>
      <c r="E537" s="370">
        <v>1.444</v>
      </c>
      <c r="F537" s="370">
        <v>1.1459999999999999</v>
      </c>
    </row>
    <row r="538" spans="1:8">
      <c r="A538" s="370"/>
      <c r="B538" s="370">
        <v>1.371</v>
      </c>
      <c r="C538" s="370">
        <v>183.4</v>
      </c>
      <c r="D538" s="370">
        <v>47.06</v>
      </c>
      <c r="E538" s="370">
        <v>1.508</v>
      </c>
      <c r="F538" s="370">
        <v>1.143</v>
      </c>
    </row>
    <row r="539" spans="1:8">
      <c r="A539" s="370"/>
      <c r="B539" s="370">
        <v>1.5429999999999999</v>
      </c>
      <c r="C539" s="370">
        <v>174.4</v>
      </c>
      <c r="D539" s="370">
        <v>47.55</v>
      </c>
      <c r="E539" s="370">
        <v>1.5580000000000001</v>
      </c>
      <c r="F539" s="370">
        <v>1.2410000000000001</v>
      </c>
    </row>
    <row r="540" spans="1:8">
      <c r="A540" s="370"/>
      <c r="B540" s="370">
        <v>1.714</v>
      </c>
      <c r="C540" s="370">
        <v>163.30000000000001</v>
      </c>
      <c r="D540" s="370">
        <v>46.94</v>
      </c>
      <c r="E540" s="370">
        <v>1.601</v>
      </c>
      <c r="F540" s="370">
        <v>1.472</v>
      </c>
    </row>
    <row r="541" spans="1:8">
      <c r="A541" s="370"/>
      <c r="B541" s="370">
        <v>1.8859999999999999</v>
      </c>
      <c r="C541" s="370">
        <v>149.69999999999999</v>
      </c>
      <c r="D541" s="370">
        <v>45.26</v>
      </c>
      <c r="E541" s="370">
        <v>1.643</v>
      </c>
      <c r="F541" s="370">
        <v>1.87</v>
      </c>
    </row>
    <row r="542" spans="1:8">
      <c r="A542" s="370"/>
      <c r="B542" s="370">
        <v>2.0569999999999999</v>
      </c>
      <c r="C542" s="370">
        <v>133.4</v>
      </c>
      <c r="D542" s="370">
        <v>42.52</v>
      </c>
      <c r="E542" s="370">
        <v>1.6910000000000001</v>
      </c>
      <c r="F542" s="370">
        <v>2.4660000000000002</v>
      </c>
    </row>
    <row r="543" spans="1:8">
      <c r="A543" s="370"/>
      <c r="B543" s="370">
        <v>2.2290000000000001</v>
      </c>
      <c r="C543" s="370">
        <v>114.3</v>
      </c>
      <c r="D543" s="370">
        <v>38.75</v>
      </c>
      <c r="E543" s="370">
        <v>1.752</v>
      </c>
      <c r="F543" s="370">
        <v>3.2959999999999998</v>
      </c>
    </row>
    <row r="544" spans="1:8">
      <c r="A544" s="370"/>
      <c r="B544" s="370">
        <v>2.4</v>
      </c>
      <c r="C544" s="370">
        <v>92.02</v>
      </c>
      <c r="D544" s="370">
        <v>34</v>
      </c>
      <c r="E544" s="370">
        <v>1.8320000000000001</v>
      </c>
      <c r="F544" s="370">
        <v>4.3879999999999999</v>
      </c>
    </row>
    <row r="546" spans="1:8">
      <c r="A546" s="399" t="s">
        <v>1848</v>
      </c>
      <c r="B546" s="370">
        <v>0</v>
      </c>
      <c r="C546" s="370">
        <v>212.3</v>
      </c>
      <c r="D546" s="370">
        <v>0</v>
      </c>
      <c r="E546" s="370">
        <v>4.8500000000000001E-2</v>
      </c>
      <c r="F546" s="370">
        <v>1.2050000000000001</v>
      </c>
      <c r="G546" s="373">
        <v>0.5</v>
      </c>
      <c r="H546" s="370">
        <v>2.4</v>
      </c>
    </row>
    <row r="547" spans="1:8">
      <c r="A547" s="370"/>
      <c r="B547" s="370">
        <v>0.1714</v>
      </c>
      <c r="C547" s="370">
        <v>212.2</v>
      </c>
      <c r="D547" s="370">
        <v>10.43</v>
      </c>
      <c r="E547" s="370">
        <v>0.4098</v>
      </c>
      <c r="F547" s="370">
        <v>1.423</v>
      </c>
    </row>
    <row r="548" spans="1:8">
      <c r="A548" s="370"/>
      <c r="B548" s="370">
        <v>0.34289999999999998</v>
      </c>
      <c r="C548" s="370">
        <v>211.7</v>
      </c>
      <c r="D548" s="370">
        <v>19.399999999999999</v>
      </c>
      <c r="E548" s="370">
        <v>0.70679999999999998</v>
      </c>
      <c r="F548" s="370">
        <v>1.5109999999999999</v>
      </c>
    </row>
    <row r="549" spans="1:8">
      <c r="A549" s="370"/>
      <c r="B549" s="370">
        <v>0.51429999999999998</v>
      </c>
      <c r="C549" s="370">
        <v>210.6</v>
      </c>
      <c r="D549" s="370">
        <v>27.08</v>
      </c>
      <c r="E549" s="370">
        <v>0.94679999999999997</v>
      </c>
      <c r="F549" s="370">
        <v>1.5009999999999999</v>
      </c>
    </row>
    <row r="550" spans="1:8">
      <c r="A550" s="370"/>
      <c r="B550" s="370">
        <v>0.68569999999999998</v>
      </c>
      <c r="C550" s="370">
        <v>208.8</v>
      </c>
      <c r="D550" s="370">
        <v>33.5</v>
      </c>
      <c r="E550" s="370">
        <v>1.137</v>
      </c>
      <c r="F550" s="370">
        <v>1.4259999999999999</v>
      </c>
    </row>
    <row r="551" spans="1:8">
      <c r="A551" s="370"/>
      <c r="B551" s="370">
        <v>0.85709999999999997</v>
      </c>
      <c r="C551" s="370">
        <v>205.8</v>
      </c>
      <c r="D551" s="370">
        <v>38.68</v>
      </c>
      <c r="E551" s="370">
        <v>1.2849999999999999</v>
      </c>
      <c r="F551" s="370">
        <v>1.321</v>
      </c>
    </row>
    <row r="552" spans="1:8">
      <c r="A552" s="370"/>
      <c r="B552" s="370">
        <v>1.0289999999999999</v>
      </c>
      <c r="C552" s="370">
        <v>201.7</v>
      </c>
      <c r="D552" s="370">
        <v>42.65</v>
      </c>
      <c r="E552" s="370">
        <v>1.399</v>
      </c>
      <c r="F552" s="370">
        <v>1.216</v>
      </c>
    </row>
    <row r="553" spans="1:8">
      <c r="A553" s="370"/>
      <c r="B553" s="370">
        <v>1.2</v>
      </c>
      <c r="C553" s="370">
        <v>196</v>
      </c>
      <c r="D553" s="370">
        <v>45.43</v>
      </c>
      <c r="E553" s="370">
        <v>1.484</v>
      </c>
      <c r="F553" s="370">
        <v>1.1459999999999999</v>
      </c>
    </row>
    <row r="554" spans="1:8">
      <c r="A554" s="370"/>
      <c r="B554" s="370">
        <v>1.371</v>
      </c>
      <c r="C554" s="370">
        <v>188.7</v>
      </c>
      <c r="D554" s="370">
        <v>47.06</v>
      </c>
      <c r="E554" s="370">
        <v>1.5489999999999999</v>
      </c>
      <c r="F554" s="370">
        <v>1.143</v>
      </c>
    </row>
    <row r="555" spans="1:8">
      <c r="A555" s="370"/>
      <c r="B555" s="370">
        <v>1.5429999999999999</v>
      </c>
      <c r="C555" s="370">
        <v>179.4</v>
      </c>
      <c r="D555" s="370">
        <v>47.55</v>
      </c>
      <c r="E555" s="370">
        <v>1.6020000000000001</v>
      </c>
      <c r="F555" s="370">
        <v>1.2410000000000001</v>
      </c>
    </row>
    <row r="556" spans="1:8">
      <c r="A556" s="370"/>
      <c r="B556" s="370">
        <v>1.714</v>
      </c>
      <c r="C556" s="370">
        <v>168</v>
      </c>
      <c r="D556" s="370">
        <v>46.94</v>
      </c>
      <c r="E556" s="370">
        <v>1.6479999999999999</v>
      </c>
      <c r="F556" s="370">
        <v>1.472</v>
      </c>
    </row>
    <row r="557" spans="1:8">
      <c r="A557" s="370"/>
      <c r="B557" s="370">
        <v>1.8859999999999999</v>
      </c>
      <c r="C557" s="370">
        <v>154.30000000000001</v>
      </c>
      <c r="D557" s="370">
        <v>45.26</v>
      </c>
      <c r="E557" s="370">
        <v>1.696</v>
      </c>
      <c r="F557" s="370">
        <v>1.87</v>
      </c>
    </row>
    <row r="558" spans="1:8">
      <c r="A558" s="370"/>
      <c r="B558" s="370">
        <v>2.0569999999999999</v>
      </c>
      <c r="C558" s="370">
        <v>137.9</v>
      </c>
      <c r="D558" s="370">
        <v>42.52</v>
      </c>
      <c r="E558" s="370">
        <v>1.7529999999999999</v>
      </c>
      <c r="F558" s="370">
        <v>2.4660000000000002</v>
      </c>
    </row>
    <row r="559" spans="1:8">
      <c r="A559" s="370"/>
      <c r="B559" s="370">
        <v>2.2290000000000001</v>
      </c>
      <c r="C559" s="370">
        <v>118.7</v>
      </c>
      <c r="D559" s="370">
        <v>38.75</v>
      </c>
      <c r="E559" s="370">
        <v>1.8260000000000001</v>
      </c>
      <c r="F559" s="370">
        <v>3.2959999999999998</v>
      </c>
    </row>
    <row r="560" spans="1:8">
      <c r="A560" s="370"/>
      <c r="B560" s="370">
        <v>2.4</v>
      </c>
      <c r="C560" s="370">
        <v>96.59</v>
      </c>
      <c r="D560" s="370">
        <v>34</v>
      </c>
      <c r="E560" s="370">
        <v>1.923</v>
      </c>
      <c r="F560" s="370">
        <v>4.3879999999999999</v>
      </c>
    </row>
    <row r="562" spans="1:8">
      <c r="A562" s="399" t="s">
        <v>1849</v>
      </c>
      <c r="B562" s="370">
        <v>0</v>
      </c>
      <c r="C562" s="370">
        <v>219.4</v>
      </c>
      <c r="D562" s="370">
        <v>0</v>
      </c>
      <c r="E562" s="370">
        <v>5.0999999999999997E-2</v>
      </c>
      <c r="F562" s="370">
        <v>1.2050000000000001</v>
      </c>
      <c r="G562" s="373">
        <v>0.5</v>
      </c>
      <c r="H562" s="370">
        <v>2.4</v>
      </c>
    </row>
    <row r="563" spans="1:8">
      <c r="A563" s="370"/>
      <c r="B563" s="370">
        <v>0.1714</v>
      </c>
      <c r="C563" s="370">
        <v>219</v>
      </c>
      <c r="D563" s="370">
        <v>10.43</v>
      </c>
      <c r="E563" s="370">
        <v>0.42449999999999999</v>
      </c>
      <c r="F563" s="370">
        <v>1.423</v>
      </c>
    </row>
    <row r="564" spans="1:8">
      <c r="A564" s="370"/>
      <c r="B564" s="370">
        <v>0.34289999999999998</v>
      </c>
      <c r="C564" s="370">
        <v>218.3</v>
      </c>
      <c r="D564" s="370">
        <v>19.399999999999999</v>
      </c>
      <c r="E564" s="370">
        <v>0.73150000000000004</v>
      </c>
      <c r="F564" s="370">
        <v>1.5109999999999999</v>
      </c>
    </row>
    <row r="565" spans="1:8">
      <c r="A565" s="370"/>
      <c r="B565" s="370">
        <v>0.51429999999999998</v>
      </c>
      <c r="C565" s="370">
        <v>217.1</v>
      </c>
      <c r="D565" s="370">
        <v>27.08</v>
      </c>
      <c r="E565" s="370">
        <v>0.97970000000000002</v>
      </c>
      <c r="F565" s="370">
        <v>1.5009999999999999</v>
      </c>
    </row>
    <row r="566" spans="1:8">
      <c r="A566" s="370"/>
      <c r="B566" s="370">
        <v>0.68569999999999998</v>
      </c>
      <c r="C566" s="370">
        <v>215.1</v>
      </c>
      <c r="D566" s="370">
        <v>33.5</v>
      </c>
      <c r="E566" s="370">
        <v>1.1759999999999999</v>
      </c>
      <c r="F566" s="370">
        <v>1.4259999999999999</v>
      </c>
    </row>
    <row r="567" spans="1:8">
      <c r="A567" s="370"/>
      <c r="B567" s="370">
        <v>0.85709999999999997</v>
      </c>
      <c r="C567" s="370">
        <v>212.1</v>
      </c>
      <c r="D567" s="370">
        <v>38.68</v>
      </c>
      <c r="E567" s="370">
        <v>1.329</v>
      </c>
      <c r="F567" s="370">
        <v>1.321</v>
      </c>
    </row>
    <row r="568" spans="1:8">
      <c r="A568" s="370"/>
      <c r="B568" s="370">
        <v>1.0289999999999999</v>
      </c>
      <c r="C568" s="370">
        <v>207.9</v>
      </c>
      <c r="D568" s="370">
        <v>42.65</v>
      </c>
      <c r="E568" s="370">
        <v>1.446</v>
      </c>
      <c r="F568" s="370">
        <v>1.216</v>
      </c>
    </row>
    <row r="569" spans="1:8">
      <c r="A569" s="370"/>
      <c r="B569" s="370">
        <v>1.2</v>
      </c>
      <c r="C569" s="370">
        <v>202.2</v>
      </c>
      <c r="D569" s="370">
        <v>45.43</v>
      </c>
      <c r="E569" s="370">
        <v>1.534</v>
      </c>
      <c r="F569" s="370">
        <v>1.1459999999999999</v>
      </c>
    </row>
    <row r="570" spans="1:8">
      <c r="A570" s="370"/>
      <c r="B570" s="370">
        <v>1.371</v>
      </c>
      <c r="C570" s="370">
        <v>194.7</v>
      </c>
      <c r="D570" s="370">
        <v>47.06</v>
      </c>
      <c r="E570" s="370">
        <v>1.601</v>
      </c>
      <c r="F570" s="370">
        <v>1.143</v>
      </c>
    </row>
    <row r="571" spans="1:8">
      <c r="A571" s="370"/>
      <c r="B571" s="370">
        <v>1.5429999999999999</v>
      </c>
      <c r="C571" s="370">
        <v>185.2</v>
      </c>
      <c r="D571" s="370">
        <v>47.55</v>
      </c>
      <c r="E571" s="370">
        <v>1.6539999999999999</v>
      </c>
      <c r="F571" s="370">
        <v>1.2410000000000001</v>
      </c>
    </row>
    <row r="572" spans="1:8">
      <c r="A572" s="370"/>
      <c r="B572" s="370">
        <v>1.714</v>
      </c>
      <c r="C572" s="370">
        <v>173.6</v>
      </c>
      <c r="D572" s="370">
        <v>46.94</v>
      </c>
      <c r="E572" s="370">
        <v>1.7010000000000001</v>
      </c>
      <c r="F572" s="370">
        <v>1.472</v>
      </c>
    </row>
    <row r="573" spans="1:8">
      <c r="A573" s="370"/>
      <c r="B573" s="370">
        <v>1.8859999999999999</v>
      </c>
      <c r="C573" s="370">
        <v>159.4</v>
      </c>
      <c r="D573" s="370">
        <v>45.26</v>
      </c>
      <c r="E573" s="370">
        <v>1.7490000000000001</v>
      </c>
      <c r="F573" s="370">
        <v>1.87</v>
      </c>
    </row>
    <row r="574" spans="1:8">
      <c r="A574" s="370"/>
      <c r="B574" s="370">
        <v>2.0569999999999999</v>
      </c>
      <c r="C574" s="370">
        <v>142.5</v>
      </c>
      <c r="D574" s="370">
        <v>42.52</v>
      </c>
      <c r="E574" s="370">
        <v>1.806</v>
      </c>
      <c r="F574" s="370">
        <v>2.4660000000000002</v>
      </c>
    </row>
    <row r="575" spans="1:8">
      <c r="A575" s="370"/>
      <c r="B575" s="370">
        <v>2.2290000000000001</v>
      </c>
      <c r="C575" s="370">
        <v>122.6</v>
      </c>
      <c r="D575" s="370">
        <v>38.75</v>
      </c>
      <c r="E575" s="370">
        <v>1.88</v>
      </c>
      <c r="F575" s="370">
        <v>3.2959999999999998</v>
      </c>
    </row>
    <row r="576" spans="1:8">
      <c r="A576" s="370"/>
      <c r="B576" s="370">
        <v>2.4</v>
      </c>
      <c r="C576" s="370">
        <v>99.5</v>
      </c>
      <c r="D576" s="370">
        <v>34</v>
      </c>
      <c r="E576" s="370">
        <v>1.9770000000000001</v>
      </c>
      <c r="F576" s="370">
        <v>4.3879999999999999</v>
      </c>
    </row>
    <row r="578" spans="1:8">
      <c r="A578" s="399" t="s">
        <v>1850</v>
      </c>
      <c r="B578" s="370">
        <v>0</v>
      </c>
      <c r="C578" s="370">
        <v>225.3</v>
      </c>
      <c r="D578" s="370">
        <v>0</v>
      </c>
      <c r="E578" s="370">
        <v>5.11E-2</v>
      </c>
      <c r="F578" s="370">
        <v>1.2050000000000001</v>
      </c>
      <c r="G578" s="373">
        <v>0.5</v>
      </c>
      <c r="H578" s="370">
        <v>2.4</v>
      </c>
    </row>
    <row r="579" spans="1:8">
      <c r="A579" s="370"/>
      <c r="B579" s="370">
        <v>0.1714</v>
      </c>
      <c r="C579" s="370">
        <v>225.1</v>
      </c>
      <c r="D579" s="370">
        <v>10.43</v>
      </c>
      <c r="E579" s="370">
        <v>0.43690000000000001</v>
      </c>
      <c r="F579" s="370">
        <v>1.423</v>
      </c>
    </row>
    <row r="580" spans="1:8">
      <c r="A580" s="370"/>
      <c r="B580" s="370">
        <v>0.34289999999999998</v>
      </c>
      <c r="C580" s="370">
        <v>224.5</v>
      </c>
      <c r="D580" s="370">
        <v>19.399999999999999</v>
      </c>
      <c r="E580" s="370">
        <v>0.75319999999999998</v>
      </c>
      <c r="F580" s="370">
        <v>1.5109999999999999</v>
      </c>
    </row>
    <row r="581" spans="1:8">
      <c r="A581" s="370"/>
      <c r="B581" s="370">
        <v>0.51429999999999998</v>
      </c>
      <c r="C581" s="370">
        <v>223.3</v>
      </c>
      <c r="D581" s="370">
        <v>27.08</v>
      </c>
      <c r="E581" s="370">
        <v>1.008</v>
      </c>
      <c r="F581" s="370">
        <v>1.5009999999999999</v>
      </c>
    </row>
    <row r="582" spans="1:8">
      <c r="A582" s="370"/>
      <c r="B582" s="370">
        <v>0.68569999999999998</v>
      </c>
      <c r="C582" s="370">
        <v>221.3</v>
      </c>
      <c r="D582" s="370">
        <v>33.5</v>
      </c>
      <c r="E582" s="370">
        <v>1.21</v>
      </c>
      <c r="F582" s="370">
        <v>1.4259999999999999</v>
      </c>
    </row>
    <row r="583" spans="1:8">
      <c r="A583" s="370"/>
      <c r="B583" s="370">
        <v>0.85709999999999997</v>
      </c>
      <c r="C583" s="370">
        <v>218.1</v>
      </c>
      <c r="D583" s="370">
        <v>38.68</v>
      </c>
      <c r="E583" s="370">
        <v>1.3660000000000001</v>
      </c>
      <c r="F583" s="370">
        <v>1.321</v>
      </c>
    </row>
    <row r="584" spans="1:8">
      <c r="A584" s="370"/>
      <c r="B584" s="370">
        <v>1.0289999999999999</v>
      </c>
      <c r="C584" s="370">
        <v>213.6</v>
      </c>
      <c r="D584" s="370">
        <v>42.65</v>
      </c>
      <c r="E584" s="370">
        <v>1.484</v>
      </c>
      <c r="F584" s="370">
        <v>1.216</v>
      </c>
    </row>
    <row r="585" spans="1:8">
      <c r="A585" s="370"/>
      <c r="B585" s="370">
        <v>1.2</v>
      </c>
      <c r="C585" s="370">
        <v>207.6</v>
      </c>
      <c r="D585" s="370">
        <v>45.43</v>
      </c>
      <c r="E585" s="370">
        <v>1.573</v>
      </c>
      <c r="F585" s="370">
        <v>1.1459999999999999</v>
      </c>
    </row>
    <row r="586" spans="1:8">
      <c r="A586" s="370"/>
      <c r="B586" s="370">
        <v>1.371</v>
      </c>
      <c r="C586" s="370">
        <v>199.8</v>
      </c>
      <c r="D586" s="370">
        <v>47.06</v>
      </c>
      <c r="E586" s="370">
        <v>1.641</v>
      </c>
      <c r="F586" s="370">
        <v>1.143</v>
      </c>
    </row>
    <row r="587" spans="1:8">
      <c r="A587" s="370"/>
      <c r="B587" s="370">
        <v>1.5429999999999999</v>
      </c>
      <c r="C587" s="370">
        <v>189.9</v>
      </c>
      <c r="D587" s="370">
        <v>47.55</v>
      </c>
      <c r="E587" s="370">
        <v>1.6950000000000001</v>
      </c>
      <c r="F587" s="370">
        <v>1.2410000000000001</v>
      </c>
    </row>
    <row r="588" spans="1:8">
      <c r="A588" s="370"/>
      <c r="B588" s="370">
        <v>1.714</v>
      </c>
      <c r="C588" s="370">
        <v>177.8</v>
      </c>
      <c r="D588" s="370">
        <v>46.94</v>
      </c>
      <c r="E588" s="370">
        <v>1.7430000000000001</v>
      </c>
      <c r="F588" s="370">
        <v>1.472</v>
      </c>
    </row>
    <row r="589" spans="1:8">
      <c r="A589" s="370"/>
      <c r="B589" s="370">
        <v>1.8859999999999999</v>
      </c>
      <c r="C589" s="370">
        <v>163.30000000000001</v>
      </c>
      <c r="D589" s="370">
        <v>45.26</v>
      </c>
      <c r="E589" s="370">
        <v>1.7929999999999999</v>
      </c>
      <c r="F589" s="370">
        <v>1.87</v>
      </c>
    </row>
    <row r="590" spans="1:8">
      <c r="A590" s="370"/>
      <c r="B590" s="370">
        <v>2.0569999999999999</v>
      </c>
      <c r="C590" s="370">
        <v>146</v>
      </c>
      <c r="D590" s="370">
        <v>42.52</v>
      </c>
      <c r="E590" s="370">
        <v>1.8540000000000001</v>
      </c>
      <c r="F590" s="370">
        <v>2.4660000000000002</v>
      </c>
    </row>
    <row r="591" spans="1:8">
      <c r="A591" s="370"/>
      <c r="B591" s="370">
        <v>2.2290000000000001</v>
      </c>
      <c r="C591" s="370">
        <v>125.8</v>
      </c>
      <c r="D591" s="370">
        <v>38.75</v>
      </c>
      <c r="E591" s="370">
        <v>1.9319999999999999</v>
      </c>
      <c r="F591" s="370">
        <v>3.2959999999999998</v>
      </c>
    </row>
    <row r="592" spans="1:8">
      <c r="A592" s="370"/>
      <c r="B592" s="370">
        <v>2.4</v>
      </c>
      <c r="C592" s="370">
        <v>102.4</v>
      </c>
      <c r="D592" s="370">
        <v>34</v>
      </c>
      <c r="E592" s="370">
        <v>2.0369999999999999</v>
      </c>
      <c r="F592" s="370">
        <v>4.3879999999999999</v>
      </c>
    </row>
    <row r="594" spans="1:8">
      <c r="A594" s="399" t="s">
        <v>1851</v>
      </c>
      <c r="B594" s="370">
        <v>0</v>
      </c>
      <c r="C594" s="370">
        <v>230.3</v>
      </c>
      <c r="D594" s="370">
        <v>0</v>
      </c>
      <c r="E594" s="370">
        <v>5.3100000000000001E-2</v>
      </c>
      <c r="F594" s="370">
        <v>1.2050000000000001</v>
      </c>
      <c r="G594" s="373">
        <v>0.5</v>
      </c>
      <c r="H594" s="370">
        <v>2.4</v>
      </c>
    </row>
    <row r="595" spans="1:8">
      <c r="A595" s="370"/>
      <c r="B595" s="370">
        <v>0.1714</v>
      </c>
      <c r="C595" s="370">
        <v>230</v>
      </c>
      <c r="D595" s="370">
        <v>10.43</v>
      </c>
      <c r="E595" s="370">
        <v>0.44719999999999999</v>
      </c>
      <c r="F595" s="370">
        <v>1.423</v>
      </c>
    </row>
    <row r="596" spans="1:8">
      <c r="A596" s="370"/>
      <c r="B596" s="370">
        <v>0.34289999999999998</v>
      </c>
      <c r="C596" s="370">
        <v>229.5</v>
      </c>
      <c r="D596" s="370">
        <v>19.399999999999999</v>
      </c>
      <c r="E596" s="370">
        <v>0.77090000000000003</v>
      </c>
      <c r="F596" s="370">
        <v>1.5109999999999999</v>
      </c>
    </row>
    <row r="597" spans="1:8">
      <c r="A597" s="370"/>
      <c r="B597" s="370">
        <v>0.51429999999999998</v>
      </c>
      <c r="C597" s="370">
        <v>228.3</v>
      </c>
      <c r="D597" s="370">
        <v>27.08</v>
      </c>
      <c r="E597" s="370">
        <v>1.032</v>
      </c>
      <c r="F597" s="370">
        <v>1.5009999999999999</v>
      </c>
    </row>
    <row r="598" spans="1:8">
      <c r="A598" s="370"/>
      <c r="B598" s="370">
        <v>0.68569999999999998</v>
      </c>
      <c r="C598" s="370">
        <v>226.3</v>
      </c>
      <c r="D598" s="370">
        <v>33.5</v>
      </c>
      <c r="E598" s="370">
        <v>1.2390000000000001</v>
      </c>
      <c r="F598" s="370">
        <v>1.4259999999999999</v>
      </c>
    </row>
    <row r="599" spans="1:8">
      <c r="A599" s="370"/>
      <c r="B599" s="370">
        <v>0.85709999999999997</v>
      </c>
      <c r="C599" s="370">
        <v>223.2</v>
      </c>
      <c r="D599" s="370">
        <v>38.68</v>
      </c>
      <c r="E599" s="370">
        <v>1.4</v>
      </c>
      <c r="F599" s="370">
        <v>1.321</v>
      </c>
    </row>
    <row r="600" spans="1:8">
      <c r="A600" s="370"/>
      <c r="B600" s="370">
        <v>1.0289999999999999</v>
      </c>
      <c r="C600" s="370">
        <v>218.7</v>
      </c>
      <c r="D600" s="370">
        <v>42.65</v>
      </c>
      <c r="E600" s="370">
        <v>1.522</v>
      </c>
      <c r="F600" s="370">
        <v>1.216</v>
      </c>
    </row>
    <row r="601" spans="1:8">
      <c r="A601" s="370"/>
      <c r="B601" s="370">
        <v>1.2</v>
      </c>
      <c r="C601" s="370">
        <v>212.7</v>
      </c>
      <c r="D601" s="370">
        <v>45.43</v>
      </c>
      <c r="E601" s="370">
        <v>1.6140000000000001</v>
      </c>
      <c r="F601" s="370">
        <v>1.1459999999999999</v>
      </c>
    </row>
    <row r="602" spans="1:8">
      <c r="A602" s="370"/>
      <c r="B602" s="370">
        <v>1.371</v>
      </c>
      <c r="C602" s="370">
        <v>204.8</v>
      </c>
      <c r="D602" s="370">
        <v>47.06</v>
      </c>
      <c r="E602" s="370">
        <v>1.6830000000000001</v>
      </c>
      <c r="F602" s="370">
        <v>1.143</v>
      </c>
    </row>
    <row r="603" spans="1:8">
      <c r="A603" s="370"/>
      <c r="B603" s="370">
        <v>1.5429999999999999</v>
      </c>
      <c r="C603" s="370">
        <v>194.8</v>
      </c>
      <c r="D603" s="370">
        <v>47.55</v>
      </c>
      <c r="E603" s="370">
        <v>1.738</v>
      </c>
      <c r="F603" s="370">
        <v>1.2410000000000001</v>
      </c>
    </row>
    <row r="604" spans="1:8">
      <c r="A604" s="370"/>
      <c r="B604" s="370">
        <v>1.714</v>
      </c>
      <c r="C604" s="370">
        <v>182.4</v>
      </c>
      <c r="D604" s="370">
        <v>46.94</v>
      </c>
      <c r="E604" s="370">
        <v>1.7869999999999999</v>
      </c>
      <c r="F604" s="370">
        <v>1.472</v>
      </c>
    </row>
    <row r="605" spans="1:8">
      <c r="A605" s="370"/>
      <c r="B605" s="370">
        <v>1.8859999999999999</v>
      </c>
      <c r="C605" s="370">
        <v>167.4</v>
      </c>
      <c r="D605" s="370">
        <v>45.26</v>
      </c>
      <c r="E605" s="370">
        <v>1.837</v>
      </c>
      <c r="F605" s="370">
        <v>1.87</v>
      </c>
    </row>
    <row r="606" spans="1:8">
      <c r="A606" s="370"/>
      <c r="B606" s="370">
        <v>2.0569999999999999</v>
      </c>
      <c r="C606" s="370">
        <v>149.6</v>
      </c>
      <c r="D606" s="370">
        <v>42.52</v>
      </c>
      <c r="E606" s="370">
        <v>1.897</v>
      </c>
      <c r="F606" s="370">
        <v>2.4660000000000002</v>
      </c>
    </row>
    <row r="607" spans="1:8">
      <c r="A607" s="370"/>
      <c r="B607" s="370">
        <v>2.2290000000000001</v>
      </c>
      <c r="C607" s="370">
        <v>128.69999999999999</v>
      </c>
      <c r="D607" s="370">
        <v>38.75</v>
      </c>
      <c r="E607" s="370">
        <v>1.9750000000000001</v>
      </c>
      <c r="F607" s="370">
        <v>3.2959999999999998</v>
      </c>
    </row>
    <row r="608" spans="1:8">
      <c r="A608" s="370"/>
      <c r="B608" s="370">
        <v>2.4</v>
      </c>
      <c r="C608" s="370">
        <v>104.4</v>
      </c>
      <c r="D608" s="370">
        <v>34</v>
      </c>
      <c r="E608" s="370">
        <v>2.0779999999999998</v>
      </c>
      <c r="F608" s="370">
        <v>4.3879999999999999</v>
      </c>
    </row>
    <row r="610" spans="1:8">
      <c r="A610" s="399" t="s">
        <v>1852</v>
      </c>
      <c r="B610" s="370">
        <v>0</v>
      </c>
      <c r="C610" s="370">
        <v>237.3</v>
      </c>
      <c r="D610" s="370">
        <v>0</v>
      </c>
      <c r="E610" s="370">
        <v>5.4100000000000002E-2</v>
      </c>
      <c r="F610" s="370">
        <v>1.2050000000000001</v>
      </c>
      <c r="G610" s="373">
        <v>0.5</v>
      </c>
      <c r="H610" s="370">
        <v>2.4</v>
      </c>
    </row>
    <row r="611" spans="1:8">
      <c r="A611" s="370"/>
      <c r="B611" s="370">
        <v>0.1714</v>
      </c>
      <c r="C611" s="370">
        <v>237.1</v>
      </c>
      <c r="D611" s="370">
        <v>10.43</v>
      </c>
      <c r="E611" s="370">
        <v>0.46</v>
      </c>
      <c r="F611" s="370">
        <v>1.423</v>
      </c>
    </row>
    <row r="612" spans="1:8">
      <c r="A612" s="370"/>
      <c r="B612" s="370">
        <v>0.34289999999999998</v>
      </c>
      <c r="C612" s="370">
        <v>236.5</v>
      </c>
      <c r="D612" s="370">
        <v>19.399999999999999</v>
      </c>
      <c r="E612" s="370">
        <v>0.79320000000000002</v>
      </c>
      <c r="F612" s="370">
        <v>1.5109999999999999</v>
      </c>
    </row>
    <row r="613" spans="1:8">
      <c r="A613" s="370"/>
      <c r="B613" s="370">
        <v>0.51429999999999998</v>
      </c>
      <c r="C613" s="370">
        <v>235.2</v>
      </c>
      <c r="D613" s="370">
        <v>27.08</v>
      </c>
      <c r="E613" s="370">
        <v>1.0620000000000001</v>
      </c>
      <c r="F613" s="370">
        <v>1.5009999999999999</v>
      </c>
    </row>
    <row r="614" spans="1:8">
      <c r="A614" s="370"/>
      <c r="B614" s="370">
        <v>0.68569999999999998</v>
      </c>
      <c r="C614" s="370">
        <v>233.1</v>
      </c>
      <c r="D614" s="370">
        <v>33.5</v>
      </c>
      <c r="E614" s="370">
        <v>1.274</v>
      </c>
      <c r="F614" s="370">
        <v>1.4259999999999999</v>
      </c>
    </row>
    <row r="615" spans="1:8">
      <c r="A615" s="370"/>
      <c r="B615" s="370">
        <v>0.85709999999999997</v>
      </c>
      <c r="C615" s="370">
        <v>229.8</v>
      </c>
      <c r="D615" s="370">
        <v>38.68</v>
      </c>
      <c r="E615" s="370">
        <v>1.4390000000000001</v>
      </c>
      <c r="F615" s="370">
        <v>1.321</v>
      </c>
    </row>
    <row r="616" spans="1:8">
      <c r="A616" s="370"/>
      <c r="B616" s="370">
        <v>1.0289999999999999</v>
      </c>
      <c r="C616" s="370">
        <v>225.1</v>
      </c>
      <c r="D616" s="370">
        <v>42.65</v>
      </c>
      <c r="E616" s="370">
        <v>1.5640000000000001</v>
      </c>
      <c r="F616" s="370">
        <v>1.216</v>
      </c>
    </row>
    <row r="617" spans="1:8">
      <c r="A617" s="370"/>
      <c r="B617" s="370">
        <v>1.2</v>
      </c>
      <c r="C617" s="370">
        <v>218.7</v>
      </c>
      <c r="D617" s="370">
        <v>45.43</v>
      </c>
      <c r="E617" s="370">
        <v>1.6579999999999999</v>
      </c>
      <c r="F617" s="370">
        <v>1.1459999999999999</v>
      </c>
    </row>
    <row r="618" spans="1:8">
      <c r="A618" s="370"/>
      <c r="B618" s="370">
        <v>1.371</v>
      </c>
      <c r="C618" s="370">
        <v>210.5</v>
      </c>
      <c r="D618" s="370">
        <v>47.06</v>
      </c>
      <c r="E618" s="370">
        <v>1.7290000000000001</v>
      </c>
      <c r="F618" s="370">
        <v>1.143</v>
      </c>
    </row>
    <row r="619" spans="1:8">
      <c r="A619" s="370"/>
      <c r="B619" s="370">
        <v>1.5429999999999999</v>
      </c>
      <c r="C619" s="370">
        <v>200.1</v>
      </c>
      <c r="D619" s="370">
        <v>47.55</v>
      </c>
      <c r="E619" s="370">
        <v>1.786</v>
      </c>
      <c r="F619" s="370">
        <v>1.2410000000000001</v>
      </c>
    </row>
    <row r="620" spans="1:8">
      <c r="A620" s="370"/>
      <c r="B620" s="370">
        <v>1.714</v>
      </c>
      <c r="C620" s="370">
        <v>187.4</v>
      </c>
      <c r="D620" s="370">
        <v>46.94</v>
      </c>
      <c r="E620" s="370">
        <v>1.8360000000000001</v>
      </c>
      <c r="F620" s="370">
        <v>1.472</v>
      </c>
    </row>
    <row r="621" spans="1:8">
      <c r="A621" s="370"/>
      <c r="B621" s="370">
        <v>1.8859999999999999</v>
      </c>
      <c r="C621" s="370">
        <v>172</v>
      </c>
      <c r="D621" s="370">
        <v>45.26</v>
      </c>
      <c r="E621" s="370">
        <v>1.8879999999999999</v>
      </c>
      <c r="F621" s="370">
        <v>1.87</v>
      </c>
    </row>
    <row r="622" spans="1:8">
      <c r="A622" s="370"/>
      <c r="B622" s="370">
        <v>2.0569999999999999</v>
      </c>
      <c r="C622" s="370">
        <v>153.69999999999999</v>
      </c>
      <c r="D622" s="370">
        <v>42.52</v>
      </c>
      <c r="E622" s="370">
        <v>1.9510000000000001</v>
      </c>
      <c r="F622" s="370">
        <v>2.4660000000000002</v>
      </c>
    </row>
    <row r="623" spans="1:8">
      <c r="A623" s="370"/>
      <c r="B623" s="370">
        <v>2.2290000000000001</v>
      </c>
      <c r="C623" s="370">
        <v>132.30000000000001</v>
      </c>
      <c r="D623" s="370">
        <v>38.75</v>
      </c>
      <c r="E623" s="370">
        <v>2.032</v>
      </c>
      <c r="F623" s="370">
        <v>3.2959999999999998</v>
      </c>
    </row>
    <row r="624" spans="1:8">
      <c r="A624" s="370"/>
      <c r="B624" s="370">
        <v>2.4</v>
      </c>
      <c r="C624" s="370">
        <v>107.5</v>
      </c>
      <c r="D624" s="370">
        <v>34</v>
      </c>
      <c r="E624" s="370">
        <v>2.14</v>
      </c>
      <c r="F624" s="370">
        <v>4.3879999999999999</v>
      </c>
    </row>
    <row r="626" spans="1:8">
      <c r="A626" s="399" t="s">
        <v>2075</v>
      </c>
      <c r="B626" s="370">
        <v>0</v>
      </c>
      <c r="C626" s="370">
        <v>14.72</v>
      </c>
      <c r="D626" s="370">
        <v>0</v>
      </c>
      <c r="E626" s="370">
        <v>2.3E-3</v>
      </c>
      <c r="F626" s="370">
        <v>0.98019999999999996</v>
      </c>
      <c r="G626" s="370">
        <v>1.2</v>
      </c>
      <c r="H626" s="370">
        <v>4.4000000000000004</v>
      </c>
    </row>
    <row r="627" spans="1:8">
      <c r="A627" s="370"/>
      <c r="B627" s="370">
        <v>0.31430000000000002</v>
      </c>
      <c r="C627" s="370">
        <v>14.54</v>
      </c>
      <c r="D627" s="370">
        <v>13.87</v>
      </c>
      <c r="E627" s="370">
        <v>3.3799999999999997E-2</v>
      </c>
      <c r="F627" s="370">
        <v>1.099</v>
      </c>
    </row>
    <row r="628" spans="1:8">
      <c r="A628" s="370"/>
      <c r="B628" s="370">
        <v>0.62860000000000005</v>
      </c>
      <c r="C628" s="370">
        <v>14.35</v>
      </c>
      <c r="D628" s="370">
        <v>25.38</v>
      </c>
      <c r="E628" s="370">
        <v>6.08E-2</v>
      </c>
      <c r="F628" s="370">
        <v>1.147</v>
      </c>
    </row>
    <row r="629" spans="1:8">
      <c r="A629" s="370"/>
      <c r="B629" s="370">
        <v>0.94289999999999996</v>
      </c>
      <c r="C629" s="370">
        <v>14.13</v>
      </c>
      <c r="D629" s="370">
        <v>34.96</v>
      </c>
      <c r="E629" s="370">
        <v>8.3799999999999999E-2</v>
      </c>
      <c r="F629" s="370">
        <v>1.147</v>
      </c>
    </row>
    <row r="630" spans="1:8">
      <c r="A630" s="370"/>
      <c r="B630" s="370">
        <v>1.2569999999999999</v>
      </c>
      <c r="C630" s="370">
        <v>13.87</v>
      </c>
      <c r="D630" s="370">
        <v>42.73</v>
      </c>
      <c r="E630" s="370">
        <v>0.10299999999999999</v>
      </c>
      <c r="F630" s="370">
        <v>1.119</v>
      </c>
    </row>
    <row r="631" spans="1:8">
      <c r="A631" s="370"/>
      <c r="B631" s="370">
        <v>1.571</v>
      </c>
      <c r="C631" s="370">
        <v>13.56</v>
      </c>
      <c r="D631" s="370">
        <v>48.8</v>
      </c>
      <c r="E631" s="370">
        <v>0.1188</v>
      </c>
      <c r="F631" s="370">
        <v>1.085</v>
      </c>
    </row>
    <row r="632" spans="1:8">
      <c r="A632" s="370"/>
      <c r="B632" s="370">
        <v>1.8859999999999999</v>
      </c>
      <c r="C632" s="370">
        <v>13.19</v>
      </c>
      <c r="D632" s="370">
        <v>53.28</v>
      </c>
      <c r="E632" s="370">
        <v>0.13150000000000001</v>
      </c>
      <c r="F632" s="370">
        <v>1.0649999999999999</v>
      </c>
    </row>
    <row r="633" spans="1:8">
      <c r="A633" s="370"/>
      <c r="B633" s="370">
        <v>2.2000000000000002</v>
      </c>
      <c r="C633" s="370">
        <v>12.73</v>
      </c>
      <c r="D633" s="370">
        <v>56.29</v>
      </c>
      <c r="E633" s="370">
        <v>0.1416</v>
      </c>
      <c r="F633" s="370">
        <v>1.081</v>
      </c>
    </row>
    <row r="634" spans="1:8">
      <c r="A634" s="370"/>
      <c r="B634" s="370">
        <v>2.5139999999999998</v>
      </c>
      <c r="C634" s="370">
        <v>12.18</v>
      </c>
      <c r="D634" s="370">
        <v>57.95</v>
      </c>
      <c r="E634" s="370">
        <v>0.14929999999999999</v>
      </c>
      <c r="F634" s="370">
        <v>1.1539999999999999</v>
      </c>
    </row>
    <row r="635" spans="1:8">
      <c r="A635" s="370"/>
      <c r="B635" s="370">
        <v>2.8290000000000002</v>
      </c>
      <c r="C635" s="370">
        <v>11.52</v>
      </c>
      <c r="D635" s="370">
        <v>58.37</v>
      </c>
      <c r="E635" s="370">
        <v>0.15509999999999999</v>
      </c>
      <c r="F635" s="370">
        <v>1.3049999999999999</v>
      </c>
    </row>
    <row r="636" spans="1:8">
      <c r="A636" s="370"/>
      <c r="B636" s="370">
        <v>3.1429999999999998</v>
      </c>
      <c r="C636" s="370">
        <v>10.74</v>
      </c>
      <c r="D636" s="370">
        <v>57.66</v>
      </c>
      <c r="E636" s="370">
        <v>0.15920000000000001</v>
      </c>
      <c r="F636" s="370">
        <v>1.5549999999999999</v>
      </c>
    </row>
    <row r="637" spans="1:8">
      <c r="A637" s="370"/>
      <c r="B637" s="370">
        <v>3.4569999999999999</v>
      </c>
      <c r="C637" s="370">
        <v>9.8179999999999996</v>
      </c>
      <c r="D637" s="370">
        <v>55.94</v>
      </c>
      <c r="E637" s="370">
        <v>0.16200000000000001</v>
      </c>
      <c r="F637" s="370">
        <v>1.925</v>
      </c>
    </row>
    <row r="638" spans="1:8">
      <c r="A638" s="370"/>
      <c r="B638" s="370">
        <v>3.7709999999999999</v>
      </c>
      <c r="C638" s="370">
        <v>8.7490000000000006</v>
      </c>
      <c r="D638" s="370">
        <v>53.32</v>
      </c>
      <c r="E638" s="370">
        <v>0.1638</v>
      </c>
      <c r="F638" s="370">
        <v>2.4359999999999999</v>
      </c>
    </row>
    <row r="639" spans="1:8">
      <c r="A639" s="370"/>
      <c r="B639" s="370">
        <v>4.0860000000000003</v>
      </c>
      <c r="C639" s="370">
        <v>7.5170000000000003</v>
      </c>
      <c r="D639" s="370">
        <v>49.92</v>
      </c>
      <c r="E639" s="370">
        <v>0.1651</v>
      </c>
      <c r="F639" s="370">
        <v>3.11</v>
      </c>
    </row>
    <row r="640" spans="1:8">
      <c r="A640" s="370"/>
      <c r="B640" s="370">
        <v>4.4000000000000004</v>
      </c>
      <c r="C640" s="370">
        <v>6.1079999999999997</v>
      </c>
      <c r="D640" s="370">
        <v>45.86</v>
      </c>
      <c r="E640" s="370">
        <v>0.1661</v>
      </c>
      <c r="F640" s="370">
        <v>3.9660000000000002</v>
      </c>
    </row>
    <row r="642" spans="1:8">
      <c r="A642" s="370" t="s">
        <v>2076</v>
      </c>
      <c r="B642" s="370">
        <v>0</v>
      </c>
      <c r="C642" s="370">
        <v>22.2</v>
      </c>
      <c r="D642" s="370">
        <v>0</v>
      </c>
      <c r="E642" s="370">
        <v>1.1000000000000001E-3</v>
      </c>
      <c r="F642" s="370">
        <v>0.98019999999999996</v>
      </c>
      <c r="G642" s="370">
        <v>1.2</v>
      </c>
      <c r="H642" s="370">
        <v>4.4000000000000004</v>
      </c>
    </row>
    <row r="643" spans="1:8">
      <c r="A643" s="370"/>
      <c r="B643" s="370">
        <v>0.31430000000000002</v>
      </c>
      <c r="C643" s="370">
        <v>22.12</v>
      </c>
      <c r="D643" s="370">
        <v>13.87</v>
      </c>
      <c r="E643" s="370">
        <v>5.1200000000000002E-2</v>
      </c>
      <c r="F643" s="370">
        <v>1.099</v>
      </c>
    </row>
    <row r="644" spans="1:8">
      <c r="A644" s="370"/>
      <c r="B644" s="370">
        <v>0.62860000000000005</v>
      </c>
      <c r="C644" s="370">
        <v>21.98</v>
      </c>
      <c r="D644" s="370">
        <v>25.38</v>
      </c>
      <c r="E644" s="370">
        <v>9.4299999999999995E-2</v>
      </c>
      <c r="F644" s="370">
        <v>1.147</v>
      </c>
    </row>
    <row r="645" spans="1:8">
      <c r="A645" s="370"/>
      <c r="B645" s="370">
        <v>0.94289999999999996</v>
      </c>
      <c r="C645" s="370">
        <v>21.77</v>
      </c>
      <c r="D645" s="370">
        <v>34.96</v>
      </c>
      <c r="E645" s="370">
        <v>0.1308</v>
      </c>
      <c r="F645" s="370">
        <v>1.147</v>
      </c>
    </row>
    <row r="646" spans="1:8">
      <c r="A646" s="370"/>
      <c r="B646" s="370">
        <v>1.2569999999999999</v>
      </c>
      <c r="C646" s="370">
        <v>21.48</v>
      </c>
      <c r="D646" s="370">
        <v>42.73</v>
      </c>
      <c r="E646" s="370">
        <v>0.1613</v>
      </c>
      <c r="F646" s="370">
        <v>1.119</v>
      </c>
    </row>
    <row r="647" spans="1:8">
      <c r="A647" s="370"/>
      <c r="B647" s="370">
        <v>1.571</v>
      </c>
      <c r="C647" s="370">
        <v>21.07</v>
      </c>
      <c r="D647" s="370">
        <v>48.8</v>
      </c>
      <c r="E647" s="370">
        <v>0.18640000000000001</v>
      </c>
      <c r="F647" s="370">
        <v>1.085</v>
      </c>
    </row>
    <row r="648" spans="1:8">
      <c r="A648" s="370"/>
      <c r="B648" s="370">
        <v>1.8859999999999999</v>
      </c>
      <c r="C648" s="370">
        <v>20.54</v>
      </c>
      <c r="D648" s="370">
        <v>53.28</v>
      </c>
      <c r="E648" s="370">
        <v>0.20649999999999999</v>
      </c>
      <c r="F648" s="370">
        <v>1.0649999999999999</v>
      </c>
    </row>
    <row r="649" spans="1:8">
      <c r="A649" s="370"/>
      <c r="B649" s="370">
        <v>2.2000000000000002</v>
      </c>
      <c r="C649" s="370">
        <v>19.87</v>
      </c>
      <c r="D649" s="370">
        <v>56.29</v>
      </c>
      <c r="E649" s="370">
        <v>0.2223</v>
      </c>
      <c r="F649" s="370">
        <v>1.081</v>
      </c>
    </row>
    <row r="650" spans="1:8">
      <c r="A650" s="370"/>
      <c r="B650" s="370">
        <v>2.5139999999999998</v>
      </c>
      <c r="C650" s="370">
        <v>19.04</v>
      </c>
      <c r="D650" s="370">
        <v>57.95</v>
      </c>
      <c r="E650" s="370">
        <v>0.23419999999999999</v>
      </c>
      <c r="F650" s="370">
        <v>1.1539999999999999</v>
      </c>
    </row>
    <row r="651" spans="1:8">
      <c r="A651" s="370"/>
      <c r="B651" s="370">
        <v>2.8290000000000002</v>
      </c>
      <c r="C651" s="370">
        <v>18.02</v>
      </c>
      <c r="D651" s="370">
        <v>58.37</v>
      </c>
      <c r="E651" s="370">
        <v>0.24279999999999999</v>
      </c>
      <c r="F651" s="370">
        <v>1.3049999999999999</v>
      </c>
    </row>
    <row r="652" spans="1:8">
      <c r="A652" s="370"/>
      <c r="B652" s="370">
        <v>3.1429999999999998</v>
      </c>
      <c r="C652" s="370">
        <v>16.809999999999999</v>
      </c>
      <c r="D652" s="370">
        <v>57.66</v>
      </c>
      <c r="E652" s="370">
        <v>0.2487</v>
      </c>
      <c r="F652" s="370">
        <v>1.5549999999999999</v>
      </c>
    </row>
    <row r="653" spans="1:8">
      <c r="A653" s="370"/>
      <c r="B653" s="370">
        <v>3.4569999999999999</v>
      </c>
      <c r="C653" s="370">
        <v>15.39</v>
      </c>
      <c r="D653" s="370">
        <v>55.94</v>
      </c>
      <c r="E653" s="370">
        <v>0.25230000000000002</v>
      </c>
      <c r="F653" s="370">
        <v>1.925</v>
      </c>
    </row>
    <row r="654" spans="1:8">
      <c r="A654" s="370"/>
      <c r="B654" s="370">
        <v>3.7709999999999999</v>
      </c>
      <c r="C654" s="370">
        <v>13.73</v>
      </c>
      <c r="D654" s="370">
        <v>53.32</v>
      </c>
      <c r="E654" s="370">
        <v>0.25419999999999998</v>
      </c>
      <c r="F654" s="370">
        <v>2.4359999999999999</v>
      </c>
    </row>
    <row r="655" spans="1:8">
      <c r="A655" s="370"/>
      <c r="B655" s="370">
        <v>4.0860000000000003</v>
      </c>
      <c r="C655" s="370">
        <v>11.82</v>
      </c>
      <c r="D655" s="370">
        <v>49.92</v>
      </c>
      <c r="E655" s="370">
        <v>0.25490000000000002</v>
      </c>
      <c r="F655" s="370">
        <v>3.11</v>
      </c>
    </row>
    <row r="656" spans="1:8">
      <c r="A656" s="370"/>
      <c r="B656" s="370">
        <v>4.4000000000000004</v>
      </c>
      <c r="C656" s="370">
        <v>9.6430000000000007</v>
      </c>
      <c r="D656" s="370">
        <v>45.86</v>
      </c>
      <c r="E656" s="370">
        <v>0.255</v>
      </c>
      <c r="F656" s="370">
        <v>3.9660000000000002</v>
      </c>
    </row>
    <row r="658" spans="1:8">
      <c r="A658" s="370" t="s">
        <v>2077</v>
      </c>
      <c r="B658" s="370">
        <v>0</v>
      </c>
      <c r="C658" s="370">
        <v>29.71</v>
      </c>
      <c r="D658" s="370">
        <v>0</v>
      </c>
      <c r="E658" s="370">
        <v>2.3E-3</v>
      </c>
      <c r="F658" s="370">
        <v>0.98019999999999996</v>
      </c>
      <c r="G658" s="370">
        <v>1.2</v>
      </c>
      <c r="H658" s="370">
        <v>4.4000000000000004</v>
      </c>
    </row>
    <row r="659" spans="1:8">
      <c r="A659" s="370"/>
      <c r="B659" s="370">
        <v>0.31430000000000002</v>
      </c>
      <c r="C659" s="370">
        <v>29.75</v>
      </c>
      <c r="D659" s="370">
        <v>13.87</v>
      </c>
      <c r="E659" s="370">
        <v>7.0699999999999999E-2</v>
      </c>
      <c r="F659" s="370">
        <v>1.099</v>
      </c>
    </row>
    <row r="660" spans="1:8">
      <c r="A660" s="370"/>
      <c r="B660" s="370">
        <v>0.62860000000000005</v>
      </c>
      <c r="C660" s="370">
        <v>29.64</v>
      </c>
      <c r="D660" s="370">
        <v>25.38</v>
      </c>
      <c r="E660" s="370">
        <v>0.12859999999999999</v>
      </c>
      <c r="F660" s="370">
        <v>1.147</v>
      </c>
    </row>
    <row r="661" spans="1:8">
      <c r="A661" s="370"/>
      <c r="B661" s="370">
        <v>0.94289999999999996</v>
      </c>
      <c r="C661" s="370">
        <v>29.4</v>
      </c>
      <c r="D661" s="370">
        <v>34.96</v>
      </c>
      <c r="E661" s="370">
        <v>0.17699999999999999</v>
      </c>
      <c r="F661" s="370">
        <v>1.147</v>
      </c>
    </row>
    <row r="662" spans="1:8">
      <c r="A662" s="370"/>
      <c r="B662" s="370">
        <v>1.2569999999999999</v>
      </c>
      <c r="C662" s="370">
        <v>28.99</v>
      </c>
      <c r="D662" s="370">
        <v>42.73</v>
      </c>
      <c r="E662" s="370">
        <v>0.21679999999999999</v>
      </c>
      <c r="F662" s="370">
        <v>1.119</v>
      </c>
    </row>
    <row r="663" spans="1:8">
      <c r="A663" s="370"/>
      <c r="B663" s="370">
        <v>1.571</v>
      </c>
      <c r="C663" s="370">
        <v>28.42</v>
      </c>
      <c r="D663" s="370">
        <v>48.8</v>
      </c>
      <c r="E663" s="370">
        <v>0.249</v>
      </c>
      <c r="F663" s="370">
        <v>1.085</v>
      </c>
    </row>
    <row r="664" spans="1:8">
      <c r="A664" s="370"/>
      <c r="B664" s="370">
        <v>1.8859999999999999</v>
      </c>
      <c r="C664" s="370">
        <v>27.66</v>
      </c>
      <c r="D664" s="370">
        <v>53.28</v>
      </c>
      <c r="E664" s="370">
        <v>0.27460000000000001</v>
      </c>
      <c r="F664" s="370">
        <v>1.0649999999999999</v>
      </c>
    </row>
    <row r="665" spans="1:8">
      <c r="A665" s="370"/>
      <c r="B665" s="370">
        <v>2.2000000000000002</v>
      </c>
      <c r="C665" s="370">
        <v>26.69</v>
      </c>
      <c r="D665" s="370">
        <v>56.29</v>
      </c>
      <c r="E665" s="370">
        <v>0.29459999999999997</v>
      </c>
      <c r="F665" s="370">
        <v>1.081</v>
      </c>
    </row>
    <row r="666" spans="1:8">
      <c r="A666" s="370"/>
      <c r="B666" s="370">
        <v>2.5139999999999998</v>
      </c>
      <c r="C666" s="370">
        <v>25.52</v>
      </c>
      <c r="D666" s="370">
        <v>57.95</v>
      </c>
      <c r="E666" s="370">
        <v>0.30990000000000001</v>
      </c>
      <c r="F666" s="370">
        <v>1.1539999999999999</v>
      </c>
    </row>
    <row r="667" spans="1:8">
      <c r="A667" s="370"/>
      <c r="B667" s="370">
        <v>2.8290000000000002</v>
      </c>
      <c r="C667" s="370">
        <v>24.12</v>
      </c>
      <c r="D667" s="370">
        <v>58.37</v>
      </c>
      <c r="E667" s="370">
        <v>0.3216</v>
      </c>
      <c r="F667" s="370">
        <v>1.3049999999999999</v>
      </c>
    </row>
    <row r="668" spans="1:8">
      <c r="A668" s="370"/>
      <c r="B668" s="370">
        <v>3.1429999999999998</v>
      </c>
      <c r="C668" s="370">
        <v>22.48</v>
      </c>
      <c r="D668" s="370">
        <v>57.66</v>
      </c>
      <c r="E668" s="370">
        <v>0.3306</v>
      </c>
      <c r="F668" s="370">
        <v>1.5549999999999999</v>
      </c>
    </row>
    <row r="669" spans="1:8">
      <c r="A669" s="370"/>
      <c r="B669" s="370">
        <v>3.4569999999999999</v>
      </c>
      <c r="C669" s="370">
        <v>20.59</v>
      </c>
      <c r="D669" s="370">
        <v>55.94</v>
      </c>
      <c r="E669" s="370">
        <v>0.33779999999999999</v>
      </c>
      <c r="F669" s="370">
        <v>1.925</v>
      </c>
    </row>
    <row r="670" spans="1:8">
      <c r="A670" s="370"/>
      <c r="B670" s="370">
        <v>3.7709999999999999</v>
      </c>
      <c r="C670" s="370">
        <v>18.43</v>
      </c>
      <c r="D670" s="370">
        <v>53.32</v>
      </c>
      <c r="E670" s="370">
        <v>0.34439999999999998</v>
      </c>
      <c r="F670" s="370">
        <v>2.4359999999999999</v>
      </c>
    </row>
    <row r="671" spans="1:8">
      <c r="A671" s="370"/>
      <c r="B671" s="370">
        <v>4.0860000000000003</v>
      </c>
      <c r="C671" s="370">
        <v>15.99</v>
      </c>
      <c r="D671" s="370">
        <v>49.92</v>
      </c>
      <c r="E671" s="370">
        <v>0.35120000000000001</v>
      </c>
      <c r="F671" s="370">
        <v>3.11</v>
      </c>
    </row>
    <row r="672" spans="1:8">
      <c r="A672" s="370"/>
      <c r="B672" s="370">
        <v>4.4000000000000004</v>
      </c>
      <c r="C672" s="370">
        <v>13.26</v>
      </c>
      <c r="D672" s="370">
        <v>45.86</v>
      </c>
      <c r="E672" s="370">
        <v>0.35909999999999997</v>
      </c>
      <c r="F672" s="370">
        <v>3.9660000000000002</v>
      </c>
    </row>
    <row r="674" spans="1:8">
      <c r="A674" s="370" t="s">
        <v>2078</v>
      </c>
      <c r="B674" s="370">
        <v>0</v>
      </c>
      <c r="C674" s="370">
        <v>37.29</v>
      </c>
      <c r="D674" s="370">
        <v>0</v>
      </c>
      <c r="E674" s="370">
        <v>4.4000000000000003E-3</v>
      </c>
      <c r="F674" s="370">
        <v>0.98019999999999996</v>
      </c>
      <c r="G674" s="370">
        <v>1.2</v>
      </c>
      <c r="H674" s="370">
        <v>4.4000000000000004</v>
      </c>
    </row>
    <row r="675" spans="1:8">
      <c r="A675" s="370"/>
      <c r="B675" s="370">
        <v>0.31430000000000002</v>
      </c>
      <c r="C675" s="370">
        <v>36.92</v>
      </c>
      <c r="D675" s="370">
        <v>13.87</v>
      </c>
      <c r="E675" s="370">
        <v>8.6900000000000005E-2</v>
      </c>
      <c r="F675" s="370">
        <v>1.099</v>
      </c>
    </row>
    <row r="676" spans="1:8">
      <c r="A676" s="370"/>
      <c r="B676" s="370">
        <v>0.62860000000000005</v>
      </c>
      <c r="C676" s="370">
        <v>36.549999999999997</v>
      </c>
      <c r="D676" s="370">
        <v>25.38</v>
      </c>
      <c r="E676" s="370">
        <v>0.15759999999999999</v>
      </c>
      <c r="F676" s="370">
        <v>1.147</v>
      </c>
    </row>
    <row r="677" spans="1:8">
      <c r="A677" s="370"/>
      <c r="B677" s="370">
        <v>0.94289999999999996</v>
      </c>
      <c r="C677" s="370">
        <v>36.119999999999997</v>
      </c>
      <c r="D677" s="370">
        <v>34.96</v>
      </c>
      <c r="E677" s="370">
        <v>0.2175</v>
      </c>
      <c r="F677" s="370">
        <v>1.147</v>
      </c>
    </row>
    <row r="678" spans="1:8">
      <c r="A678" s="370"/>
      <c r="B678" s="370">
        <v>1.2569999999999999</v>
      </c>
      <c r="C678" s="370">
        <v>35.590000000000003</v>
      </c>
      <c r="D678" s="370">
        <v>42.73</v>
      </c>
      <c r="E678" s="370">
        <v>0.26750000000000002</v>
      </c>
      <c r="F678" s="370">
        <v>1.119</v>
      </c>
    </row>
    <row r="679" spans="1:8">
      <c r="A679" s="370"/>
      <c r="B679" s="370">
        <v>1.571</v>
      </c>
      <c r="C679" s="370">
        <v>34.93</v>
      </c>
      <c r="D679" s="370">
        <v>48.8</v>
      </c>
      <c r="E679" s="370">
        <v>0.30869999999999997</v>
      </c>
      <c r="F679" s="370">
        <v>1.085</v>
      </c>
    </row>
    <row r="680" spans="1:8">
      <c r="A680" s="370"/>
      <c r="B680" s="370">
        <v>1.8859999999999999</v>
      </c>
      <c r="C680" s="370">
        <v>34.090000000000003</v>
      </c>
      <c r="D680" s="370">
        <v>53.28</v>
      </c>
      <c r="E680" s="370">
        <v>0.34200000000000003</v>
      </c>
      <c r="F680" s="370">
        <v>1.0649999999999999</v>
      </c>
    </row>
    <row r="681" spans="1:8">
      <c r="A681" s="370"/>
      <c r="B681" s="370">
        <v>2.2000000000000002</v>
      </c>
      <c r="C681" s="370">
        <v>33.03</v>
      </c>
      <c r="D681" s="370">
        <v>56.29</v>
      </c>
      <c r="E681" s="370">
        <v>0.36830000000000002</v>
      </c>
      <c r="F681" s="370">
        <v>1.081</v>
      </c>
    </row>
    <row r="682" spans="1:8">
      <c r="A682" s="370"/>
      <c r="B682" s="370">
        <v>2.5139999999999998</v>
      </c>
      <c r="C682" s="370">
        <v>31.72</v>
      </c>
      <c r="D682" s="370">
        <v>57.95</v>
      </c>
      <c r="E682" s="370">
        <v>0.38869999999999999</v>
      </c>
      <c r="F682" s="370">
        <v>1.1539999999999999</v>
      </c>
    </row>
    <row r="683" spans="1:8">
      <c r="A683" s="370"/>
      <c r="B683" s="370">
        <v>2.8290000000000002</v>
      </c>
      <c r="C683" s="370">
        <v>30.12</v>
      </c>
      <c r="D683" s="370">
        <v>58.37</v>
      </c>
      <c r="E683" s="370">
        <v>0.40400000000000003</v>
      </c>
      <c r="F683" s="370">
        <v>1.3049999999999999</v>
      </c>
    </row>
    <row r="684" spans="1:8">
      <c r="A684" s="370"/>
      <c r="B684" s="370">
        <v>3.1429999999999998</v>
      </c>
      <c r="C684" s="370">
        <v>28.17</v>
      </c>
      <c r="D684" s="370">
        <v>57.66</v>
      </c>
      <c r="E684" s="370">
        <v>0.4153</v>
      </c>
      <c r="F684" s="370">
        <v>1.5549999999999999</v>
      </c>
    </row>
    <row r="685" spans="1:8">
      <c r="A685" s="370"/>
      <c r="B685" s="370">
        <v>3.4569999999999999</v>
      </c>
      <c r="C685" s="370">
        <v>25.85</v>
      </c>
      <c r="D685" s="370">
        <v>55.94</v>
      </c>
      <c r="E685" s="370">
        <v>0.42359999999999998</v>
      </c>
      <c r="F685" s="370">
        <v>1.925</v>
      </c>
    </row>
    <row r="686" spans="1:8">
      <c r="A686" s="370"/>
      <c r="B686" s="370">
        <v>3.7709999999999999</v>
      </c>
      <c r="C686" s="370">
        <v>23.12</v>
      </c>
      <c r="D686" s="370">
        <v>53.32</v>
      </c>
      <c r="E686" s="370">
        <v>0.42980000000000002</v>
      </c>
      <c r="F686" s="370">
        <v>2.4359999999999999</v>
      </c>
    </row>
    <row r="687" spans="1:8">
      <c r="A687" s="370"/>
      <c r="B687" s="370">
        <v>4.0860000000000003</v>
      </c>
      <c r="C687" s="370">
        <v>19.93</v>
      </c>
      <c r="D687" s="370">
        <v>49.92</v>
      </c>
      <c r="E687" s="370">
        <v>0.43480000000000002</v>
      </c>
      <c r="F687" s="370">
        <v>3.11</v>
      </c>
    </row>
    <row r="688" spans="1:8">
      <c r="A688" s="370"/>
      <c r="B688" s="370">
        <v>4.4000000000000004</v>
      </c>
      <c r="C688" s="370">
        <v>16.239999999999998</v>
      </c>
      <c r="D688" s="370">
        <v>45.86</v>
      </c>
      <c r="E688" s="370">
        <v>0.43959999999999999</v>
      </c>
      <c r="F688" s="370">
        <v>3.9660000000000002</v>
      </c>
    </row>
    <row r="690" spans="1:8">
      <c r="A690" s="370" t="s">
        <v>2079</v>
      </c>
      <c r="B690" s="370">
        <v>0</v>
      </c>
      <c r="C690" s="370">
        <v>45.02</v>
      </c>
      <c r="D690" s="370">
        <v>0</v>
      </c>
      <c r="E690" s="370">
        <v>4.1000000000000003E-3</v>
      </c>
      <c r="F690" s="370">
        <v>0.98019999999999996</v>
      </c>
      <c r="G690" s="370">
        <v>1.2</v>
      </c>
      <c r="H690" s="370">
        <v>4.4000000000000004</v>
      </c>
    </row>
    <row r="691" spans="1:8">
      <c r="A691" s="370"/>
      <c r="B691" s="370">
        <v>0.31430000000000002</v>
      </c>
      <c r="C691" s="370">
        <v>44.77</v>
      </c>
      <c r="D691" s="370">
        <v>13.87</v>
      </c>
      <c r="E691" s="370">
        <v>0.1041</v>
      </c>
      <c r="F691" s="370">
        <v>1.099</v>
      </c>
    </row>
    <row r="692" spans="1:8">
      <c r="A692" s="370"/>
      <c r="B692" s="370">
        <v>0.62860000000000005</v>
      </c>
      <c r="C692" s="370">
        <v>44.43</v>
      </c>
      <c r="D692" s="370">
        <v>25.38</v>
      </c>
      <c r="E692" s="370">
        <v>0.1898</v>
      </c>
      <c r="F692" s="370">
        <v>1.147</v>
      </c>
    </row>
    <row r="693" spans="1:8">
      <c r="A693" s="370"/>
      <c r="B693" s="370">
        <v>0.94289999999999996</v>
      </c>
      <c r="C693" s="370">
        <v>43.96</v>
      </c>
      <c r="D693" s="370">
        <v>34.96</v>
      </c>
      <c r="E693" s="370">
        <v>0.26229999999999998</v>
      </c>
      <c r="F693" s="370">
        <v>1.147</v>
      </c>
    </row>
    <row r="694" spans="1:8">
      <c r="A694" s="370"/>
      <c r="B694" s="370">
        <v>1.2569999999999999</v>
      </c>
      <c r="C694" s="370">
        <v>43.34</v>
      </c>
      <c r="D694" s="370">
        <v>42.73</v>
      </c>
      <c r="E694" s="370">
        <v>0.32279999999999998</v>
      </c>
      <c r="F694" s="370">
        <v>1.119</v>
      </c>
    </row>
    <row r="695" spans="1:8">
      <c r="A695" s="370"/>
      <c r="B695" s="370">
        <v>1.571</v>
      </c>
      <c r="C695" s="370">
        <v>42.51</v>
      </c>
      <c r="D695" s="370">
        <v>48.8</v>
      </c>
      <c r="E695" s="370">
        <v>0.3725</v>
      </c>
      <c r="F695" s="370">
        <v>1.085</v>
      </c>
    </row>
    <row r="696" spans="1:8">
      <c r="A696" s="370"/>
      <c r="B696" s="370">
        <v>1.8859999999999999</v>
      </c>
      <c r="C696" s="370">
        <v>41.44</v>
      </c>
      <c r="D696" s="370">
        <v>53.28</v>
      </c>
      <c r="E696" s="370">
        <v>0.41249999999999998</v>
      </c>
      <c r="F696" s="370">
        <v>1.0649999999999999</v>
      </c>
    </row>
    <row r="697" spans="1:8">
      <c r="A697" s="370"/>
      <c r="B697" s="370">
        <v>2.2000000000000002</v>
      </c>
      <c r="C697" s="370">
        <v>40.090000000000003</v>
      </c>
      <c r="D697" s="370">
        <v>56.29</v>
      </c>
      <c r="E697" s="370">
        <v>0.44409999999999999</v>
      </c>
      <c r="F697" s="370">
        <v>1.081</v>
      </c>
    </row>
    <row r="698" spans="1:8">
      <c r="A698" s="370"/>
      <c r="B698" s="370">
        <v>2.5139999999999998</v>
      </c>
      <c r="C698" s="370">
        <v>38.43</v>
      </c>
      <c r="D698" s="370">
        <v>57.95</v>
      </c>
      <c r="E698" s="370">
        <v>0.46839999999999998</v>
      </c>
      <c r="F698" s="370">
        <v>1.1539999999999999</v>
      </c>
    </row>
    <row r="699" spans="1:8">
      <c r="A699" s="370"/>
      <c r="B699" s="370">
        <v>2.8290000000000002</v>
      </c>
      <c r="C699" s="370">
        <v>36.4</v>
      </c>
      <c r="D699" s="370">
        <v>58.37</v>
      </c>
      <c r="E699" s="370">
        <v>0.48659999999999998</v>
      </c>
      <c r="F699" s="370">
        <v>1.3049999999999999</v>
      </c>
    </row>
    <row r="700" spans="1:8">
      <c r="A700" s="370"/>
      <c r="B700" s="370">
        <v>3.1429999999999998</v>
      </c>
      <c r="C700" s="370">
        <v>33.979999999999997</v>
      </c>
      <c r="D700" s="370">
        <v>57.66</v>
      </c>
      <c r="E700" s="370">
        <v>0.49980000000000002</v>
      </c>
      <c r="F700" s="370">
        <v>1.5549999999999999</v>
      </c>
    </row>
    <row r="701" spans="1:8">
      <c r="A701" s="370"/>
      <c r="B701" s="370">
        <v>3.4569999999999999</v>
      </c>
      <c r="C701" s="370">
        <v>31.13</v>
      </c>
      <c r="D701" s="370">
        <v>55.94</v>
      </c>
      <c r="E701" s="370">
        <v>0.50929999999999997</v>
      </c>
      <c r="F701" s="370">
        <v>1.925</v>
      </c>
    </row>
    <row r="702" spans="1:8">
      <c r="A702" s="370"/>
      <c r="B702" s="370">
        <v>3.7709999999999999</v>
      </c>
      <c r="C702" s="370">
        <v>27.8</v>
      </c>
      <c r="D702" s="370">
        <v>53.32</v>
      </c>
      <c r="E702" s="370">
        <v>0.51619999999999999</v>
      </c>
      <c r="F702" s="370">
        <v>2.4359999999999999</v>
      </c>
    </row>
    <row r="703" spans="1:8">
      <c r="A703" s="370"/>
      <c r="B703" s="370">
        <v>4.0860000000000003</v>
      </c>
      <c r="C703" s="370">
        <v>23.96</v>
      </c>
      <c r="D703" s="370">
        <v>49.92</v>
      </c>
      <c r="E703" s="370">
        <v>0.52180000000000004</v>
      </c>
      <c r="F703" s="370">
        <v>3.11</v>
      </c>
    </row>
    <row r="704" spans="1:8">
      <c r="A704" s="370"/>
      <c r="B704" s="370">
        <v>4.4000000000000004</v>
      </c>
      <c r="C704" s="370">
        <v>19.57</v>
      </c>
      <c r="D704" s="370">
        <v>45.86</v>
      </c>
      <c r="E704" s="370">
        <v>0.52700000000000002</v>
      </c>
      <c r="F704" s="370">
        <v>3.9660000000000002</v>
      </c>
    </row>
    <row r="706" spans="1:8">
      <c r="A706" s="370" t="s">
        <v>1853</v>
      </c>
      <c r="B706" s="370">
        <v>0</v>
      </c>
      <c r="C706" s="370">
        <v>52.47</v>
      </c>
      <c r="D706" s="370">
        <v>0</v>
      </c>
      <c r="E706" s="370">
        <v>4.5999999999999999E-3</v>
      </c>
      <c r="F706" s="370">
        <v>0.98019999999999996</v>
      </c>
      <c r="G706" s="370">
        <v>1.2</v>
      </c>
      <c r="H706" s="370">
        <v>4.4000000000000004</v>
      </c>
    </row>
    <row r="707" spans="1:8">
      <c r="A707" s="370"/>
      <c r="B707" s="370">
        <v>0.31430000000000002</v>
      </c>
      <c r="C707" s="370">
        <v>52.41</v>
      </c>
      <c r="D707" s="370">
        <v>13.87</v>
      </c>
      <c r="E707" s="370">
        <v>0.1225</v>
      </c>
      <c r="F707" s="370">
        <v>1.099</v>
      </c>
    </row>
    <row r="708" spans="1:8">
      <c r="A708" s="370"/>
      <c r="B708" s="370">
        <v>0.62860000000000005</v>
      </c>
      <c r="C708" s="370">
        <v>52.18</v>
      </c>
      <c r="D708" s="370">
        <v>25.38</v>
      </c>
      <c r="E708" s="370">
        <v>0.2235</v>
      </c>
      <c r="F708" s="370">
        <v>1.147</v>
      </c>
    </row>
    <row r="709" spans="1:8">
      <c r="A709" s="370"/>
      <c r="B709" s="370">
        <v>0.94289999999999996</v>
      </c>
      <c r="C709" s="370">
        <v>51.75</v>
      </c>
      <c r="D709" s="370">
        <v>34.96</v>
      </c>
      <c r="E709" s="370">
        <v>0.30880000000000002</v>
      </c>
      <c r="F709" s="370">
        <v>1.147</v>
      </c>
    </row>
    <row r="710" spans="1:8">
      <c r="A710" s="370"/>
      <c r="B710" s="370">
        <v>1.2569999999999999</v>
      </c>
      <c r="C710" s="370">
        <v>51.09</v>
      </c>
      <c r="D710" s="370">
        <v>42.73</v>
      </c>
      <c r="E710" s="370">
        <v>0.38009999999999999</v>
      </c>
      <c r="F710" s="370">
        <v>1.119</v>
      </c>
    </row>
    <row r="711" spans="1:8">
      <c r="A711" s="370"/>
      <c r="B711" s="370">
        <v>1.571</v>
      </c>
      <c r="C711" s="370">
        <v>50.15</v>
      </c>
      <c r="D711" s="370">
        <v>48.8</v>
      </c>
      <c r="E711" s="370">
        <v>0.43859999999999999</v>
      </c>
      <c r="F711" s="370">
        <v>1.085</v>
      </c>
    </row>
    <row r="712" spans="1:8">
      <c r="A712" s="370"/>
      <c r="B712" s="370">
        <v>1.8859999999999999</v>
      </c>
      <c r="C712" s="370">
        <v>48.9</v>
      </c>
      <c r="D712" s="370">
        <v>53.28</v>
      </c>
      <c r="E712" s="370">
        <v>0.4859</v>
      </c>
      <c r="F712" s="370">
        <v>1.0649999999999999</v>
      </c>
    </row>
    <row r="713" spans="1:8">
      <c r="A713" s="370"/>
      <c r="B713" s="370">
        <v>2.2000000000000002</v>
      </c>
      <c r="C713" s="370">
        <v>47.3</v>
      </c>
      <c r="D713" s="370">
        <v>56.29</v>
      </c>
      <c r="E713" s="370">
        <v>0.52339999999999998</v>
      </c>
      <c r="F713" s="370">
        <v>1.081</v>
      </c>
    </row>
    <row r="714" spans="1:8">
      <c r="A714" s="370"/>
      <c r="B714" s="370">
        <v>2.5139999999999998</v>
      </c>
      <c r="C714" s="370">
        <v>45.32</v>
      </c>
      <c r="D714" s="370">
        <v>57.95</v>
      </c>
      <c r="E714" s="370">
        <v>0.5524</v>
      </c>
      <c r="F714" s="370">
        <v>1.1539999999999999</v>
      </c>
    </row>
    <row r="715" spans="1:8">
      <c r="A715" s="370"/>
      <c r="B715" s="370">
        <v>2.8290000000000002</v>
      </c>
      <c r="C715" s="370">
        <v>42.91</v>
      </c>
      <c r="D715" s="370">
        <v>58.37</v>
      </c>
      <c r="E715" s="370">
        <v>0.5746</v>
      </c>
      <c r="F715" s="370">
        <v>1.3049999999999999</v>
      </c>
    </row>
    <row r="716" spans="1:8">
      <c r="A716" s="370"/>
      <c r="B716" s="370">
        <v>3.1429999999999998</v>
      </c>
      <c r="C716" s="370">
        <v>40.04</v>
      </c>
      <c r="D716" s="370">
        <v>57.66</v>
      </c>
      <c r="E716" s="370">
        <v>0.59119999999999995</v>
      </c>
      <c r="F716" s="370">
        <v>1.5549999999999999</v>
      </c>
    </row>
    <row r="717" spans="1:8">
      <c r="A717" s="370"/>
      <c r="B717" s="370">
        <v>3.4569999999999999</v>
      </c>
      <c r="C717" s="370">
        <v>36.68</v>
      </c>
      <c r="D717" s="370">
        <v>55.94</v>
      </c>
      <c r="E717" s="370">
        <v>0.6038</v>
      </c>
      <c r="F717" s="370">
        <v>1.925</v>
      </c>
    </row>
    <row r="718" spans="1:8">
      <c r="A718" s="370"/>
      <c r="B718" s="370">
        <v>3.7709999999999999</v>
      </c>
      <c r="C718" s="370">
        <v>32.770000000000003</v>
      </c>
      <c r="D718" s="370">
        <v>53.32</v>
      </c>
      <c r="E718" s="370">
        <v>0.61370000000000002</v>
      </c>
      <c r="F718" s="370">
        <v>2.4359999999999999</v>
      </c>
    </row>
    <row r="719" spans="1:8">
      <c r="A719" s="370"/>
      <c r="B719" s="370">
        <v>4.0860000000000003</v>
      </c>
      <c r="C719" s="370">
        <v>28.3</v>
      </c>
      <c r="D719" s="370">
        <v>49.92</v>
      </c>
      <c r="E719" s="370">
        <v>0.62239999999999995</v>
      </c>
      <c r="F719" s="370">
        <v>3.11</v>
      </c>
    </row>
    <row r="720" spans="1:8">
      <c r="A720" s="370"/>
      <c r="B720" s="370">
        <v>4.4000000000000004</v>
      </c>
      <c r="C720" s="370">
        <v>23.22</v>
      </c>
      <c r="D720" s="370">
        <v>45.86</v>
      </c>
      <c r="E720" s="370">
        <v>0.63129999999999997</v>
      </c>
      <c r="F720" s="370">
        <v>3.9660000000000002</v>
      </c>
    </row>
    <row r="722" spans="1:8">
      <c r="A722" s="370" t="s">
        <v>1854</v>
      </c>
      <c r="B722" s="370">
        <v>0</v>
      </c>
      <c r="C722" s="370">
        <v>59.94</v>
      </c>
      <c r="D722" s="370">
        <v>0</v>
      </c>
      <c r="E722" s="370">
        <v>4.0000000000000001E-3</v>
      </c>
      <c r="F722" s="370">
        <v>0.98019999999999996</v>
      </c>
      <c r="G722" s="370">
        <v>1.2</v>
      </c>
      <c r="H722" s="370">
        <v>4.4000000000000004</v>
      </c>
    </row>
    <row r="723" spans="1:8">
      <c r="A723" s="370"/>
      <c r="B723" s="370">
        <v>0.31430000000000002</v>
      </c>
      <c r="C723" s="370">
        <v>60.13</v>
      </c>
      <c r="D723" s="370">
        <v>13.87</v>
      </c>
      <c r="E723" s="370">
        <v>0.14449999999999999</v>
      </c>
      <c r="F723" s="370">
        <v>1.099</v>
      </c>
    </row>
    <row r="724" spans="1:8">
      <c r="A724" s="370"/>
      <c r="B724" s="370">
        <v>0.62860000000000005</v>
      </c>
      <c r="C724" s="370">
        <v>60.03</v>
      </c>
      <c r="D724" s="370">
        <v>25.38</v>
      </c>
      <c r="E724" s="370">
        <v>0.26329999999999998</v>
      </c>
      <c r="F724" s="370">
        <v>1.147</v>
      </c>
    </row>
    <row r="725" spans="1:8">
      <c r="A725" s="370"/>
      <c r="B725" s="370">
        <v>0.94289999999999996</v>
      </c>
      <c r="C725" s="370">
        <v>59.62</v>
      </c>
      <c r="D725" s="370">
        <v>34.96</v>
      </c>
      <c r="E725" s="370">
        <v>0.3624</v>
      </c>
      <c r="F725" s="370">
        <v>1.147</v>
      </c>
    </row>
    <row r="726" spans="1:8">
      <c r="A726" s="370"/>
      <c r="B726" s="370">
        <v>1.2569999999999999</v>
      </c>
      <c r="C726" s="370">
        <v>58.87</v>
      </c>
      <c r="D726" s="370">
        <v>42.73</v>
      </c>
      <c r="E726" s="370">
        <v>0.44379999999999997</v>
      </c>
      <c r="F726" s="370">
        <v>1.119</v>
      </c>
    </row>
    <row r="727" spans="1:8">
      <c r="A727" s="370"/>
      <c r="B727" s="370">
        <v>1.571</v>
      </c>
      <c r="C727" s="370">
        <v>57.76</v>
      </c>
      <c r="D727" s="370">
        <v>48.8</v>
      </c>
      <c r="E727" s="370">
        <v>0.50949999999999995</v>
      </c>
      <c r="F727" s="370">
        <v>1.085</v>
      </c>
    </row>
    <row r="728" spans="1:8">
      <c r="A728" s="370"/>
      <c r="B728" s="370">
        <v>1.8859999999999999</v>
      </c>
      <c r="C728" s="370">
        <v>56.25</v>
      </c>
      <c r="D728" s="370">
        <v>53.28</v>
      </c>
      <c r="E728" s="370">
        <v>0.56140000000000001</v>
      </c>
      <c r="F728" s="370">
        <v>1.0649999999999999</v>
      </c>
    </row>
    <row r="729" spans="1:8">
      <c r="A729" s="370"/>
      <c r="B729" s="370">
        <v>2.2000000000000002</v>
      </c>
      <c r="C729" s="370">
        <v>54.32</v>
      </c>
      <c r="D729" s="370">
        <v>56.29</v>
      </c>
      <c r="E729" s="370">
        <v>0.60160000000000002</v>
      </c>
      <c r="F729" s="370">
        <v>1.081</v>
      </c>
    </row>
    <row r="730" spans="1:8">
      <c r="A730" s="370"/>
      <c r="B730" s="370">
        <v>2.5139999999999998</v>
      </c>
      <c r="C730" s="370">
        <v>51.94</v>
      </c>
      <c r="D730" s="370">
        <v>57.95</v>
      </c>
      <c r="E730" s="370">
        <v>0.63190000000000002</v>
      </c>
      <c r="F730" s="370">
        <v>1.1539999999999999</v>
      </c>
    </row>
    <row r="731" spans="1:8">
      <c r="A731" s="370"/>
      <c r="B731" s="370">
        <v>2.8290000000000002</v>
      </c>
      <c r="C731" s="370">
        <v>49.08</v>
      </c>
      <c r="D731" s="370">
        <v>58.37</v>
      </c>
      <c r="E731" s="370">
        <v>0.65439999999999998</v>
      </c>
      <c r="F731" s="370">
        <v>1.3049999999999999</v>
      </c>
    </row>
    <row r="732" spans="1:8">
      <c r="A732" s="370"/>
      <c r="B732" s="370">
        <v>3.1429999999999998</v>
      </c>
      <c r="C732" s="370">
        <v>45.71</v>
      </c>
      <c r="D732" s="370">
        <v>57.66</v>
      </c>
      <c r="E732" s="370">
        <v>0.67110000000000003</v>
      </c>
      <c r="F732" s="370">
        <v>1.5549999999999999</v>
      </c>
    </row>
    <row r="733" spans="1:8">
      <c r="A733" s="370"/>
      <c r="B733" s="370">
        <v>3.4569999999999999</v>
      </c>
      <c r="C733" s="370">
        <v>41.81</v>
      </c>
      <c r="D733" s="370">
        <v>55.94</v>
      </c>
      <c r="E733" s="370">
        <v>0.68400000000000005</v>
      </c>
      <c r="F733" s="370">
        <v>1.925</v>
      </c>
    </row>
    <row r="734" spans="1:8">
      <c r="A734" s="370"/>
      <c r="B734" s="370">
        <v>3.7709999999999999</v>
      </c>
      <c r="C734" s="370">
        <v>37.35</v>
      </c>
      <c r="D734" s="370">
        <v>53.32</v>
      </c>
      <c r="E734" s="370">
        <v>0.69499999999999995</v>
      </c>
      <c r="F734" s="370">
        <v>2.4359999999999999</v>
      </c>
    </row>
    <row r="735" spans="1:8">
      <c r="A735" s="370"/>
      <c r="B735" s="370">
        <v>4.0860000000000003</v>
      </c>
      <c r="C735" s="370">
        <v>32.299999999999997</v>
      </c>
      <c r="D735" s="370">
        <v>49.92</v>
      </c>
      <c r="E735" s="370">
        <v>0.70609999999999995</v>
      </c>
      <c r="F735" s="370">
        <v>3.11</v>
      </c>
    </row>
    <row r="736" spans="1:8">
      <c r="A736" s="370"/>
      <c r="B736" s="370">
        <v>4.4000000000000004</v>
      </c>
      <c r="C736" s="370">
        <v>26.65</v>
      </c>
      <c r="D736" s="370">
        <v>45.86</v>
      </c>
      <c r="E736" s="370">
        <v>0.71919999999999995</v>
      </c>
      <c r="F736" s="370">
        <v>3.9660000000000002</v>
      </c>
    </row>
    <row r="738" spans="1:8">
      <c r="A738" s="370" t="s">
        <v>1855</v>
      </c>
      <c r="B738" s="370">
        <v>0</v>
      </c>
      <c r="C738" s="370">
        <v>67.42</v>
      </c>
      <c r="D738" s="370">
        <v>0</v>
      </c>
      <c r="E738" s="370">
        <v>4.8999999999999998E-3</v>
      </c>
      <c r="F738" s="370">
        <v>0.98019999999999996</v>
      </c>
      <c r="G738" s="370">
        <v>1.2</v>
      </c>
      <c r="H738" s="370">
        <v>4.4000000000000004</v>
      </c>
    </row>
    <row r="739" spans="1:8">
      <c r="A739" s="370"/>
      <c r="B739" s="370">
        <v>0.31430000000000002</v>
      </c>
      <c r="C739" s="370">
        <v>67.599999999999994</v>
      </c>
      <c r="D739" s="370">
        <v>13.87</v>
      </c>
      <c r="E739" s="370">
        <v>0.16159999999999999</v>
      </c>
      <c r="F739" s="370">
        <v>1.099</v>
      </c>
    </row>
    <row r="740" spans="1:8">
      <c r="A740" s="370"/>
      <c r="B740" s="370">
        <v>0.62860000000000005</v>
      </c>
      <c r="C740" s="370">
        <v>67.489999999999995</v>
      </c>
      <c r="D740" s="370">
        <v>25.38</v>
      </c>
      <c r="E740" s="370">
        <v>0.29480000000000001</v>
      </c>
      <c r="F740" s="370">
        <v>1.147</v>
      </c>
    </row>
    <row r="741" spans="1:8">
      <c r="A741" s="370"/>
      <c r="B741" s="370">
        <v>0.94289999999999996</v>
      </c>
      <c r="C741" s="370">
        <v>67.06</v>
      </c>
      <c r="D741" s="370">
        <v>34.96</v>
      </c>
      <c r="E741" s="370">
        <v>0.40649999999999997</v>
      </c>
      <c r="F741" s="370">
        <v>1.147</v>
      </c>
    </row>
    <row r="742" spans="1:8">
      <c r="A742" s="370"/>
      <c r="B742" s="370">
        <v>1.2569999999999999</v>
      </c>
      <c r="C742" s="370">
        <v>66.260000000000005</v>
      </c>
      <c r="D742" s="370">
        <v>42.73</v>
      </c>
      <c r="E742" s="370">
        <v>0.49869999999999998</v>
      </c>
      <c r="F742" s="370">
        <v>1.119</v>
      </c>
    </row>
    <row r="743" spans="1:8">
      <c r="A743" s="370"/>
      <c r="B743" s="370">
        <v>1.571</v>
      </c>
      <c r="C743" s="370">
        <v>65.069999999999993</v>
      </c>
      <c r="D743" s="370">
        <v>48.8</v>
      </c>
      <c r="E743" s="370">
        <v>0.5736</v>
      </c>
      <c r="F743" s="370">
        <v>1.085</v>
      </c>
    </row>
    <row r="744" spans="1:8">
      <c r="A744" s="370"/>
      <c r="B744" s="370">
        <v>1.8859999999999999</v>
      </c>
      <c r="C744" s="370">
        <v>63.43</v>
      </c>
      <c r="D744" s="370">
        <v>53.28</v>
      </c>
      <c r="E744" s="370">
        <v>0.63319999999999999</v>
      </c>
      <c r="F744" s="370">
        <v>1.0649999999999999</v>
      </c>
    </row>
    <row r="745" spans="1:8">
      <c r="A745" s="370"/>
      <c r="B745" s="370">
        <v>2.2000000000000002</v>
      </c>
      <c r="C745" s="370">
        <v>61.31</v>
      </c>
      <c r="D745" s="370">
        <v>56.29</v>
      </c>
      <c r="E745" s="370">
        <v>0.67959999999999998</v>
      </c>
      <c r="F745" s="370">
        <v>1.081</v>
      </c>
    </row>
    <row r="746" spans="1:8">
      <c r="A746" s="370"/>
      <c r="B746" s="370">
        <v>2.5139999999999998</v>
      </c>
      <c r="C746" s="370">
        <v>58.68</v>
      </c>
      <c r="D746" s="370">
        <v>57.95</v>
      </c>
      <c r="E746" s="370">
        <v>0.71489999999999998</v>
      </c>
      <c r="F746" s="370">
        <v>1.1539999999999999</v>
      </c>
    </row>
    <row r="747" spans="1:8">
      <c r="A747" s="370"/>
      <c r="B747" s="370">
        <v>2.8290000000000002</v>
      </c>
      <c r="C747" s="370">
        <v>55.49</v>
      </c>
      <c r="D747" s="370">
        <v>58.37</v>
      </c>
      <c r="E747" s="370">
        <v>0.74109999999999998</v>
      </c>
      <c r="F747" s="370">
        <v>1.3049999999999999</v>
      </c>
    </row>
    <row r="748" spans="1:8">
      <c r="A748" s="370"/>
      <c r="B748" s="370">
        <v>3.1429999999999998</v>
      </c>
      <c r="C748" s="370">
        <v>51.71</v>
      </c>
      <c r="D748" s="370">
        <v>57.66</v>
      </c>
      <c r="E748" s="370">
        <v>0.76029999999999998</v>
      </c>
      <c r="F748" s="370">
        <v>1.5549999999999999</v>
      </c>
    </row>
    <row r="749" spans="1:8">
      <c r="A749" s="370"/>
      <c r="B749" s="370">
        <v>3.4569999999999999</v>
      </c>
      <c r="C749" s="370">
        <v>47.3</v>
      </c>
      <c r="D749" s="370">
        <v>55.94</v>
      </c>
      <c r="E749" s="370">
        <v>0.77470000000000006</v>
      </c>
      <c r="F749" s="370">
        <v>1.925</v>
      </c>
    </row>
    <row r="750" spans="1:8">
      <c r="A750" s="370"/>
      <c r="B750" s="370">
        <v>3.7709999999999999</v>
      </c>
      <c r="C750" s="370">
        <v>42.21</v>
      </c>
      <c r="D750" s="370">
        <v>53.32</v>
      </c>
      <c r="E750" s="370">
        <v>0.78620000000000001</v>
      </c>
      <c r="F750" s="370">
        <v>2.4359999999999999</v>
      </c>
    </row>
    <row r="751" spans="1:8">
      <c r="A751" s="370"/>
      <c r="B751" s="370">
        <v>4.0860000000000003</v>
      </c>
      <c r="C751" s="370">
        <v>36.42</v>
      </c>
      <c r="D751" s="370">
        <v>49.92</v>
      </c>
      <c r="E751" s="370">
        <v>0.79690000000000005</v>
      </c>
      <c r="F751" s="370">
        <v>3.11</v>
      </c>
    </row>
    <row r="752" spans="1:8">
      <c r="A752" s="370"/>
      <c r="B752" s="370">
        <v>4.4000000000000004</v>
      </c>
      <c r="C752" s="370">
        <v>29.89</v>
      </c>
      <c r="D752" s="370">
        <v>45.86</v>
      </c>
      <c r="E752" s="370">
        <v>0.80900000000000005</v>
      </c>
      <c r="F752" s="370">
        <v>3.9660000000000002</v>
      </c>
    </row>
    <row r="754" spans="1:8">
      <c r="A754" s="370" t="s">
        <v>1856</v>
      </c>
      <c r="B754" s="370">
        <v>0</v>
      </c>
      <c r="C754" s="370">
        <v>74.900000000000006</v>
      </c>
      <c r="D754" s="370">
        <v>0</v>
      </c>
      <c r="E754" s="370">
        <v>4.5999999999999999E-3</v>
      </c>
      <c r="F754" s="370">
        <v>0.98019999999999996</v>
      </c>
      <c r="G754" s="370">
        <v>1.2</v>
      </c>
      <c r="H754" s="370">
        <v>4.4000000000000004</v>
      </c>
    </row>
    <row r="755" spans="1:8">
      <c r="A755" s="370"/>
      <c r="B755" s="370">
        <v>0.31430000000000002</v>
      </c>
      <c r="C755" s="370">
        <v>75.09</v>
      </c>
      <c r="D755" s="370">
        <v>13.87</v>
      </c>
      <c r="E755" s="370">
        <v>0.1807</v>
      </c>
      <c r="F755" s="370">
        <v>1.099</v>
      </c>
    </row>
    <row r="756" spans="1:8">
      <c r="A756" s="370"/>
      <c r="B756" s="370">
        <v>0.62860000000000005</v>
      </c>
      <c r="C756" s="370">
        <v>74.92</v>
      </c>
      <c r="D756" s="370">
        <v>25.38</v>
      </c>
      <c r="E756" s="370">
        <v>0.32940000000000003</v>
      </c>
      <c r="F756" s="370">
        <v>1.147</v>
      </c>
    </row>
    <row r="757" spans="1:8">
      <c r="A757" s="370"/>
      <c r="B757" s="370">
        <v>0.94289999999999996</v>
      </c>
      <c r="C757" s="370">
        <v>74.37</v>
      </c>
      <c r="D757" s="370">
        <v>34.96</v>
      </c>
      <c r="E757" s="370">
        <v>0.45319999999999999</v>
      </c>
      <c r="F757" s="370">
        <v>1.147</v>
      </c>
    </row>
    <row r="758" spans="1:8">
      <c r="A758" s="370"/>
      <c r="B758" s="370">
        <v>1.2569999999999999</v>
      </c>
      <c r="C758" s="370">
        <v>73.41</v>
      </c>
      <c r="D758" s="370">
        <v>42.73</v>
      </c>
      <c r="E758" s="370">
        <v>0.55469999999999997</v>
      </c>
      <c r="F758" s="370">
        <v>1.119</v>
      </c>
    </row>
    <row r="759" spans="1:8">
      <c r="A759" s="370"/>
      <c r="B759" s="370">
        <v>1.571</v>
      </c>
      <c r="C759" s="370">
        <v>72</v>
      </c>
      <c r="D759" s="370">
        <v>48.8</v>
      </c>
      <c r="E759" s="370">
        <v>0.63639999999999997</v>
      </c>
      <c r="F759" s="370">
        <v>1.085</v>
      </c>
    </row>
    <row r="760" spans="1:8">
      <c r="A760" s="370"/>
      <c r="B760" s="370">
        <v>1.8859999999999999</v>
      </c>
      <c r="C760" s="370">
        <v>70.099999999999994</v>
      </c>
      <c r="D760" s="370">
        <v>53.28</v>
      </c>
      <c r="E760" s="370">
        <v>0.70099999999999996</v>
      </c>
      <c r="F760" s="370">
        <v>1.0649999999999999</v>
      </c>
    </row>
    <row r="761" spans="1:8">
      <c r="A761" s="370"/>
      <c r="B761" s="370">
        <v>2.2000000000000002</v>
      </c>
      <c r="C761" s="370">
        <v>67.69</v>
      </c>
      <c r="D761" s="370">
        <v>56.29</v>
      </c>
      <c r="E761" s="370">
        <v>0.75090000000000001</v>
      </c>
      <c r="F761" s="370">
        <v>1.081</v>
      </c>
    </row>
    <row r="762" spans="1:8">
      <c r="A762" s="370"/>
      <c r="B762" s="370">
        <v>2.5139999999999998</v>
      </c>
      <c r="C762" s="370">
        <v>64.72</v>
      </c>
      <c r="D762" s="370">
        <v>57.95</v>
      </c>
      <c r="E762" s="370">
        <v>0.78869999999999996</v>
      </c>
      <c r="F762" s="370">
        <v>1.1539999999999999</v>
      </c>
    </row>
    <row r="763" spans="1:8">
      <c r="A763" s="370"/>
      <c r="B763" s="370">
        <v>2.8290000000000002</v>
      </c>
      <c r="C763" s="370">
        <v>61.17</v>
      </c>
      <c r="D763" s="370">
        <v>58.37</v>
      </c>
      <c r="E763" s="370">
        <v>0.81710000000000005</v>
      </c>
      <c r="F763" s="370">
        <v>1.3049999999999999</v>
      </c>
    </row>
    <row r="764" spans="1:8">
      <c r="A764" s="370"/>
      <c r="B764" s="370">
        <v>3.1429999999999998</v>
      </c>
      <c r="C764" s="370">
        <v>56.99</v>
      </c>
      <c r="D764" s="370">
        <v>57.66</v>
      </c>
      <c r="E764" s="370">
        <v>0.83860000000000001</v>
      </c>
      <c r="F764" s="370">
        <v>1.5549999999999999</v>
      </c>
    </row>
    <row r="765" spans="1:8">
      <c r="A765" s="370"/>
      <c r="B765" s="370">
        <v>3.4569999999999999</v>
      </c>
      <c r="C765" s="370">
        <v>52.16</v>
      </c>
      <c r="D765" s="370">
        <v>55.94</v>
      </c>
      <c r="E765" s="370">
        <v>0.85560000000000003</v>
      </c>
      <c r="F765" s="370">
        <v>1.925</v>
      </c>
    </row>
    <row r="766" spans="1:8">
      <c r="A766" s="370"/>
      <c r="B766" s="370">
        <v>3.7709999999999999</v>
      </c>
      <c r="C766" s="370">
        <v>46.65</v>
      </c>
      <c r="D766" s="370">
        <v>53.32</v>
      </c>
      <c r="E766" s="370">
        <v>0.87090000000000001</v>
      </c>
      <c r="F766" s="370">
        <v>2.4359999999999999</v>
      </c>
    </row>
    <row r="767" spans="1:8">
      <c r="A767" s="370"/>
      <c r="B767" s="370">
        <v>4.0860000000000003</v>
      </c>
      <c r="C767" s="370">
        <v>40.4</v>
      </c>
      <c r="D767" s="370">
        <v>49.92</v>
      </c>
      <c r="E767" s="370">
        <v>0.88700000000000001</v>
      </c>
      <c r="F767" s="370">
        <v>3.11</v>
      </c>
    </row>
    <row r="768" spans="1:8">
      <c r="A768" s="370"/>
      <c r="B768" s="370">
        <v>4.4000000000000004</v>
      </c>
      <c r="C768" s="370">
        <v>33.409999999999997</v>
      </c>
      <c r="D768" s="370">
        <v>45.86</v>
      </c>
      <c r="E768" s="370">
        <v>0.90629999999999999</v>
      </c>
      <c r="F768" s="370">
        <v>3.9660000000000002</v>
      </c>
    </row>
    <row r="770" spans="1:8">
      <c r="A770" s="370" t="s">
        <v>1857</v>
      </c>
      <c r="B770" s="370">
        <v>0</v>
      </c>
      <c r="C770" s="370">
        <v>82.36</v>
      </c>
      <c r="D770" s="370">
        <v>0</v>
      </c>
      <c r="E770" s="370">
        <v>4.7999999999999996E-3</v>
      </c>
      <c r="F770" s="370">
        <v>0.98019999999999996</v>
      </c>
      <c r="G770" s="370">
        <v>1.2</v>
      </c>
      <c r="H770" s="370">
        <v>4.4000000000000004</v>
      </c>
    </row>
    <row r="771" spans="1:8">
      <c r="A771" s="370"/>
      <c r="B771" s="370">
        <v>0.31430000000000002</v>
      </c>
      <c r="C771" s="370">
        <v>82.41</v>
      </c>
      <c r="D771" s="370">
        <v>13.87</v>
      </c>
      <c r="E771" s="370">
        <v>0.19500000000000001</v>
      </c>
      <c r="F771" s="370">
        <v>1.099</v>
      </c>
    </row>
    <row r="772" spans="1:8">
      <c r="A772" s="370"/>
      <c r="B772" s="370">
        <v>0.62860000000000005</v>
      </c>
      <c r="C772" s="370">
        <v>82.15</v>
      </c>
      <c r="D772" s="370">
        <v>25.38</v>
      </c>
      <c r="E772" s="370">
        <v>0.35670000000000002</v>
      </c>
      <c r="F772" s="370">
        <v>1.147</v>
      </c>
    </row>
    <row r="773" spans="1:8">
      <c r="A773" s="370"/>
      <c r="B773" s="370">
        <v>0.94289999999999996</v>
      </c>
      <c r="C773" s="370">
        <v>81.55</v>
      </c>
      <c r="D773" s="370">
        <v>34.96</v>
      </c>
      <c r="E773" s="370">
        <v>0.49249999999999999</v>
      </c>
      <c r="F773" s="370">
        <v>1.147</v>
      </c>
    </row>
    <row r="774" spans="1:8">
      <c r="A774" s="370"/>
      <c r="B774" s="370">
        <v>1.2569999999999999</v>
      </c>
      <c r="C774" s="370">
        <v>80.540000000000006</v>
      </c>
      <c r="D774" s="370">
        <v>42.73</v>
      </c>
      <c r="E774" s="370">
        <v>0.60489999999999999</v>
      </c>
      <c r="F774" s="370">
        <v>1.119</v>
      </c>
    </row>
    <row r="775" spans="1:8">
      <c r="A775" s="370"/>
      <c r="B775" s="370">
        <v>1.571</v>
      </c>
      <c r="C775" s="370">
        <v>79.08</v>
      </c>
      <c r="D775" s="370">
        <v>48.8</v>
      </c>
      <c r="E775" s="370">
        <v>0.69650000000000001</v>
      </c>
      <c r="F775" s="370">
        <v>1.085</v>
      </c>
    </row>
    <row r="776" spans="1:8">
      <c r="A776" s="370"/>
      <c r="B776" s="370">
        <v>1.8859999999999999</v>
      </c>
      <c r="C776" s="370">
        <v>77.11</v>
      </c>
      <c r="D776" s="370">
        <v>53.28</v>
      </c>
      <c r="E776" s="370">
        <v>0.76970000000000005</v>
      </c>
      <c r="F776" s="370">
        <v>1.0649999999999999</v>
      </c>
    </row>
    <row r="777" spans="1:8">
      <c r="A777" s="370"/>
      <c r="B777" s="370">
        <v>2.2000000000000002</v>
      </c>
      <c r="C777" s="370">
        <v>74.59</v>
      </c>
      <c r="D777" s="370">
        <v>56.29</v>
      </c>
      <c r="E777" s="370">
        <v>0.82709999999999995</v>
      </c>
      <c r="F777" s="370">
        <v>1.081</v>
      </c>
    </row>
    <row r="778" spans="1:8">
      <c r="A778" s="370"/>
      <c r="B778" s="370">
        <v>2.5139999999999998</v>
      </c>
      <c r="C778" s="370">
        <v>71.45</v>
      </c>
      <c r="D778" s="370">
        <v>57.95</v>
      </c>
      <c r="E778" s="370">
        <v>0.87119999999999997</v>
      </c>
      <c r="F778" s="370">
        <v>1.1539999999999999</v>
      </c>
    </row>
    <row r="779" spans="1:8">
      <c r="A779" s="370"/>
      <c r="B779" s="370">
        <v>2.8290000000000002</v>
      </c>
      <c r="C779" s="370">
        <v>67.66</v>
      </c>
      <c r="D779" s="370">
        <v>58.37</v>
      </c>
      <c r="E779" s="370">
        <v>0.90449999999999997</v>
      </c>
      <c r="F779" s="370">
        <v>1.3049999999999999</v>
      </c>
    </row>
    <row r="780" spans="1:8">
      <c r="A780" s="370"/>
      <c r="B780" s="370">
        <v>3.1429999999999998</v>
      </c>
      <c r="C780" s="370">
        <v>63.15</v>
      </c>
      <c r="D780" s="370">
        <v>57.66</v>
      </c>
      <c r="E780" s="370">
        <v>0.92969999999999997</v>
      </c>
      <c r="F780" s="370">
        <v>1.5549999999999999</v>
      </c>
    </row>
    <row r="781" spans="1:8">
      <c r="A781" s="370"/>
      <c r="B781" s="370">
        <v>3.4569999999999999</v>
      </c>
      <c r="C781" s="370">
        <v>57.87</v>
      </c>
      <c r="D781" s="370">
        <v>55.94</v>
      </c>
      <c r="E781" s="370">
        <v>0.94910000000000005</v>
      </c>
      <c r="F781" s="370">
        <v>1.925</v>
      </c>
    </row>
    <row r="782" spans="1:8">
      <c r="A782" s="370"/>
      <c r="B782" s="370">
        <v>3.7709999999999999</v>
      </c>
      <c r="C782" s="370">
        <v>51.78</v>
      </c>
      <c r="D782" s="370">
        <v>53.32</v>
      </c>
      <c r="E782" s="370">
        <v>0.96540000000000004</v>
      </c>
      <c r="F782" s="370">
        <v>2.4359999999999999</v>
      </c>
    </row>
    <row r="783" spans="1:8">
      <c r="A783" s="370"/>
      <c r="B783" s="370">
        <v>4.0860000000000003</v>
      </c>
      <c r="C783" s="370">
        <v>44.82</v>
      </c>
      <c r="D783" s="370">
        <v>49.92</v>
      </c>
      <c r="E783" s="370">
        <v>0.98099999999999998</v>
      </c>
      <c r="F783" s="370">
        <v>3.11</v>
      </c>
    </row>
    <row r="784" spans="1:8">
      <c r="A784" s="370"/>
      <c r="B784" s="370">
        <v>4.4000000000000004</v>
      </c>
      <c r="C784" s="370">
        <v>36.96</v>
      </c>
      <c r="D784" s="370">
        <v>45.86</v>
      </c>
      <c r="E784" s="370">
        <v>0.99850000000000005</v>
      </c>
      <c r="F784" s="370">
        <v>3.9660000000000002</v>
      </c>
    </row>
    <row r="786" spans="1:8">
      <c r="A786" s="370" t="s">
        <v>1858</v>
      </c>
      <c r="B786" s="370">
        <v>0</v>
      </c>
      <c r="C786" s="370">
        <v>89.91</v>
      </c>
      <c r="D786" s="370">
        <v>0</v>
      </c>
      <c r="E786" s="370">
        <v>5.0000000000000001E-3</v>
      </c>
      <c r="F786" s="370">
        <v>0.98019999999999996</v>
      </c>
      <c r="G786" s="370">
        <v>1.2</v>
      </c>
      <c r="H786" s="370">
        <v>4.4000000000000004</v>
      </c>
    </row>
    <row r="787" spans="1:8">
      <c r="A787" s="370"/>
      <c r="B787" s="370">
        <v>0.31430000000000002</v>
      </c>
      <c r="C787" s="370">
        <v>90.12</v>
      </c>
      <c r="D787" s="370">
        <v>13.87</v>
      </c>
      <c r="E787" s="370">
        <v>0.21510000000000001</v>
      </c>
      <c r="F787" s="370">
        <v>1.099</v>
      </c>
    </row>
    <row r="788" spans="1:8">
      <c r="A788" s="370"/>
      <c r="B788" s="370">
        <v>0.62860000000000005</v>
      </c>
      <c r="C788" s="370">
        <v>89.9</v>
      </c>
      <c r="D788" s="370">
        <v>25.38</v>
      </c>
      <c r="E788" s="370">
        <v>0.3926</v>
      </c>
      <c r="F788" s="370">
        <v>1.147</v>
      </c>
    </row>
    <row r="789" spans="1:8">
      <c r="A789" s="370"/>
      <c r="B789" s="370">
        <v>0.94289999999999996</v>
      </c>
      <c r="C789" s="370">
        <v>89.22</v>
      </c>
      <c r="D789" s="370">
        <v>34.96</v>
      </c>
      <c r="E789" s="370">
        <v>0.54039999999999999</v>
      </c>
      <c r="F789" s="370">
        <v>1.147</v>
      </c>
    </row>
    <row r="790" spans="1:8">
      <c r="A790" s="370"/>
      <c r="B790" s="370">
        <v>1.2569999999999999</v>
      </c>
      <c r="C790" s="370">
        <v>88.03</v>
      </c>
      <c r="D790" s="370">
        <v>42.73</v>
      </c>
      <c r="E790" s="370">
        <v>0.66169999999999995</v>
      </c>
      <c r="F790" s="370">
        <v>1.119</v>
      </c>
    </row>
    <row r="791" spans="1:8">
      <c r="A791" s="370"/>
      <c r="B791" s="370">
        <v>1.571</v>
      </c>
      <c r="C791" s="370">
        <v>86.29</v>
      </c>
      <c r="D791" s="370">
        <v>48.8</v>
      </c>
      <c r="E791" s="370">
        <v>0.75939999999999996</v>
      </c>
      <c r="F791" s="370">
        <v>1.085</v>
      </c>
    </row>
    <row r="792" spans="1:8">
      <c r="A792" s="370"/>
      <c r="B792" s="370">
        <v>1.8859999999999999</v>
      </c>
      <c r="C792" s="370">
        <v>83.98</v>
      </c>
      <c r="D792" s="370">
        <v>53.28</v>
      </c>
      <c r="E792" s="370">
        <v>0.8367</v>
      </c>
      <c r="F792" s="370">
        <v>1.0649999999999999</v>
      </c>
    </row>
    <row r="793" spans="1:8">
      <c r="A793" s="370"/>
      <c r="B793" s="370">
        <v>2.2000000000000002</v>
      </c>
      <c r="C793" s="370">
        <v>81.05</v>
      </c>
      <c r="D793" s="370">
        <v>56.29</v>
      </c>
      <c r="E793" s="370">
        <v>0.89649999999999996</v>
      </c>
      <c r="F793" s="370">
        <v>1.081</v>
      </c>
    </row>
    <row r="794" spans="1:8">
      <c r="A794" s="370"/>
      <c r="B794" s="370">
        <v>2.5139999999999998</v>
      </c>
      <c r="C794" s="370">
        <v>77.459999999999994</v>
      </c>
      <c r="D794" s="370">
        <v>57.95</v>
      </c>
      <c r="E794" s="370">
        <v>0.94199999999999995</v>
      </c>
      <c r="F794" s="370">
        <v>1.1539999999999999</v>
      </c>
    </row>
    <row r="795" spans="1:8">
      <c r="A795" s="370"/>
      <c r="B795" s="370">
        <v>2.8290000000000002</v>
      </c>
      <c r="C795" s="370">
        <v>73.180000000000007</v>
      </c>
      <c r="D795" s="370">
        <v>58.37</v>
      </c>
      <c r="E795" s="370">
        <v>0.97609999999999997</v>
      </c>
      <c r="F795" s="370">
        <v>1.3049999999999999</v>
      </c>
    </row>
    <row r="796" spans="1:8">
      <c r="A796" s="370"/>
      <c r="B796" s="370">
        <v>3.1429999999999998</v>
      </c>
      <c r="C796" s="370">
        <v>68.17</v>
      </c>
      <c r="D796" s="370">
        <v>57.66</v>
      </c>
      <c r="E796" s="370">
        <v>1.002</v>
      </c>
      <c r="F796" s="370">
        <v>1.5549999999999999</v>
      </c>
    </row>
    <row r="797" spans="1:8">
      <c r="A797" s="370"/>
      <c r="B797" s="370">
        <v>3.4569999999999999</v>
      </c>
      <c r="C797" s="370">
        <v>62.39</v>
      </c>
      <c r="D797" s="370">
        <v>55.94</v>
      </c>
      <c r="E797" s="370">
        <v>1.022</v>
      </c>
      <c r="F797" s="370">
        <v>1.925</v>
      </c>
    </row>
    <row r="798" spans="1:8">
      <c r="A798" s="370"/>
      <c r="B798" s="370">
        <v>3.7709999999999999</v>
      </c>
      <c r="C798" s="370">
        <v>55.8</v>
      </c>
      <c r="D798" s="370">
        <v>53.32</v>
      </c>
      <c r="E798" s="370">
        <v>1.0409999999999999</v>
      </c>
      <c r="F798" s="370">
        <v>2.4359999999999999</v>
      </c>
    </row>
    <row r="799" spans="1:8">
      <c r="A799" s="370"/>
      <c r="B799" s="370">
        <v>4.0860000000000003</v>
      </c>
      <c r="C799" s="370">
        <v>48.37</v>
      </c>
      <c r="D799" s="370">
        <v>49.92</v>
      </c>
      <c r="E799" s="370">
        <v>1.06</v>
      </c>
      <c r="F799" s="370">
        <v>3.11</v>
      </c>
    </row>
    <row r="800" spans="1:8">
      <c r="A800" s="370"/>
      <c r="B800" s="370">
        <v>4.4000000000000004</v>
      </c>
      <c r="C800" s="370">
        <v>40.07</v>
      </c>
      <c r="D800" s="370">
        <v>45.86</v>
      </c>
      <c r="E800" s="370">
        <v>1.083</v>
      </c>
      <c r="F800" s="370">
        <v>3.9660000000000002</v>
      </c>
    </row>
    <row r="802" spans="1:8">
      <c r="A802" s="370" t="s">
        <v>1859</v>
      </c>
      <c r="B802" s="370">
        <v>0</v>
      </c>
      <c r="C802" s="370">
        <v>97.84</v>
      </c>
      <c r="D802" s="370">
        <v>0</v>
      </c>
      <c r="E802" s="370">
        <v>5.1000000000000004E-3</v>
      </c>
      <c r="F802" s="370">
        <v>0.98019999999999996</v>
      </c>
      <c r="G802" s="370">
        <v>1.2</v>
      </c>
      <c r="H802" s="370">
        <v>4.4000000000000004</v>
      </c>
    </row>
    <row r="803" spans="1:8">
      <c r="A803" s="370"/>
      <c r="B803" s="370">
        <v>0.31430000000000002</v>
      </c>
      <c r="C803" s="370">
        <v>97.82</v>
      </c>
      <c r="D803" s="370">
        <v>13.87</v>
      </c>
      <c r="E803" s="370">
        <v>0.2329</v>
      </c>
      <c r="F803" s="370">
        <v>1.099</v>
      </c>
    </row>
    <row r="804" spans="1:8">
      <c r="A804" s="370"/>
      <c r="B804" s="370">
        <v>0.62860000000000005</v>
      </c>
      <c r="C804" s="370">
        <v>97.41</v>
      </c>
      <c r="D804" s="370">
        <v>25.38</v>
      </c>
      <c r="E804" s="370">
        <v>0.42559999999999998</v>
      </c>
      <c r="F804" s="370">
        <v>1.147</v>
      </c>
    </row>
    <row r="805" spans="1:8">
      <c r="A805" s="370"/>
      <c r="B805" s="370">
        <v>0.94289999999999996</v>
      </c>
      <c r="C805" s="370">
        <v>96.57</v>
      </c>
      <c r="D805" s="370">
        <v>34.96</v>
      </c>
      <c r="E805" s="370">
        <v>0.58640000000000003</v>
      </c>
      <c r="F805" s="370">
        <v>1.147</v>
      </c>
    </row>
    <row r="806" spans="1:8">
      <c r="A806" s="370"/>
      <c r="B806" s="370">
        <v>1.2569999999999999</v>
      </c>
      <c r="C806" s="370">
        <v>95.25</v>
      </c>
      <c r="D806" s="370">
        <v>42.73</v>
      </c>
      <c r="E806" s="370">
        <v>0.71850000000000003</v>
      </c>
      <c r="F806" s="370">
        <v>1.119</v>
      </c>
    </row>
    <row r="807" spans="1:8">
      <c r="A807" s="370"/>
      <c r="B807" s="370">
        <v>1.571</v>
      </c>
      <c r="C807" s="370">
        <v>93.38</v>
      </c>
      <c r="D807" s="370">
        <v>48.8</v>
      </c>
      <c r="E807" s="370">
        <v>0.82520000000000004</v>
      </c>
      <c r="F807" s="370">
        <v>1.085</v>
      </c>
    </row>
    <row r="808" spans="1:8">
      <c r="A808" s="370"/>
      <c r="B808" s="370">
        <v>1.8859999999999999</v>
      </c>
      <c r="C808" s="370">
        <v>90.91</v>
      </c>
      <c r="D808" s="370">
        <v>53.28</v>
      </c>
      <c r="E808" s="370">
        <v>0.90980000000000005</v>
      </c>
      <c r="F808" s="370">
        <v>1.0649999999999999</v>
      </c>
    </row>
    <row r="809" spans="1:8">
      <c r="A809" s="370"/>
      <c r="B809" s="370">
        <v>2.2000000000000002</v>
      </c>
      <c r="C809" s="370">
        <v>87.8</v>
      </c>
      <c r="D809" s="370">
        <v>56.29</v>
      </c>
      <c r="E809" s="370">
        <v>0.97540000000000004</v>
      </c>
      <c r="F809" s="370">
        <v>1.081</v>
      </c>
    </row>
    <row r="810" spans="1:8">
      <c r="A810" s="370"/>
      <c r="B810" s="370">
        <v>2.5139999999999998</v>
      </c>
      <c r="C810" s="370">
        <v>83.98</v>
      </c>
      <c r="D810" s="370">
        <v>57.95</v>
      </c>
      <c r="E810" s="370">
        <v>1.0249999999999999</v>
      </c>
      <c r="F810" s="370">
        <v>1.1539999999999999</v>
      </c>
    </row>
    <row r="811" spans="1:8">
      <c r="A811" s="370"/>
      <c r="B811" s="370">
        <v>2.8290000000000002</v>
      </c>
      <c r="C811" s="370">
        <v>79.41</v>
      </c>
      <c r="D811" s="370">
        <v>58.37</v>
      </c>
      <c r="E811" s="370">
        <v>1.0629999999999999</v>
      </c>
      <c r="F811" s="370">
        <v>1.3049999999999999</v>
      </c>
    </row>
    <row r="812" spans="1:8">
      <c r="A812" s="370"/>
      <c r="B812" s="370">
        <v>3.1429999999999998</v>
      </c>
      <c r="C812" s="370">
        <v>74.02</v>
      </c>
      <c r="D812" s="370">
        <v>57.66</v>
      </c>
      <c r="E812" s="370">
        <v>1.091</v>
      </c>
      <c r="F812" s="370">
        <v>1.5549999999999999</v>
      </c>
    </row>
    <row r="813" spans="1:8">
      <c r="A813" s="370"/>
      <c r="B813" s="370">
        <v>3.4569999999999999</v>
      </c>
      <c r="C813" s="370">
        <v>67.78</v>
      </c>
      <c r="D813" s="370">
        <v>55.94</v>
      </c>
      <c r="E813" s="370">
        <v>1.113</v>
      </c>
      <c r="F813" s="370">
        <v>1.925</v>
      </c>
    </row>
    <row r="814" spans="1:8">
      <c r="A814" s="370"/>
      <c r="B814" s="370">
        <v>3.7709999999999999</v>
      </c>
      <c r="C814" s="370">
        <v>60.61</v>
      </c>
      <c r="D814" s="370">
        <v>53.32</v>
      </c>
      <c r="E814" s="370">
        <v>1.133</v>
      </c>
      <c r="F814" s="370">
        <v>2.4359999999999999</v>
      </c>
    </row>
    <row r="815" spans="1:8">
      <c r="A815" s="370"/>
      <c r="B815" s="370">
        <v>4.0860000000000003</v>
      </c>
      <c r="C815" s="370">
        <v>52.48</v>
      </c>
      <c r="D815" s="370">
        <v>49.92</v>
      </c>
      <c r="E815" s="370">
        <v>1.153</v>
      </c>
      <c r="F815" s="370">
        <v>3.11</v>
      </c>
    </row>
    <row r="816" spans="1:8">
      <c r="A816" s="370"/>
      <c r="B816" s="370">
        <v>4.4000000000000004</v>
      </c>
      <c r="C816" s="370">
        <v>43.34</v>
      </c>
      <c r="D816" s="370">
        <v>45.86</v>
      </c>
      <c r="E816" s="370">
        <v>1.177</v>
      </c>
      <c r="F816" s="370">
        <v>3.9660000000000002</v>
      </c>
    </row>
    <row r="818" spans="1:8">
      <c r="A818" s="370" t="s">
        <v>1860</v>
      </c>
      <c r="B818" s="370">
        <v>0</v>
      </c>
      <c r="C818" s="370">
        <v>105.2</v>
      </c>
      <c r="D818" s="370">
        <v>0</v>
      </c>
      <c r="E818" s="370">
        <v>4.5999999999999999E-3</v>
      </c>
      <c r="F818" s="370">
        <v>0.98019999999999996</v>
      </c>
      <c r="G818" s="370">
        <v>1.2</v>
      </c>
      <c r="H818" s="370">
        <v>4.4000000000000004</v>
      </c>
    </row>
    <row r="819" spans="1:8">
      <c r="A819" s="370"/>
      <c r="B819" s="370">
        <v>0.31430000000000002</v>
      </c>
      <c r="C819" s="370">
        <v>105.5</v>
      </c>
      <c r="D819" s="370">
        <v>13.87</v>
      </c>
      <c r="E819" s="370">
        <v>0.25140000000000001</v>
      </c>
      <c r="F819" s="370">
        <v>1.099</v>
      </c>
    </row>
    <row r="820" spans="1:8">
      <c r="A820" s="370"/>
      <c r="B820" s="370">
        <v>0.62860000000000005</v>
      </c>
      <c r="C820" s="370">
        <v>105.2</v>
      </c>
      <c r="D820" s="370">
        <v>25.38</v>
      </c>
      <c r="E820" s="370">
        <v>0.45989999999999998</v>
      </c>
      <c r="F820" s="370">
        <v>1.147</v>
      </c>
    </row>
    <row r="821" spans="1:8">
      <c r="A821" s="370"/>
      <c r="B821" s="370">
        <v>0.94289999999999996</v>
      </c>
      <c r="C821" s="370">
        <v>104.4</v>
      </c>
      <c r="D821" s="370">
        <v>34.96</v>
      </c>
      <c r="E821" s="370">
        <v>0.63339999999999996</v>
      </c>
      <c r="F821" s="370">
        <v>1.147</v>
      </c>
    </row>
    <row r="822" spans="1:8">
      <c r="A822" s="370"/>
      <c r="B822" s="370">
        <v>1.2569999999999999</v>
      </c>
      <c r="C822" s="370">
        <v>103</v>
      </c>
      <c r="D822" s="370">
        <v>42.73</v>
      </c>
      <c r="E822" s="370">
        <v>0.77569999999999995</v>
      </c>
      <c r="F822" s="370">
        <v>1.119</v>
      </c>
    </row>
    <row r="823" spans="1:8">
      <c r="A823" s="370"/>
      <c r="B823" s="370">
        <v>1.571</v>
      </c>
      <c r="C823" s="370">
        <v>101</v>
      </c>
      <c r="D823" s="370">
        <v>48.8</v>
      </c>
      <c r="E823" s="370">
        <v>0.89019999999999999</v>
      </c>
      <c r="F823" s="370">
        <v>1.085</v>
      </c>
    </row>
    <row r="824" spans="1:8">
      <c r="A824" s="370"/>
      <c r="B824" s="370">
        <v>1.8859999999999999</v>
      </c>
      <c r="C824" s="370">
        <v>98.25</v>
      </c>
      <c r="D824" s="370">
        <v>53.28</v>
      </c>
      <c r="E824" s="370">
        <v>0.98050000000000004</v>
      </c>
      <c r="F824" s="370">
        <v>1.0649999999999999</v>
      </c>
    </row>
    <row r="825" spans="1:8">
      <c r="A825" s="370"/>
      <c r="B825" s="370">
        <v>2.2000000000000002</v>
      </c>
      <c r="C825" s="370">
        <v>94.81</v>
      </c>
      <c r="D825" s="370">
        <v>56.29</v>
      </c>
      <c r="E825" s="370">
        <v>1.05</v>
      </c>
      <c r="F825" s="370">
        <v>1.081</v>
      </c>
    </row>
    <row r="826" spans="1:8">
      <c r="A826" s="370"/>
      <c r="B826" s="370">
        <v>2.5139999999999998</v>
      </c>
      <c r="C826" s="370">
        <v>90.59</v>
      </c>
      <c r="D826" s="370">
        <v>57.95</v>
      </c>
      <c r="E826" s="370">
        <v>1.103</v>
      </c>
      <c r="F826" s="370">
        <v>1.1539999999999999</v>
      </c>
    </row>
    <row r="827" spans="1:8">
      <c r="A827" s="370"/>
      <c r="B827" s="370">
        <v>2.8290000000000002</v>
      </c>
      <c r="C827" s="370">
        <v>85.55</v>
      </c>
      <c r="D827" s="370">
        <v>58.37</v>
      </c>
      <c r="E827" s="370">
        <v>1.1419999999999999</v>
      </c>
      <c r="F827" s="370">
        <v>1.3049999999999999</v>
      </c>
    </row>
    <row r="828" spans="1:8">
      <c r="A828" s="370"/>
      <c r="B828" s="370">
        <v>3.1429999999999998</v>
      </c>
      <c r="C828" s="370">
        <v>79.64</v>
      </c>
      <c r="D828" s="370">
        <v>57.66</v>
      </c>
      <c r="E828" s="370">
        <v>1.171</v>
      </c>
      <c r="F828" s="370">
        <v>1.5549999999999999</v>
      </c>
    </row>
    <row r="829" spans="1:8">
      <c r="A829" s="370"/>
      <c r="B829" s="370">
        <v>3.4569999999999999</v>
      </c>
      <c r="C829" s="370">
        <v>72.81</v>
      </c>
      <c r="D829" s="370">
        <v>55.94</v>
      </c>
      <c r="E829" s="370">
        <v>1.1930000000000001</v>
      </c>
      <c r="F829" s="370">
        <v>1.925</v>
      </c>
    </row>
    <row r="830" spans="1:8">
      <c r="A830" s="370"/>
      <c r="B830" s="370">
        <v>3.7709999999999999</v>
      </c>
      <c r="C830" s="370">
        <v>65.02</v>
      </c>
      <c r="D830" s="370">
        <v>53.32</v>
      </c>
      <c r="E830" s="370">
        <v>1.2130000000000001</v>
      </c>
      <c r="F830" s="370">
        <v>2.4359999999999999</v>
      </c>
    </row>
    <row r="831" spans="1:8">
      <c r="A831" s="370"/>
      <c r="B831" s="370">
        <v>4.0860000000000003</v>
      </c>
      <c r="C831" s="370">
        <v>56.21</v>
      </c>
      <c r="D831" s="370">
        <v>49.92</v>
      </c>
      <c r="E831" s="370">
        <v>1.2330000000000001</v>
      </c>
      <c r="F831" s="370">
        <v>3.11</v>
      </c>
    </row>
    <row r="832" spans="1:8">
      <c r="A832" s="370"/>
      <c r="B832" s="370">
        <v>4.4000000000000004</v>
      </c>
      <c r="C832" s="370">
        <v>46.36</v>
      </c>
      <c r="D832" s="370">
        <v>45.86</v>
      </c>
      <c r="E832" s="370">
        <v>1.258</v>
      </c>
      <c r="F832" s="370">
        <v>3.9660000000000002</v>
      </c>
    </row>
    <row r="834" spans="1:8">
      <c r="A834" s="370" t="s">
        <v>1861</v>
      </c>
      <c r="B834" s="370">
        <v>0</v>
      </c>
      <c r="C834" s="370">
        <v>112.9</v>
      </c>
      <c r="D834" s="370">
        <v>0</v>
      </c>
      <c r="E834" s="370">
        <v>7.6E-3</v>
      </c>
      <c r="F834" s="370">
        <v>0.98019999999999996</v>
      </c>
      <c r="G834" s="370">
        <v>1.2</v>
      </c>
      <c r="H834" s="370">
        <v>4.4000000000000004</v>
      </c>
    </row>
    <row r="835" spans="1:8">
      <c r="A835" s="370"/>
      <c r="B835" s="370">
        <v>0.31430000000000002</v>
      </c>
      <c r="C835" s="370">
        <v>112.7</v>
      </c>
      <c r="D835" s="370">
        <v>13.87</v>
      </c>
      <c r="E835" s="370">
        <v>0.2641</v>
      </c>
      <c r="F835" s="370">
        <v>1.099</v>
      </c>
    </row>
    <row r="836" spans="1:8">
      <c r="A836" s="370"/>
      <c r="B836" s="370">
        <v>0.62860000000000005</v>
      </c>
      <c r="C836" s="370">
        <v>112.3</v>
      </c>
      <c r="D836" s="370">
        <v>25.38</v>
      </c>
      <c r="E836" s="370">
        <v>0.48370000000000002</v>
      </c>
      <c r="F836" s="370">
        <v>1.147</v>
      </c>
    </row>
    <row r="837" spans="1:8">
      <c r="A837" s="370"/>
      <c r="B837" s="370">
        <v>0.94289999999999996</v>
      </c>
      <c r="C837" s="370">
        <v>111.5</v>
      </c>
      <c r="D837" s="370">
        <v>34.96</v>
      </c>
      <c r="E837" s="370">
        <v>0.66930000000000001</v>
      </c>
      <c r="F837" s="370">
        <v>1.147</v>
      </c>
    </row>
    <row r="838" spans="1:8">
      <c r="A838" s="370"/>
      <c r="B838" s="370">
        <v>1.2569999999999999</v>
      </c>
      <c r="C838" s="370">
        <v>110.2</v>
      </c>
      <c r="D838" s="370">
        <v>42.73</v>
      </c>
      <c r="E838" s="370">
        <v>0.82420000000000004</v>
      </c>
      <c r="F838" s="370">
        <v>1.119</v>
      </c>
    </row>
    <row r="839" spans="1:8">
      <c r="A839" s="370"/>
      <c r="B839" s="370">
        <v>1.571</v>
      </c>
      <c r="C839" s="370">
        <v>108.3</v>
      </c>
      <c r="D839" s="370">
        <v>48.8</v>
      </c>
      <c r="E839" s="370">
        <v>0.95140000000000002</v>
      </c>
      <c r="F839" s="370">
        <v>1.085</v>
      </c>
    </row>
    <row r="840" spans="1:8">
      <c r="A840" s="370"/>
      <c r="B840" s="370">
        <v>1.8859999999999999</v>
      </c>
      <c r="C840" s="370">
        <v>105.7</v>
      </c>
      <c r="D840" s="370">
        <v>53.28</v>
      </c>
      <c r="E840" s="370">
        <v>1.054</v>
      </c>
      <c r="F840" s="370">
        <v>1.0649999999999999</v>
      </c>
    </row>
    <row r="841" spans="1:8">
      <c r="A841" s="370"/>
      <c r="B841" s="370">
        <v>2.2000000000000002</v>
      </c>
      <c r="C841" s="370">
        <v>102.4</v>
      </c>
      <c r="D841" s="370">
        <v>56.29</v>
      </c>
      <c r="E841" s="370">
        <v>1.135</v>
      </c>
      <c r="F841" s="370">
        <v>1.081</v>
      </c>
    </row>
    <row r="842" spans="1:8">
      <c r="A842" s="370"/>
      <c r="B842" s="370">
        <v>2.5139999999999998</v>
      </c>
      <c r="C842" s="370">
        <v>98.31</v>
      </c>
      <c r="D842" s="370">
        <v>57.95</v>
      </c>
      <c r="E842" s="370">
        <v>1.198</v>
      </c>
      <c r="F842" s="370">
        <v>1.1539999999999999</v>
      </c>
    </row>
    <row r="843" spans="1:8">
      <c r="A843" s="370"/>
      <c r="B843" s="370">
        <v>2.8290000000000002</v>
      </c>
      <c r="C843" s="370">
        <v>93.24</v>
      </c>
      <c r="D843" s="370">
        <v>58.37</v>
      </c>
      <c r="E843" s="370">
        <v>1.246</v>
      </c>
      <c r="F843" s="370">
        <v>1.3049999999999999</v>
      </c>
    </row>
    <row r="844" spans="1:8">
      <c r="A844" s="370"/>
      <c r="B844" s="370">
        <v>3.1429999999999998</v>
      </c>
      <c r="C844" s="370">
        <v>87.14</v>
      </c>
      <c r="D844" s="370">
        <v>57.66</v>
      </c>
      <c r="E844" s="370">
        <v>1.282</v>
      </c>
      <c r="F844" s="370">
        <v>1.5549999999999999</v>
      </c>
    </row>
    <row r="845" spans="1:8">
      <c r="A845" s="370"/>
      <c r="B845" s="370">
        <v>3.4569999999999999</v>
      </c>
      <c r="C845" s="370">
        <v>79.91</v>
      </c>
      <c r="D845" s="370">
        <v>55.94</v>
      </c>
      <c r="E845" s="370">
        <v>1.3089999999999999</v>
      </c>
      <c r="F845" s="370">
        <v>1.925</v>
      </c>
    </row>
    <row r="846" spans="1:8">
      <c r="A846" s="370"/>
      <c r="B846" s="370">
        <v>3.7709999999999999</v>
      </c>
      <c r="C846" s="370">
        <v>71.48</v>
      </c>
      <c r="D846" s="370">
        <v>53.32</v>
      </c>
      <c r="E846" s="370">
        <v>1.33</v>
      </c>
      <c r="F846" s="370">
        <v>2.4359999999999999</v>
      </c>
    </row>
    <row r="847" spans="1:8">
      <c r="A847" s="370"/>
      <c r="B847" s="370">
        <v>4.0860000000000003</v>
      </c>
      <c r="C847" s="370">
        <v>61.74</v>
      </c>
      <c r="D847" s="370">
        <v>49.92</v>
      </c>
      <c r="E847" s="370">
        <v>1.349</v>
      </c>
      <c r="F847" s="370">
        <v>3.11</v>
      </c>
    </row>
    <row r="848" spans="1:8">
      <c r="A848" s="370"/>
      <c r="B848" s="370">
        <v>4.4000000000000004</v>
      </c>
      <c r="C848" s="370">
        <v>50.61</v>
      </c>
      <c r="D848" s="370">
        <v>45.86</v>
      </c>
      <c r="E848" s="370">
        <v>1.3680000000000001</v>
      </c>
      <c r="F848" s="370">
        <v>3.9660000000000002</v>
      </c>
    </row>
    <row r="850" spans="1:8">
      <c r="A850" s="370" t="s">
        <v>1862</v>
      </c>
      <c r="B850" s="370">
        <v>0</v>
      </c>
      <c r="C850" s="370">
        <v>120.5</v>
      </c>
      <c r="D850" s="370">
        <v>0</v>
      </c>
      <c r="E850" s="370">
        <v>8.6999999999999994E-3</v>
      </c>
      <c r="F850" s="370">
        <v>0.98019999999999996</v>
      </c>
      <c r="G850" s="370">
        <v>1.2</v>
      </c>
      <c r="H850" s="370">
        <v>4.4000000000000004</v>
      </c>
    </row>
    <row r="851" spans="1:8">
      <c r="A851" s="370"/>
      <c r="B851" s="370">
        <v>0.31430000000000002</v>
      </c>
      <c r="C851" s="370">
        <v>120.5</v>
      </c>
      <c r="D851" s="370">
        <v>13.87</v>
      </c>
      <c r="E851" s="370">
        <v>0.28389999999999999</v>
      </c>
      <c r="F851" s="370">
        <v>1.099</v>
      </c>
    </row>
    <row r="852" spans="1:8">
      <c r="A852" s="370"/>
      <c r="B852" s="370">
        <v>0.62860000000000005</v>
      </c>
      <c r="C852" s="370">
        <v>120.2</v>
      </c>
      <c r="D852" s="370">
        <v>25.38</v>
      </c>
      <c r="E852" s="370">
        <v>0.51890000000000003</v>
      </c>
      <c r="F852" s="370">
        <v>1.147</v>
      </c>
    </row>
    <row r="853" spans="1:8">
      <c r="A853" s="370"/>
      <c r="B853" s="370">
        <v>0.94289999999999996</v>
      </c>
      <c r="C853" s="370">
        <v>119.4</v>
      </c>
      <c r="D853" s="370">
        <v>34.96</v>
      </c>
      <c r="E853" s="370">
        <v>0.71730000000000005</v>
      </c>
      <c r="F853" s="370">
        <v>1.147</v>
      </c>
    </row>
    <row r="854" spans="1:8">
      <c r="A854" s="370"/>
      <c r="B854" s="370">
        <v>1.2569999999999999</v>
      </c>
      <c r="C854" s="370">
        <v>118</v>
      </c>
      <c r="D854" s="370">
        <v>42.73</v>
      </c>
      <c r="E854" s="370">
        <v>0.88239999999999996</v>
      </c>
      <c r="F854" s="370">
        <v>1.119</v>
      </c>
    </row>
    <row r="855" spans="1:8">
      <c r="A855" s="370"/>
      <c r="B855" s="370">
        <v>1.571</v>
      </c>
      <c r="C855" s="370">
        <v>116</v>
      </c>
      <c r="D855" s="370">
        <v>48.8</v>
      </c>
      <c r="E855" s="370">
        <v>1.018</v>
      </c>
      <c r="F855" s="370">
        <v>1.085</v>
      </c>
    </row>
    <row r="856" spans="1:8">
      <c r="A856" s="370"/>
      <c r="B856" s="370">
        <v>1.8859999999999999</v>
      </c>
      <c r="C856" s="370">
        <v>113.2</v>
      </c>
      <c r="D856" s="370">
        <v>53.28</v>
      </c>
      <c r="E856" s="370">
        <v>1.127</v>
      </c>
      <c r="F856" s="370">
        <v>1.0649999999999999</v>
      </c>
    </row>
    <row r="857" spans="1:8">
      <c r="A857" s="370"/>
      <c r="B857" s="370">
        <v>2.2000000000000002</v>
      </c>
      <c r="C857" s="370">
        <v>109.6</v>
      </c>
      <c r="D857" s="370">
        <v>56.29</v>
      </c>
      <c r="E857" s="370">
        <v>1.2130000000000001</v>
      </c>
      <c r="F857" s="370">
        <v>1.081</v>
      </c>
    </row>
    <row r="858" spans="1:8">
      <c r="A858" s="370"/>
      <c r="B858" s="370">
        <v>2.5139999999999998</v>
      </c>
      <c r="C858" s="370">
        <v>105.1</v>
      </c>
      <c r="D858" s="370">
        <v>57.95</v>
      </c>
      <c r="E858" s="370">
        <v>1.2789999999999999</v>
      </c>
      <c r="F858" s="370">
        <v>1.1539999999999999</v>
      </c>
    </row>
    <row r="859" spans="1:8">
      <c r="A859" s="370"/>
      <c r="B859" s="370">
        <v>2.8290000000000002</v>
      </c>
      <c r="C859" s="370">
        <v>99.61</v>
      </c>
      <c r="D859" s="370">
        <v>58.37</v>
      </c>
      <c r="E859" s="370">
        <v>1.33</v>
      </c>
      <c r="F859" s="370">
        <v>1.3049999999999999</v>
      </c>
    </row>
    <row r="860" spans="1:8">
      <c r="A860" s="370"/>
      <c r="B860" s="370">
        <v>3.1429999999999998</v>
      </c>
      <c r="C860" s="370">
        <v>93.02</v>
      </c>
      <c r="D860" s="370">
        <v>57.66</v>
      </c>
      <c r="E860" s="370">
        <v>1.3680000000000001</v>
      </c>
      <c r="F860" s="370">
        <v>1.5549999999999999</v>
      </c>
    </row>
    <row r="861" spans="1:8">
      <c r="A861" s="370"/>
      <c r="B861" s="370">
        <v>3.4569999999999999</v>
      </c>
      <c r="C861" s="370">
        <v>85.26</v>
      </c>
      <c r="D861" s="370">
        <v>55.94</v>
      </c>
      <c r="E861" s="370">
        <v>1.397</v>
      </c>
      <c r="F861" s="370">
        <v>1.925</v>
      </c>
    </row>
    <row r="862" spans="1:8">
      <c r="A862" s="370"/>
      <c r="B862" s="370">
        <v>3.7709999999999999</v>
      </c>
      <c r="C862" s="370">
        <v>76.23</v>
      </c>
      <c r="D862" s="370">
        <v>53.32</v>
      </c>
      <c r="E862" s="370">
        <v>1.42</v>
      </c>
      <c r="F862" s="370">
        <v>2.4359999999999999</v>
      </c>
    </row>
    <row r="863" spans="1:8">
      <c r="A863" s="370"/>
      <c r="B863" s="370">
        <v>4.0860000000000003</v>
      </c>
      <c r="C863" s="370">
        <v>65.84</v>
      </c>
      <c r="D863" s="370">
        <v>49.92</v>
      </c>
      <c r="E863" s="370">
        <v>1.4419999999999999</v>
      </c>
      <c r="F863" s="370">
        <v>3.11</v>
      </c>
    </row>
    <row r="864" spans="1:8">
      <c r="A864" s="370"/>
      <c r="B864" s="370">
        <v>4.4000000000000004</v>
      </c>
      <c r="C864" s="370">
        <v>54.04</v>
      </c>
      <c r="D864" s="370">
        <v>45.86</v>
      </c>
      <c r="E864" s="370">
        <v>1.464</v>
      </c>
      <c r="F864" s="370">
        <v>3.9660000000000002</v>
      </c>
    </row>
    <row r="866" spans="1:8">
      <c r="A866" s="370" t="s">
        <v>1863</v>
      </c>
      <c r="B866" s="370">
        <v>0</v>
      </c>
      <c r="C866" s="370">
        <v>128</v>
      </c>
      <c r="D866" s="370">
        <v>0</v>
      </c>
      <c r="E866" s="370">
        <v>1.0500000000000001E-2</v>
      </c>
      <c r="F866" s="370">
        <v>0.98019999999999996</v>
      </c>
      <c r="G866" s="370">
        <v>1.2</v>
      </c>
      <c r="H866" s="370">
        <v>4.4000000000000004</v>
      </c>
    </row>
    <row r="867" spans="1:8">
      <c r="A867" s="370"/>
      <c r="B867" s="370">
        <v>0.31430000000000002</v>
      </c>
      <c r="C867" s="370">
        <v>127.7</v>
      </c>
      <c r="D867" s="370">
        <v>13.87</v>
      </c>
      <c r="E867" s="370">
        <v>0.30120000000000002</v>
      </c>
      <c r="F867" s="370">
        <v>1.099</v>
      </c>
    </row>
    <row r="868" spans="1:8">
      <c r="A868" s="370"/>
      <c r="B868" s="370">
        <v>0.62860000000000005</v>
      </c>
      <c r="C868" s="370">
        <v>127</v>
      </c>
      <c r="D868" s="370">
        <v>25.38</v>
      </c>
      <c r="E868" s="370">
        <v>0.54969999999999997</v>
      </c>
      <c r="F868" s="370">
        <v>1.147</v>
      </c>
    </row>
    <row r="869" spans="1:8">
      <c r="A869" s="370"/>
      <c r="B869" s="370">
        <v>0.94289999999999996</v>
      </c>
      <c r="C869" s="370">
        <v>126</v>
      </c>
      <c r="D869" s="370">
        <v>34.96</v>
      </c>
      <c r="E869" s="370">
        <v>0.75960000000000005</v>
      </c>
      <c r="F869" s="370">
        <v>1.147</v>
      </c>
    </row>
    <row r="870" spans="1:8">
      <c r="A870" s="370"/>
      <c r="B870" s="370">
        <v>1.2569999999999999</v>
      </c>
      <c r="C870" s="370">
        <v>124.5</v>
      </c>
      <c r="D870" s="370">
        <v>42.73</v>
      </c>
      <c r="E870" s="370">
        <v>0.93459999999999999</v>
      </c>
      <c r="F870" s="370">
        <v>1.119</v>
      </c>
    </row>
    <row r="871" spans="1:8">
      <c r="A871" s="370"/>
      <c r="B871" s="370">
        <v>1.571</v>
      </c>
      <c r="C871" s="370">
        <v>122.3</v>
      </c>
      <c r="D871" s="370">
        <v>48.8</v>
      </c>
      <c r="E871" s="370">
        <v>1.0780000000000001</v>
      </c>
      <c r="F871" s="370">
        <v>1.085</v>
      </c>
    </row>
    <row r="872" spans="1:8">
      <c r="A872" s="370"/>
      <c r="B872" s="370">
        <v>1.8859999999999999</v>
      </c>
      <c r="C872" s="370">
        <v>119.5</v>
      </c>
      <c r="D872" s="370">
        <v>53.28</v>
      </c>
      <c r="E872" s="370">
        <v>1.194</v>
      </c>
      <c r="F872" s="370">
        <v>1.0649999999999999</v>
      </c>
    </row>
    <row r="873" spans="1:8">
      <c r="A873" s="370"/>
      <c r="B873" s="370">
        <v>2.2000000000000002</v>
      </c>
      <c r="C873" s="370">
        <v>115.8</v>
      </c>
      <c r="D873" s="370">
        <v>56.29</v>
      </c>
      <c r="E873" s="370">
        <v>1.2849999999999999</v>
      </c>
      <c r="F873" s="370">
        <v>1.081</v>
      </c>
    </row>
    <row r="874" spans="1:8">
      <c r="A874" s="370"/>
      <c r="B874" s="370">
        <v>2.5139999999999998</v>
      </c>
      <c r="C874" s="370">
        <v>111.1</v>
      </c>
      <c r="D874" s="370">
        <v>57.95</v>
      </c>
      <c r="E874" s="370">
        <v>1.3560000000000001</v>
      </c>
      <c r="F874" s="370">
        <v>1.1539999999999999</v>
      </c>
    </row>
    <row r="875" spans="1:8">
      <c r="A875" s="370"/>
      <c r="B875" s="370">
        <v>2.8290000000000002</v>
      </c>
      <c r="C875" s="370">
        <v>105.4</v>
      </c>
      <c r="D875" s="370">
        <v>58.37</v>
      </c>
      <c r="E875" s="370">
        <v>1.41</v>
      </c>
      <c r="F875" s="370">
        <v>1.3049999999999999</v>
      </c>
    </row>
    <row r="876" spans="1:8">
      <c r="A876" s="370"/>
      <c r="B876" s="370">
        <v>3.1429999999999998</v>
      </c>
      <c r="C876" s="370">
        <v>98.5</v>
      </c>
      <c r="D876" s="370">
        <v>57.66</v>
      </c>
      <c r="E876" s="370">
        <v>1.45</v>
      </c>
      <c r="F876" s="370">
        <v>1.5549999999999999</v>
      </c>
    </row>
    <row r="877" spans="1:8">
      <c r="A877" s="370"/>
      <c r="B877" s="370">
        <v>3.4569999999999999</v>
      </c>
      <c r="C877" s="370">
        <v>90.33</v>
      </c>
      <c r="D877" s="370">
        <v>55.94</v>
      </c>
      <c r="E877" s="370">
        <v>1.48</v>
      </c>
      <c r="F877" s="370">
        <v>1.925</v>
      </c>
    </row>
    <row r="878" spans="1:8">
      <c r="A878" s="370"/>
      <c r="B878" s="370">
        <v>3.7709999999999999</v>
      </c>
      <c r="C878" s="370">
        <v>80.77</v>
      </c>
      <c r="D878" s="370">
        <v>53.32</v>
      </c>
      <c r="E878" s="370">
        <v>1.504</v>
      </c>
      <c r="F878" s="370">
        <v>2.4359999999999999</v>
      </c>
    </row>
    <row r="879" spans="1:8">
      <c r="A879" s="370"/>
      <c r="B879" s="370">
        <v>4.0860000000000003</v>
      </c>
      <c r="C879" s="370">
        <v>69.709999999999994</v>
      </c>
      <c r="D879" s="370">
        <v>49.92</v>
      </c>
      <c r="E879" s="370">
        <v>1.5249999999999999</v>
      </c>
      <c r="F879" s="370">
        <v>3.11</v>
      </c>
    </row>
    <row r="880" spans="1:8">
      <c r="A880" s="370"/>
      <c r="B880" s="370">
        <v>4.4000000000000004</v>
      </c>
      <c r="C880" s="370">
        <v>57.05</v>
      </c>
      <c r="D880" s="370">
        <v>45.86</v>
      </c>
      <c r="E880" s="370">
        <v>1.548</v>
      </c>
      <c r="F880" s="370">
        <v>3.9660000000000002</v>
      </c>
    </row>
    <row r="882" spans="1:8">
      <c r="A882" s="370" t="s">
        <v>1864</v>
      </c>
      <c r="B882" s="370">
        <v>0</v>
      </c>
      <c r="C882" s="370">
        <v>135.9</v>
      </c>
      <c r="D882" s="370">
        <v>0</v>
      </c>
      <c r="E882" s="370">
        <v>8.5000000000000006E-3</v>
      </c>
      <c r="F882" s="370">
        <v>0.98019999999999996</v>
      </c>
      <c r="G882" s="370">
        <v>1.2</v>
      </c>
      <c r="H882" s="370">
        <v>4.4000000000000004</v>
      </c>
    </row>
    <row r="883" spans="1:8">
      <c r="A883" s="370"/>
      <c r="B883" s="370">
        <v>0.31430000000000002</v>
      </c>
      <c r="C883" s="370">
        <v>136</v>
      </c>
      <c r="D883" s="370">
        <v>13.87</v>
      </c>
      <c r="E883" s="370">
        <v>0.32429999999999998</v>
      </c>
      <c r="F883" s="370">
        <v>1.099</v>
      </c>
    </row>
    <row r="884" spans="1:8">
      <c r="A884" s="370"/>
      <c r="B884" s="370">
        <v>0.62860000000000005</v>
      </c>
      <c r="C884" s="370">
        <v>135.69999999999999</v>
      </c>
      <c r="D884" s="370">
        <v>25.38</v>
      </c>
      <c r="E884" s="370">
        <v>0.59219999999999995</v>
      </c>
      <c r="F884" s="370">
        <v>1.147</v>
      </c>
    </row>
    <row r="885" spans="1:8">
      <c r="A885" s="370"/>
      <c r="B885" s="370">
        <v>0.94289999999999996</v>
      </c>
      <c r="C885" s="370">
        <v>134.69999999999999</v>
      </c>
      <c r="D885" s="370">
        <v>34.96</v>
      </c>
      <c r="E885" s="370">
        <v>0.8165</v>
      </c>
      <c r="F885" s="370">
        <v>1.147</v>
      </c>
    </row>
    <row r="886" spans="1:8">
      <c r="A886" s="370"/>
      <c r="B886" s="370">
        <v>1.2569999999999999</v>
      </c>
      <c r="C886" s="370">
        <v>133</v>
      </c>
      <c r="D886" s="370">
        <v>42.73</v>
      </c>
      <c r="E886" s="370">
        <v>1.0009999999999999</v>
      </c>
      <c r="F886" s="370">
        <v>1.119</v>
      </c>
    </row>
    <row r="887" spans="1:8">
      <c r="A887" s="370"/>
      <c r="B887" s="370">
        <v>1.571</v>
      </c>
      <c r="C887" s="370">
        <v>130.6</v>
      </c>
      <c r="D887" s="370">
        <v>48.8</v>
      </c>
      <c r="E887" s="370">
        <v>1.151</v>
      </c>
      <c r="F887" s="370">
        <v>1.085</v>
      </c>
    </row>
    <row r="888" spans="1:8">
      <c r="A888" s="370"/>
      <c r="B888" s="370">
        <v>1.8859999999999999</v>
      </c>
      <c r="C888" s="370">
        <v>127.3</v>
      </c>
      <c r="D888" s="370">
        <v>53.28</v>
      </c>
      <c r="E888" s="370">
        <v>1.2709999999999999</v>
      </c>
      <c r="F888" s="370">
        <v>1.0649999999999999</v>
      </c>
    </row>
    <row r="889" spans="1:8">
      <c r="A889" s="370"/>
      <c r="B889" s="370">
        <v>2.2000000000000002</v>
      </c>
      <c r="C889" s="370">
        <v>123.1</v>
      </c>
      <c r="D889" s="370">
        <v>56.29</v>
      </c>
      <c r="E889" s="370">
        <v>1.363</v>
      </c>
      <c r="F889" s="370">
        <v>1.081</v>
      </c>
    </row>
    <row r="890" spans="1:8">
      <c r="A890" s="370"/>
      <c r="B890" s="370">
        <v>2.5139999999999998</v>
      </c>
      <c r="C890" s="370">
        <v>117.8</v>
      </c>
      <c r="D890" s="370">
        <v>57.95</v>
      </c>
      <c r="E890" s="370">
        <v>1.4339999999999999</v>
      </c>
      <c r="F890" s="370">
        <v>1.1539999999999999</v>
      </c>
    </row>
    <row r="891" spans="1:8">
      <c r="A891" s="370"/>
      <c r="B891" s="370">
        <v>2.8290000000000002</v>
      </c>
      <c r="C891" s="370">
        <v>111.5</v>
      </c>
      <c r="D891" s="370">
        <v>58.37</v>
      </c>
      <c r="E891" s="370">
        <v>1.4870000000000001</v>
      </c>
      <c r="F891" s="370">
        <v>1.3049999999999999</v>
      </c>
    </row>
    <row r="892" spans="1:8">
      <c r="A892" s="370"/>
      <c r="B892" s="370">
        <v>3.1429999999999998</v>
      </c>
      <c r="C892" s="370">
        <v>103.9</v>
      </c>
      <c r="D892" s="370">
        <v>57.66</v>
      </c>
      <c r="E892" s="370">
        <v>1.5269999999999999</v>
      </c>
      <c r="F892" s="370">
        <v>1.5549999999999999</v>
      </c>
    </row>
    <row r="893" spans="1:8">
      <c r="A893" s="370"/>
      <c r="B893" s="370">
        <v>3.4569999999999999</v>
      </c>
      <c r="C893" s="370">
        <v>95.13</v>
      </c>
      <c r="D893" s="370">
        <v>55.94</v>
      </c>
      <c r="E893" s="370">
        <v>1.5569999999999999</v>
      </c>
      <c r="F893" s="370">
        <v>1.925</v>
      </c>
    </row>
    <row r="894" spans="1:8">
      <c r="A894" s="370"/>
      <c r="B894" s="370">
        <v>3.7709999999999999</v>
      </c>
      <c r="C894" s="370">
        <v>84.99</v>
      </c>
      <c r="D894" s="370">
        <v>53.32</v>
      </c>
      <c r="E894" s="370">
        <v>1.5820000000000001</v>
      </c>
      <c r="F894" s="370">
        <v>2.4359999999999999</v>
      </c>
    </row>
    <row r="895" spans="1:8">
      <c r="A895" s="370"/>
      <c r="B895" s="370">
        <v>4.0860000000000003</v>
      </c>
      <c r="C895" s="370">
        <v>73.41</v>
      </c>
      <c r="D895" s="370">
        <v>49.92</v>
      </c>
      <c r="E895" s="370">
        <v>1.607</v>
      </c>
      <c r="F895" s="370">
        <v>3.11</v>
      </c>
    </row>
    <row r="896" spans="1:8">
      <c r="A896" s="370"/>
      <c r="B896" s="370">
        <v>4.4000000000000004</v>
      </c>
      <c r="C896" s="370">
        <v>60.35</v>
      </c>
      <c r="D896" s="370">
        <v>45.86</v>
      </c>
      <c r="E896" s="370">
        <v>1.635</v>
      </c>
      <c r="F896" s="370">
        <v>3.9660000000000002</v>
      </c>
    </row>
    <row r="898" spans="1:8">
      <c r="A898" s="370" t="s">
        <v>1865</v>
      </c>
      <c r="B898" s="370">
        <v>0</v>
      </c>
      <c r="C898" s="370">
        <v>142.80000000000001</v>
      </c>
      <c r="D898" s="370">
        <v>0</v>
      </c>
      <c r="E898" s="370">
        <v>4.4999999999999997E-3</v>
      </c>
      <c r="F898" s="370">
        <v>0.98019999999999996</v>
      </c>
      <c r="G898" s="370">
        <v>1.2</v>
      </c>
      <c r="H898" s="370">
        <v>4.4000000000000004</v>
      </c>
    </row>
    <row r="899" spans="1:8">
      <c r="A899" s="370"/>
      <c r="B899" s="370">
        <v>0.31430000000000002</v>
      </c>
      <c r="C899" s="370">
        <v>143.4</v>
      </c>
      <c r="D899" s="370">
        <v>13.87</v>
      </c>
      <c r="E899" s="370">
        <v>0.3503</v>
      </c>
      <c r="F899" s="370">
        <v>1.099</v>
      </c>
    </row>
    <row r="900" spans="1:8">
      <c r="A900" s="370"/>
      <c r="B900" s="370">
        <v>0.62860000000000005</v>
      </c>
      <c r="C900" s="370">
        <v>143.19999999999999</v>
      </c>
      <c r="D900" s="370">
        <v>25.38</v>
      </c>
      <c r="E900" s="370">
        <v>0.63780000000000003</v>
      </c>
      <c r="F900" s="370">
        <v>1.147</v>
      </c>
    </row>
    <row r="901" spans="1:8">
      <c r="A901" s="370"/>
      <c r="B901" s="370">
        <v>0.94289999999999996</v>
      </c>
      <c r="C901" s="370">
        <v>142.19999999999999</v>
      </c>
      <c r="D901" s="370">
        <v>34.96</v>
      </c>
      <c r="E901" s="370">
        <v>0.87339999999999995</v>
      </c>
      <c r="F901" s="370">
        <v>1.147</v>
      </c>
    </row>
    <row r="902" spans="1:8">
      <c r="A902" s="370"/>
      <c r="B902" s="370">
        <v>1.2569999999999999</v>
      </c>
      <c r="C902" s="370">
        <v>140.30000000000001</v>
      </c>
      <c r="D902" s="370">
        <v>42.73</v>
      </c>
      <c r="E902" s="370">
        <v>1.0640000000000001</v>
      </c>
      <c r="F902" s="370">
        <v>1.119</v>
      </c>
    </row>
    <row r="903" spans="1:8">
      <c r="A903" s="370"/>
      <c r="B903" s="370">
        <v>1.571</v>
      </c>
      <c r="C903" s="370">
        <v>137.5</v>
      </c>
      <c r="D903" s="370">
        <v>48.8</v>
      </c>
      <c r="E903" s="370">
        <v>1.2150000000000001</v>
      </c>
      <c r="F903" s="370">
        <v>1.085</v>
      </c>
    </row>
    <row r="904" spans="1:8">
      <c r="A904" s="370"/>
      <c r="B904" s="370">
        <v>1.8859999999999999</v>
      </c>
      <c r="C904" s="370">
        <v>133.80000000000001</v>
      </c>
      <c r="D904" s="370">
        <v>53.28</v>
      </c>
      <c r="E904" s="370">
        <v>1.333</v>
      </c>
      <c r="F904" s="370">
        <v>1.0649999999999999</v>
      </c>
    </row>
    <row r="905" spans="1:8">
      <c r="A905" s="370"/>
      <c r="B905" s="370">
        <v>2.2000000000000002</v>
      </c>
      <c r="C905" s="370">
        <v>129.19999999999999</v>
      </c>
      <c r="D905" s="370">
        <v>56.29</v>
      </c>
      <c r="E905" s="370">
        <v>1.4259999999999999</v>
      </c>
      <c r="F905" s="370">
        <v>1.081</v>
      </c>
    </row>
    <row r="906" spans="1:8">
      <c r="A906" s="370"/>
      <c r="B906" s="370">
        <v>2.5139999999999998</v>
      </c>
      <c r="C906" s="370">
        <v>123.6</v>
      </c>
      <c r="D906" s="370">
        <v>57.95</v>
      </c>
      <c r="E906" s="370">
        <v>1.498</v>
      </c>
      <c r="F906" s="370">
        <v>1.1539999999999999</v>
      </c>
    </row>
    <row r="907" spans="1:8">
      <c r="A907" s="370"/>
      <c r="B907" s="370">
        <v>2.8290000000000002</v>
      </c>
      <c r="C907" s="370">
        <v>117.1</v>
      </c>
      <c r="D907" s="370">
        <v>58.37</v>
      </c>
      <c r="E907" s="370">
        <v>1.5580000000000001</v>
      </c>
      <c r="F907" s="370">
        <v>1.3049999999999999</v>
      </c>
    </row>
    <row r="908" spans="1:8">
      <c r="A908" s="370"/>
      <c r="B908" s="370">
        <v>3.1429999999999998</v>
      </c>
      <c r="C908" s="370">
        <v>109.6</v>
      </c>
      <c r="D908" s="370">
        <v>57.66</v>
      </c>
      <c r="E908" s="370">
        <v>1.61</v>
      </c>
      <c r="F908" s="370">
        <v>1.5549999999999999</v>
      </c>
    </row>
    <row r="909" spans="1:8">
      <c r="A909" s="370"/>
      <c r="B909" s="370">
        <v>3.4569999999999999</v>
      </c>
      <c r="C909" s="370">
        <v>101.1</v>
      </c>
      <c r="D909" s="370">
        <v>55.94</v>
      </c>
      <c r="E909" s="370">
        <v>1.6619999999999999</v>
      </c>
      <c r="F909" s="370">
        <v>1.925</v>
      </c>
    </row>
    <row r="910" spans="1:8">
      <c r="A910" s="370"/>
      <c r="B910" s="370">
        <v>3.7709999999999999</v>
      </c>
      <c r="C910" s="370">
        <v>91.61</v>
      </c>
      <c r="D910" s="370">
        <v>53.32</v>
      </c>
      <c r="E910" s="370">
        <v>1.72</v>
      </c>
      <c r="F910" s="370">
        <v>2.4359999999999999</v>
      </c>
    </row>
    <row r="911" spans="1:8">
      <c r="A911" s="370"/>
      <c r="B911" s="370">
        <v>4.0860000000000003</v>
      </c>
      <c r="C911" s="370">
        <v>81.09</v>
      </c>
      <c r="D911" s="370">
        <v>49.92</v>
      </c>
      <c r="E911" s="370">
        <v>1.79</v>
      </c>
      <c r="F911" s="370">
        <v>3.11</v>
      </c>
    </row>
    <row r="912" spans="1:8">
      <c r="A912" s="370"/>
      <c r="B912" s="370">
        <v>4.4000000000000004</v>
      </c>
      <c r="C912" s="370">
        <v>69.540000000000006</v>
      </c>
      <c r="D912" s="370">
        <v>45.86</v>
      </c>
      <c r="E912" s="370">
        <v>1.879</v>
      </c>
      <c r="F912" s="370">
        <v>3.9660000000000002</v>
      </c>
    </row>
    <row r="914" spans="1:8">
      <c r="A914" s="370" t="s">
        <v>1866</v>
      </c>
      <c r="B914" s="370">
        <v>0</v>
      </c>
      <c r="C914" s="370">
        <v>151</v>
      </c>
      <c r="D914" s="370">
        <v>0</v>
      </c>
      <c r="E914" s="370">
        <v>1.0999999999999999E-2</v>
      </c>
      <c r="F914" s="370">
        <v>0.98019999999999996</v>
      </c>
      <c r="G914" s="370">
        <v>1.2</v>
      </c>
      <c r="H914" s="370">
        <v>4.4000000000000004</v>
      </c>
    </row>
    <row r="915" spans="1:8">
      <c r="A915" s="370"/>
      <c r="B915" s="370">
        <v>0.31430000000000002</v>
      </c>
      <c r="C915" s="370">
        <v>151</v>
      </c>
      <c r="D915" s="370">
        <v>13.87</v>
      </c>
      <c r="E915" s="370">
        <v>0.35560000000000003</v>
      </c>
      <c r="F915" s="370">
        <v>1.099</v>
      </c>
    </row>
    <row r="916" spans="1:8">
      <c r="A916" s="370"/>
      <c r="B916" s="370">
        <v>0.62860000000000005</v>
      </c>
      <c r="C916" s="370">
        <v>150.5</v>
      </c>
      <c r="D916" s="370">
        <v>25.38</v>
      </c>
      <c r="E916" s="370">
        <v>0.64980000000000004</v>
      </c>
      <c r="F916" s="370">
        <v>1.147</v>
      </c>
    </row>
    <row r="917" spans="1:8">
      <c r="A917" s="370"/>
      <c r="B917" s="370">
        <v>0.94289999999999996</v>
      </c>
      <c r="C917" s="370">
        <v>149.4</v>
      </c>
      <c r="D917" s="370">
        <v>34.96</v>
      </c>
      <c r="E917" s="370">
        <v>0.89780000000000004</v>
      </c>
      <c r="F917" s="370">
        <v>1.147</v>
      </c>
    </row>
    <row r="918" spans="1:8">
      <c r="A918" s="370"/>
      <c r="B918" s="370">
        <v>1.2569999999999999</v>
      </c>
      <c r="C918" s="370">
        <v>147.5</v>
      </c>
      <c r="D918" s="370">
        <v>42.73</v>
      </c>
      <c r="E918" s="370">
        <v>1.1040000000000001</v>
      </c>
      <c r="F918" s="370">
        <v>1.119</v>
      </c>
    </row>
    <row r="919" spans="1:8">
      <c r="A919" s="370"/>
      <c r="B919" s="370">
        <v>1.571</v>
      </c>
      <c r="C919" s="370">
        <v>144.9</v>
      </c>
      <c r="D919" s="370">
        <v>48.8</v>
      </c>
      <c r="E919" s="370">
        <v>1.272</v>
      </c>
      <c r="F919" s="370">
        <v>1.085</v>
      </c>
    </row>
    <row r="920" spans="1:8">
      <c r="A920" s="370"/>
      <c r="B920" s="370">
        <v>1.8859999999999999</v>
      </c>
      <c r="C920" s="370">
        <v>141.30000000000001</v>
      </c>
      <c r="D920" s="370">
        <v>53.28</v>
      </c>
      <c r="E920" s="370">
        <v>1.4079999999999999</v>
      </c>
      <c r="F920" s="370">
        <v>1.0649999999999999</v>
      </c>
    </row>
    <row r="921" spans="1:8">
      <c r="A921" s="370"/>
      <c r="B921" s="370">
        <v>2.2000000000000002</v>
      </c>
      <c r="C921" s="370">
        <v>136.69999999999999</v>
      </c>
      <c r="D921" s="370">
        <v>56.29</v>
      </c>
      <c r="E921" s="370">
        <v>1.514</v>
      </c>
      <c r="F921" s="370">
        <v>1.081</v>
      </c>
    </row>
    <row r="922" spans="1:8">
      <c r="A922" s="370"/>
      <c r="B922" s="370">
        <v>2.5139999999999998</v>
      </c>
      <c r="C922" s="370">
        <v>130.9</v>
      </c>
      <c r="D922" s="370">
        <v>57.95</v>
      </c>
      <c r="E922" s="370">
        <v>1.595</v>
      </c>
      <c r="F922" s="370">
        <v>1.1539999999999999</v>
      </c>
    </row>
    <row r="923" spans="1:8">
      <c r="A923" s="370"/>
      <c r="B923" s="370">
        <v>2.8290000000000002</v>
      </c>
      <c r="C923" s="370">
        <v>123.9</v>
      </c>
      <c r="D923" s="370">
        <v>58.37</v>
      </c>
      <c r="E923" s="370">
        <v>1.6559999999999999</v>
      </c>
      <c r="F923" s="370">
        <v>1.3049999999999999</v>
      </c>
    </row>
    <row r="924" spans="1:8">
      <c r="A924" s="370"/>
      <c r="B924" s="370">
        <v>3.1429999999999998</v>
      </c>
      <c r="C924" s="370">
        <v>115.6</v>
      </c>
      <c r="D924" s="370">
        <v>57.66</v>
      </c>
      <c r="E924" s="370">
        <v>1.7010000000000001</v>
      </c>
      <c r="F924" s="370">
        <v>1.5549999999999999</v>
      </c>
    </row>
    <row r="925" spans="1:8">
      <c r="A925" s="370"/>
      <c r="B925" s="370">
        <v>3.4569999999999999</v>
      </c>
      <c r="C925" s="370">
        <v>105.8</v>
      </c>
      <c r="D925" s="370">
        <v>55.94</v>
      </c>
      <c r="E925" s="370">
        <v>1.734</v>
      </c>
      <c r="F925" s="370">
        <v>1.925</v>
      </c>
    </row>
    <row r="926" spans="1:8">
      <c r="A926" s="370"/>
      <c r="B926" s="370">
        <v>3.7709999999999999</v>
      </c>
      <c r="C926" s="370">
        <v>94.44</v>
      </c>
      <c r="D926" s="370">
        <v>53.32</v>
      </c>
      <c r="E926" s="370">
        <v>1.7589999999999999</v>
      </c>
      <c r="F926" s="370">
        <v>2.4359999999999999</v>
      </c>
    </row>
    <row r="927" spans="1:8">
      <c r="A927" s="370"/>
      <c r="B927" s="370">
        <v>4.0860000000000003</v>
      </c>
      <c r="C927" s="370">
        <v>81.45</v>
      </c>
      <c r="D927" s="370">
        <v>49.92</v>
      </c>
      <c r="E927" s="370">
        <v>1.7809999999999999</v>
      </c>
      <c r="F927" s="370">
        <v>3.11</v>
      </c>
    </row>
    <row r="928" spans="1:8">
      <c r="A928" s="370"/>
      <c r="B928" s="370">
        <v>4.4000000000000004</v>
      </c>
      <c r="C928" s="370">
        <v>66.709999999999994</v>
      </c>
      <c r="D928" s="370">
        <v>45.86</v>
      </c>
      <c r="E928" s="370">
        <v>1.804</v>
      </c>
      <c r="F928" s="370">
        <v>3.9660000000000002</v>
      </c>
    </row>
    <row r="930" spans="1:8">
      <c r="A930" s="370" t="s">
        <v>1867</v>
      </c>
      <c r="B930" s="370">
        <v>0</v>
      </c>
      <c r="C930" s="370">
        <v>157.9</v>
      </c>
      <c r="D930" s="370">
        <v>0</v>
      </c>
      <c r="E930" s="370">
        <v>1.2200000000000001E-2</v>
      </c>
      <c r="F930" s="370">
        <v>0.98019999999999996</v>
      </c>
      <c r="G930" s="370">
        <v>1.2</v>
      </c>
      <c r="H930" s="370">
        <v>4.4000000000000004</v>
      </c>
    </row>
    <row r="931" spans="1:8">
      <c r="A931" s="370"/>
      <c r="B931" s="370">
        <v>0.31430000000000002</v>
      </c>
      <c r="C931" s="370">
        <v>158.19999999999999</v>
      </c>
      <c r="D931" s="370">
        <v>13.87</v>
      </c>
      <c r="E931" s="370">
        <v>0.37509999999999999</v>
      </c>
      <c r="F931" s="370">
        <v>1.099</v>
      </c>
    </row>
    <row r="932" spans="1:8">
      <c r="A932" s="370"/>
      <c r="B932" s="370">
        <v>0.62860000000000005</v>
      </c>
      <c r="C932" s="370">
        <v>157.80000000000001</v>
      </c>
      <c r="D932" s="370">
        <v>25.38</v>
      </c>
      <c r="E932" s="370">
        <v>0.68459999999999999</v>
      </c>
      <c r="F932" s="370">
        <v>1.147</v>
      </c>
    </row>
    <row r="933" spans="1:8">
      <c r="A933" s="370"/>
      <c r="B933" s="370">
        <v>0.94289999999999996</v>
      </c>
      <c r="C933" s="370">
        <v>156.69999999999999</v>
      </c>
      <c r="D933" s="370">
        <v>34.96</v>
      </c>
      <c r="E933" s="370">
        <v>0.94520000000000004</v>
      </c>
      <c r="F933" s="370">
        <v>1.147</v>
      </c>
    </row>
    <row r="934" spans="1:8">
      <c r="A934" s="370"/>
      <c r="B934" s="370">
        <v>1.2569999999999999</v>
      </c>
      <c r="C934" s="370">
        <v>154.9</v>
      </c>
      <c r="D934" s="370">
        <v>42.73</v>
      </c>
      <c r="E934" s="370">
        <v>1.1619999999999999</v>
      </c>
      <c r="F934" s="370">
        <v>1.119</v>
      </c>
    </row>
    <row r="935" spans="1:8">
      <c r="A935" s="370"/>
      <c r="B935" s="370">
        <v>1.571</v>
      </c>
      <c r="C935" s="370">
        <v>152.19999999999999</v>
      </c>
      <c r="D935" s="370">
        <v>48.8</v>
      </c>
      <c r="E935" s="370">
        <v>1.3380000000000001</v>
      </c>
      <c r="F935" s="370">
        <v>1.085</v>
      </c>
    </row>
    <row r="936" spans="1:8">
      <c r="A936" s="370"/>
      <c r="B936" s="370">
        <v>1.8859999999999999</v>
      </c>
      <c r="C936" s="370">
        <v>148.5</v>
      </c>
      <c r="D936" s="370">
        <v>53.28</v>
      </c>
      <c r="E936" s="370">
        <v>1.48</v>
      </c>
      <c r="F936" s="370">
        <v>1.0649999999999999</v>
      </c>
    </row>
    <row r="937" spans="1:8">
      <c r="A937" s="370"/>
      <c r="B937" s="370">
        <v>2.2000000000000002</v>
      </c>
      <c r="C937" s="370">
        <v>143.69999999999999</v>
      </c>
      <c r="D937" s="370">
        <v>56.29</v>
      </c>
      <c r="E937" s="370">
        <v>1.5920000000000001</v>
      </c>
      <c r="F937" s="370">
        <v>1.081</v>
      </c>
    </row>
    <row r="938" spans="1:8">
      <c r="A938" s="370"/>
      <c r="B938" s="370">
        <v>2.5139999999999998</v>
      </c>
      <c r="C938" s="370">
        <v>137.69999999999999</v>
      </c>
      <c r="D938" s="370">
        <v>57.95</v>
      </c>
      <c r="E938" s="370">
        <v>1.6779999999999999</v>
      </c>
      <c r="F938" s="370">
        <v>1.1539999999999999</v>
      </c>
    </row>
    <row r="939" spans="1:8">
      <c r="A939" s="370"/>
      <c r="B939" s="370">
        <v>2.8290000000000002</v>
      </c>
      <c r="C939" s="370">
        <v>130.4</v>
      </c>
      <c r="D939" s="370">
        <v>58.37</v>
      </c>
      <c r="E939" s="370">
        <v>1.7430000000000001</v>
      </c>
      <c r="F939" s="370">
        <v>1.3049999999999999</v>
      </c>
    </row>
    <row r="940" spans="1:8">
      <c r="A940" s="370"/>
      <c r="B940" s="370">
        <v>3.1429999999999998</v>
      </c>
      <c r="C940" s="370">
        <v>121.7</v>
      </c>
      <c r="D940" s="370">
        <v>57.66</v>
      </c>
      <c r="E940" s="370">
        <v>1.792</v>
      </c>
      <c r="F940" s="370">
        <v>1.5549999999999999</v>
      </c>
    </row>
    <row r="941" spans="1:8">
      <c r="A941" s="370"/>
      <c r="B941" s="370">
        <v>3.4569999999999999</v>
      </c>
      <c r="C941" s="370">
        <v>111.5</v>
      </c>
      <c r="D941" s="370">
        <v>55.94</v>
      </c>
      <c r="E941" s="370">
        <v>1.829</v>
      </c>
      <c r="F941" s="370">
        <v>1.925</v>
      </c>
    </row>
    <row r="942" spans="1:8">
      <c r="A942" s="370"/>
      <c r="B942" s="370">
        <v>3.7709999999999999</v>
      </c>
      <c r="C942" s="370">
        <v>99.68</v>
      </c>
      <c r="D942" s="370">
        <v>53.32</v>
      </c>
      <c r="E942" s="370">
        <v>1.859</v>
      </c>
      <c r="F942" s="370">
        <v>2.4359999999999999</v>
      </c>
    </row>
    <row r="943" spans="1:8">
      <c r="A943" s="370"/>
      <c r="B943" s="370">
        <v>4.0860000000000003</v>
      </c>
      <c r="C943" s="370">
        <v>86.18</v>
      </c>
      <c r="D943" s="370">
        <v>49.92</v>
      </c>
      <c r="E943" s="370">
        <v>1.8859999999999999</v>
      </c>
      <c r="F943" s="370">
        <v>3.11</v>
      </c>
    </row>
    <row r="944" spans="1:8">
      <c r="A944" s="370"/>
      <c r="B944" s="370">
        <v>4.4000000000000004</v>
      </c>
      <c r="C944" s="370">
        <v>70.900000000000006</v>
      </c>
      <c r="D944" s="370">
        <v>45.86</v>
      </c>
      <c r="E944" s="370">
        <v>1.9159999999999999</v>
      </c>
      <c r="F944" s="370">
        <v>3.9660000000000002</v>
      </c>
    </row>
    <row r="946" spans="1:8">
      <c r="A946" s="399" t="s">
        <v>1868</v>
      </c>
      <c r="B946" s="370">
        <v>0</v>
      </c>
      <c r="C946" s="370">
        <v>165.9</v>
      </c>
      <c r="D946" s="370">
        <v>0</v>
      </c>
      <c r="E946" s="370">
        <v>1.15E-2</v>
      </c>
      <c r="F946" s="370">
        <v>0.98019999999999996</v>
      </c>
      <c r="G946" s="370">
        <v>1.2</v>
      </c>
      <c r="H946" s="370">
        <v>4.4000000000000004</v>
      </c>
    </row>
    <row r="947" spans="1:8">
      <c r="A947" s="370"/>
      <c r="B947" s="370">
        <v>0.31430000000000002</v>
      </c>
      <c r="C947" s="370">
        <v>165.8</v>
      </c>
      <c r="D947" s="370">
        <v>13.87</v>
      </c>
      <c r="E947" s="370">
        <v>0.39079999999999998</v>
      </c>
      <c r="F947" s="370">
        <v>1.099</v>
      </c>
    </row>
    <row r="948" spans="1:8">
      <c r="A948" s="370"/>
      <c r="B948" s="370">
        <v>0.62860000000000005</v>
      </c>
      <c r="C948" s="370">
        <v>165.2</v>
      </c>
      <c r="D948" s="370">
        <v>25.38</v>
      </c>
      <c r="E948" s="370">
        <v>0.71419999999999995</v>
      </c>
      <c r="F948" s="370">
        <v>1.147</v>
      </c>
    </row>
    <row r="949" spans="1:8">
      <c r="A949" s="370"/>
      <c r="B949" s="370">
        <v>0.94289999999999996</v>
      </c>
      <c r="C949" s="370">
        <v>163.9</v>
      </c>
      <c r="D949" s="370">
        <v>34.96</v>
      </c>
      <c r="E949" s="370">
        <v>0.98629999999999995</v>
      </c>
      <c r="F949" s="370">
        <v>1.147</v>
      </c>
    </row>
    <row r="950" spans="1:8">
      <c r="A950" s="370"/>
      <c r="B950" s="370">
        <v>1.2569999999999999</v>
      </c>
      <c r="C950" s="370">
        <v>161.9</v>
      </c>
      <c r="D950" s="370">
        <v>42.73</v>
      </c>
      <c r="E950" s="370">
        <v>1.212</v>
      </c>
      <c r="F950" s="370">
        <v>1.119</v>
      </c>
    </row>
    <row r="951" spans="1:8">
      <c r="A951" s="370"/>
      <c r="B951" s="370">
        <v>1.571</v>
      </c>
      <c r="C951" s="370">
        <v>158.9</v>
      </c>
      <c r="D951" s="370">
        <v>48.8</v>
      </c>
      <c r="E951" s="370">
        <v>1.3959999999999999</v>
      </c>
      <c r="F951" s="370">
        <v>1.085</v>
      </c>
    </row>
    <row r="952" spans="1:8">
      <c r="A952" s="370"/>
      <c r="B952" s="370">
        <v>1.8859999999999999</v>
      </c>
      <c r="C952" s="370">
        <v>155</v>
      </c>
      <c r="D952" s="370">
        <v>53.28</v>
      </c>
      <c r="E952" s="370">
        <v>1.544</v>
      </c>
      <c r="F952" s="370">
        <v>1.0649999999999999</v>
      </c>
    </row>
    <row r="953" spans="1:8">
      <c r="A953" s="370"/>
      <c r="B953" s="370">
        <v>2.2000000000000002</v>
      </c>
      <c r="C953" s="370">
        <v>149.9</v>
      </c>
      <c r="D953" s="370">
        <v>56.29</v>
      </c>
      <c r="E953" s="370">
        <v>1.66</v>
      </c>
      <c r="F953" s="370">
        <v>1.081</v>
      </c>
    </row>
    <row r="954" spans="1:8">
      <c r="A954" s="370"/>
      <c r="B954" s="370">
        <v>2.5139999999999998</v>
      </c>
      <c r="C954" s="370">
        <v>143.6</v>
      </c>
      <c r="D954" s="370">
        <v>57.95</v>
      </c>
      <c r="E954" s="370">
        <v>1.7490000000000001</v>
      </c>
      <c r="F954" s="370">
        <v>1.1539999999999999</v>
      </c>
    </row>
    <row r="955" spans="1:8">
      <c r="A955" s="370"/>
      <c r="B955" s="370">
        <v>2.8290000000000002</v>
      </c>
      <c r="C955" s="370">
        <v>136</v>
      </c>
      <c r="D955" s="370">
        <v>58.37</v>
      </c>
      <c r="E955" s="370">
        <v>1.8160000000000001</v>
      </c>
      <c r="F955" s="370">
        <v>1.3049999999999999</v>
      </c>
    </row>
    <row r="956" spans="1:8">
      <c r="A956" s="370"/>
      <c r="B956" s="370">
        <v>3.1429999999999998</v>
      </c>
      <c r="C956" s="370">
        <v>126.9</v>
      </c>
      <c r="D956" s="370">
        <v>57.66</v>
      </c>
      <c r="E956" s="370">
        <v>1.8660000000000001</v>
      </c>
      <c r="F956" s="370">
        <v>1.5549999999999999</v>
      </c>
    </row>
    <row r="957" spans="1:8">
      <c r="A957" s="370"/>
      <c r="B957" s="370">
        <v>3.4569999999999999</v>
      </c>
      <c r="C957" s="370">
        <v>116.2</v>
      </c>
      <c r="D957" s="370">
        <v>55.94</v>
      </c>
      <c r="E957" s="370">
        <v>1.9039999999999999</v>
      </c>
      <c r="F957" s="370">
        <v>1.925</v>
      </c>
    </row>
    <row r="958" spans="1:8">
      <c r="A958" s="370"/>
      <c r="B958" s="370">
        <v>3.7709999999999999</v>
      </c>
      <c r="C958" s="370">
        <v>103.8</v>
      </c>
      <c r="D958" s="370">
        <v>53.32</v>
      </c>
      <c r="E958" s="370">
        <v>1.9339999999999999</v>
      </c>
      <c r="F958" s="370">
        <v>2.4359999999999999</v>
      </c>
    </row>
    <row r="959" spans="1:8">
      <c r="A959" s="370"/>
      <c r="B959" s="370">
        <v>4.0860000000000003</v>
      </c>
      <c r="C959" s="370">
        <v>89.56</v>
      </c>
      <c r="D959" s="370">
        <v>49.92</v>
      </c>
      <c r="E959" s="370">
        <v>1.962</v>
      </c>
      <c r="F959" s="370">
        <v>3.11</v>
      </c>
    </row>
    <row r="960" spans="1:8">
      <c r="A960" s="370"/>
      <c r="B960" s="370">
        <v>4.4000000000000004</v>
      </c>
      <c r="C960" s="370">
        <v>73.42</v>
      </c>
      <c r="D960" s="370">
        <v>45.86</v>
      </c>
      <c r="E960" s="370">
        <v>1.9910000000000001</v>
      </c>
      <c r="F960" s="370">
        <v>3.9660000000000002</v>
      </c>
    </row>
    <row r="962" spans="1:8">
      <c r="A962" s="399" t="s">
        <v>1869</v>
      </c>
      <c r="B962" s="370">
        <v>0</v>
      </c>
      <c r="C962" s="370">
        <v>172.9</v>
      </c>
      <c r="D962" s="370">
        <v>0</v>
      </c>
      <c r="E962" s="370">
        <v>1.0999999999999999E-2</v>
      </c>
      <c r="F962" s="370">
        <v>0.98019999999999996</v>
      </c>
      <c r="G962" s="370">
        <v>1.2</v>
      </c>
      <c r="H962" s="370">
        <v>4.4000000000000004</v>
      </c>
    </row>
    <row r="963" spans="1:8">
      <c r="A963" s="370"/>
      <c r="B963" s="370">
        <v>0.31430000000000002</v>
      </c>
      <c r="C963" s="370">
        <v>173.3</v>
      </c>
      <c r="D963" s="370">
        <v>13.87</v>
      </c>
      <c r="E963" s="370">
        <v>0.41289999999999999</v>
      </c>
      <c r="F963" s="370">
        <v>1.099</v>
      </c>
    </row>
    <row r="964" spans="1:8">
      <c r="A964" s="370"/>
      <c r="B964" s="370">
        <v>0.62860000000000005</v>
      </c>
      <c r="C964" s="370">
        <v>173</v>
      </c>
      <c r="D964" s="370">
        <v>25.38</v>
      </c>
      <c r="E964" s="370">
        <v>0.75419999999999998</v>
      </c>
      <c r="F964" s="370">
        <v>1.147</v>
      </c>
    </row>
    <row r="965" spans="1:8">
      <c r="A965" s="370"/>
      <c r="B965" s="370">
        <v>0.94289999999999996</v>
      </c>
      <c r="C965" s="370">
        <v>171.9</v>
      </c>
      <c r="D965" s="370">
        <v>34.96</v>
      </c>
      <c r="E965" s="370">
        <v>1.04</v>
      </c>
      <c r="F965" s="370">
        <v>1.147</v>
      </c>
    </row>
    <row r="966" spans="1:8">
      <c r="A966" s="370"/>
      <c r="B966" s="370">
        <v>1.2569999999999999</v>
      </c>
      <c r="C966" s="370">
        <v>169.8</v>
      </c>
      <c r="D966" s="370">
        <v>42.73</v>
      </c>
      <c r="E966" s="370">
        <v>1.2769999999999999</v>
      </c>
      <c r="F966" s="370">
        <v>1.119</v>
      </c>
    </row>
    <row r="967" spans="1:8">
      <c r="A967" s="370"/>
      <c r="B967" s="370">
        <v>1.571</v>
      </c>
      <c r="C967" s="370">
        <v>166.8</v>
      </c>
      <c r="D967" s="370">
        <v>48.8</v>
      </c>
      <c r="E967" s="370">
        <v>1.4690000000000001</v>
      </c>
      <c r="F967" s="370">
        <v>1.085</v>
      </c>
    </row>
    <row r="968" spans="1:8">
      <c r="A968" s="370"/>
      <c r="B968" s="370">
        <v>1.8859999999999999</v>
      </c>
      <c r="C968" s="370">
        <v>162.6</v>
      </c>
      <c r="D968" s="370">
        <v>53.28</v>
      </c>
      <c r="E968" s="370">
        <v>1.6220000000000001</v>
      </c>
      <c r="F968" s="370">
        <v>1.0649999999999999</v>
      </c>
    </row>
    <row r="969" spans="1:8">
      <c r="A969" s="370"/>
      <c r="B969" s="370">
        <v>2.2000000000000002</v>
      </c>
      <c r="C969" s="370">
        <v>157.19999999999999</v>
      </c>
      <c r="D969" s="370">
        <v>56.29</v>
      </c>
      <c r="E969" s="370">
        <v>1.7410000000000001</v>
      </c>
      <c r="F969" s="370">
        <v>1.081</v>
      </c>
    </row>
    <row r="970" spans="1:8">
      <c r="A970" s="370"/>
      <c r="B970" s="370">
        <v>2.5139999999999998</v>
      </c>
      <c r="C970" s="370">
        <v>150.5</v>
      </c>
      <c r="D970" s="370">
        <v>57.95</v>
      </c>
      <c r="E970" s="370">
        <v>1.8320000000000001</v>
      </c>
      <c r="F970" s="370">
        <v>1.1539999999999999</v>
      </c>
    </row>
    <row r="971" spans="1:8">
      <c r="A971" s="370"/>
      <c r="B971" s="370">
        <v>2.8290000000000002</v>
      </c>
      <c r="C971" s="370">
        <v>142.4</v>
      </c>
      <c r="D971" s="370">
        <v>58.37</v>
      </c>
      <c r="E971" s="370">
        <v>1.901</v>
      </c>
      <c r="F971" s="370">
        <v>1.3049999999999999</v>
      </c>
    </row>
    <row r="972" spans="1:8">
      <c r="A972" s="370"/>
      <c r="B972" s="370">
        <v>3.1429999999999998</v>
      </c>
      <c r="C972" s="370">
        <v>132.80000000000001</v>
      </c>
      <c r="D972" s="370">
        <v>57.66</v>
      </c>
      <c r="E972" s="370">
        <v>1.9530000000000001</v>
      </c>
      <c r="F972" s="370">
        <v>1.5549999999999999</v>
      </c>
    </row>
    <row r="973" spans="1:8">
      <c r="A973" s="370"/>
      <c r="B973" s="370">
        <v>3.4569999999999999</v>
      </c>
      <c r="C973" s="370">
        <v>121.6</v>
      </c>
      <c r="D973" s="370">
        <v>55.94</v>
      </c>
      <c r="E973" s="370">
        <v>1.992</v>
      </c>
      <c r="F973" s="370">
        <v>1.925</v>
      </c>
    </row>
    <row r="974" spans="1:8">
      <c r="A974" s="370"/>
      <c r="B974" s="370">
        <v>3.7709999999999999</v>
      </c>
      <c r="C974" s="370">
        <v>108.6</v>
      </c>
      <c r="D974" s="370">
        <v>53.32</v>
      </c>
      <c r="E974" s="370">
        <v>2.0249999999999999</v>
      </c>
      <c r="F974" s="370">
        <v>2.4359999999999999</v>
      </c>
    </row>
    <row r="975" spans="1:8">
      <c r="A975" s="370"/>
      <c r="B975" s="370">
        <v>4.0860000000000003</v>
      </c>
      <c r="C975" s="370">
        <v>93.84</v>
      </c>
      <c r="D975" s="370">
        <v>49.92</v>
      </c>
      <c r="E975" s="370">
        <v>2.0569999999999999</v>
      </c>
      <c r="F975" s="370">
        <v>3.11</v>
      </c>
    </row>
    <row r="976" spans="1:8">
      <c r="A976" s="370"/>
      <c r="B976" s="370">
        <v>4.4000000000000004</v>
      </c>
      <c r="C976" s="370">
        <v>77.180000000000007</v>
      </c>
      <c r="D976" s="370">
        <v>45.86</v>
      </c>
      <c r="E976" s="370">
        <v>2.0939999999999999</v>
      </c>
      <c r="F976" s="370">
        <v>3.9660000000000002</v>
      </c>
    </row>
    <row r="978" spans="1:8">
      <c r="A978" s="399" t="s">
        <v>1870</v>
      </c>
      <c r="B978" s="370">
        <v>0</v>
      </c>
      <c r="C978" s="370">
        <v>180.8</v>
      </c>
      <c r="D978" s="370">
        <v>0</v>
      </c>
      <c r="E978" s="370">
        <v>1.11E-2</v>
      </c>
      <c r="F978" s="370">
        <v>0.98019999999999996</v>
      </c>
      <c r="G978" s="370">
        <v>1.2</v>
      </c>
      <c r="H978" s="370">
        <v>4.4000000000000004</v>
      </c>
    </row>
    <row r="979" spans="1:8">
      <c r="A979" s="370"/>
      <c r="B979" s="370">
        <v>0.31430000000000002</v>
      </c>
      <c r="C979" s="370">
        <v>180.9</v>
      </c>
      <c r="D979" s="370">
        <v>13.87</v>
      </c>
      <c r="E979" s="370">
        <v>0.43180000000000002</v>
      </c>
      <c r="F979" s="370">
        <v>1.099</v>
      </c>
    </row>
    <row r="980" spans="1:8">
      <c r="A980" s="370"/>
      <c r="B980" s="370">
        <v>0.62860000000000005</v>
      </c>
      <c r="C980" s="370">
        <v>180.4</v>
      </c>
      <c r="D980" s="370">
        <v>25.38</v>
      </c>
      <c r="E980" s="370">
        <v>0.78890000000000005</v>
      </c>
      <c r="F980" s="370">
        <v>1.147</v>
      </c>
    </row>
    <row r="981" spans="1:8">
      <c r="A981" s="370"/>
      <c r="B981" s="370">
        <v>0.94289999999999996</v>
      </c>
      <c r="C981" s="370">
        <v>179.1</v>
      </c>
      <c r="D981" s="370">
        <v>34.96</v>
      </c>
      <c r="E981" s="370">
        <v>1.0880000000000001</v>
      </c>
      <c r="F981" s="370">
        <v>1.147</v>
      </c>
    </row>
    <row r="982" spans="1:8">
      <c r="A982" s="370"/>
      <c r="B982" s="370">
        <v>1.2569999999999999</v>
      </c>
      <c r="C982" s="370">
        <v>177</v>
      </c>
      <c r="D982" s="370">
        <v>42.73</v>
      </c>
      <c r="E982" s="370">
        <v>1.335</v>
      </c>
      <c r="F982" s="370">
        <v>1.119</v>
      </c>
    </row>
    <row r="983" spans="1:8">
      <c r="A983" s="370"/>
      <c r="B983" s="370">
        <v>1.571</v>
      </c>
      <c r="C983" s="370">
        <v>173.8</v>
      </c>
      <c r="D983" s="370">
        <v>48.8</v>
      </c>
      <c r="E983" s="370">
        <v>1.5349999999999999</v>
      </c>
      <c r="F983" s="370">
        <v>1.085</v>
      </c>
    </row>
    <row r="984" spans="1:8">
      <c r="A984" s="370"/>
      <c r="B984" s="370">
        <v>1.8859999999999999</v>
      </c>
      <c r="C984" s="370">
        <v>169.5</v>
      </c>
      <c r="D984" s="370">
        <v>53.28</v>
      </c>
      <c r="E984" s="370">
        <v>1.6950000000000001</v>
      </c>
      <c r="F984" s="370">
        <v>1.0649999999999999</v>
      </c>
    </row>
    <row r="985" spans="1:8">
      <c r="A985" s="370"/>
      <c r="B985" s="370">
        <v>2.2000000000000002</v>
      </c>
      <c r="C985" s="370">
        <v>164</v>
      </c>
      <c r="D985" s="370">
        <v>56.29</v>
      </c>
      <c r="E985" s="370">
        <v>1.819</v>
      </c>
      <c r="F985" s="370">
        <v>1.081</v>
      </c>
    </row>
    <row r="986" spans="1:8">
      <c r="A986" s="370"/>
      <c r="B986" s="370">
        <v>2.5139999999999998</v>
      </c>
      <c r="C986" s="370">
        <v>157.1</v>
      </c>
      <c r="D986" s="370">
        <v>57.95</v>
      </c>
      <c r="E986" s="370">
        <v>1.913</v>
      </c>
      <c r="F986" s="370">
        <v>1.1539999999999999</v>
      </c>
    </row>
    <row r="987" spans="1:8">
      <c r="A987" s="370"/>
      <c r="B987" s="370">
        <v>2.8290000000000002</v>
      </c>
      <c r="C987" s="370">
        <v>148.69999999999999</v>
      </c>
      <c r="D987" s="370">
        <v>58.37</v>
      </c>
      <c r="E987" s="370">
        <v>1.984</v>
      </c>
      <c r="F987" s="370">
        <v>1.3049999999999999</v>
      </c>
    </row>
    <row r="988" spans="1:8">
      <c r="A988" s="370"/>
      <c r="B988" s="370">
        <v>3.1429999999999998</v>
      </c>
      <c r="C988" s="370">
        <v>138.69999999999999</v>
      </c>
      <c r="D988" s="370">
        <v>57.66</v>
      </c>
      <c r="E988" s="370">
        <v>2.036</v>
      </c>
      <c r="F988" s="370">
        <v>1.5549999999999999</v>
      </c>
    </row>
    <row r="989" spans="1:8">
      <c r="A989" s="370"/>
      <c r="B989" s="370">
        <v>3.4569999999999999</v>
      </c>
      <c r="C989" s="370">
        <v>126.9</v>
      </c>
      <c r="D989" s="370">
        <v>55.94</v>
      </c>
      <c r="E989" s="370">
        <v>2.0750000000000002</v>
      </c>
      <c r="F989" s="370">
        <v>1.925</v>
      </c>
    </row>
    <row r="990" spans="1:8">
      <c r="A990" s="370"/>
      <c r="B990" s="370">
        <v>3.7709999999999999</v>
      </c>
      <c r="C990" s="370">
        <v>113.3</v>
      </c>
      <c r="D990" s="370">
        <v>53.32</v>
      </c>
      <c r="E990" s="370">
        <v>2.1070000000000002</v>
      </c>
      <c r="F990" s="370">
        <v>2.4359999999999999</v>
      </c>
    </row>
    <row r="991" spans="1:8">
      <c r="A991" s="370"/>
      <c r="B991" s="370">
        <v>4.0860000000000003</v>
      </c>
      <c r="C991" s="370">
        <v>97.73</v>
      </c>
      <c r="D991" s="370">
        <v>49.92</v>
      </c>
      <c r="E991" s="370">
        <v>2.1379999999999999</v>
      </c>
      <c r="F991" s="370">
        <v>3.11</v>
      </c>
    </row>
    <row r="992" spans="1:8">
      <c r="A992" s="370"/>
      <c r="B992" s="370">
        <v>4.4000000000000004</v>
      </c>
      <c r="C992" s="370">
        <v>80.069999999999993</v>
      </c>
      <c r="D992" s="370">
        <v>45.86</v>
      </c>
      <c r="E992" s="370">
        <v>2.173</v>
      </c>
      <c r="F992" s="370">
        <v>3.9660000000000002</v>
      </c>
    </row>
    <row r="994" spans="1:8">
      <c r="A994" s="399" t="s">
        <v>1871</v>
      </c>
      <c r="B994" s="370">
        <v>0</v>
      </c>
      <c r="C994" s="370">
        <v>187.9</v>
      </c>
      <c r="D994" s="370">
        <v>0</v>
      </c>
      <c r="E994" s="370">
        <v>1.18E-2</v>
      </c>
      <c r="F994" s="370">
        <v>0.98019999999999996</v>
      </c>
      <c r="G994" s="370">
        <v>1.2</v>
      </c>
      <c r="H994" s="370">
        <v>4.4000000000000004</v>
      </c>
    </row>
    <row r="995" spans="1:8">
      <c r="A995" s="370"/>
      <c r="B995" s="370">
        <v>0.31430000000000002</v>
      </c>
      <c r="C995" s="370">
        <v>188.5</v>
      </c>
      <c r="D995" s="370">
        <v>13.87</v>
      </c>
      <c r="E995" s="370">
        <v>0.4531</v>
      </c>
      <c r="F995" s="370">
        <v>1.099</v>
      </c>
    </row>
    <row r="996" spans="1:8">
      <c r="A996" s="370"/>
      <c r="B996" s="370">
        <v>0.62860000000000005</v>
      </c>
      <c r="C996" s="370">
        <v>188.3</v>
      </c>
      <c r="D996" s="370">
        <v>25.38</v>
      </c>
      <c r="E996" s="370">
        <v>0.82640000000000002</v>
      </c>
      <c r="F996" s="370">
        <v>1.147</v>
      </c>
    </row>
    <row r="997" spans="1:8">
      <c r="A997" s="370"/>
      <c r="B997" s="370">
        <v>0.94289999999999996</v>
      </c>
      <c r="C997" s="370">
        <v>187.2</v>
      </c>
      <c r="D997" s="370">
        <v>34.96</v>
      </c>
      <c r="E997" s="370">
        <v>1.1379999999999999</v>
      </c>
      <c r="F997" s="370">
        <v>1.147</v>
      </c>
    </row>
    <row r="998" spans="1:8">
      <c r="A998" s="370"/>
      <c r="B998" s="370">
        <v>1.2569999999999999</v>
      </c>
      <c r="C998" s="370">
        <v>184.9</v>
      </c>
      <c r="D998" s="370">
        <v>42.73</v>
      </c>
      <c r="E998" s="370">
        <v>1.395</v>
      </c>
      <c r="F998" s="370">
        <v>1.119</v>
      </c>
    </row>
    <row r="999" spans="1:8">
      <c r="A999" s="370"/>
      <c r="B999" s="370">
        <v>1.571</v>
      </c>
      <c r="C999" s="370">
        <v>181.5</v>
      </c>
      <c r="D999" s="370">
        <v>48.8</v>
      </c>
      <c r="E999" s="370">
        <v>1.6020000000000001</v>
      </c>
      <c r="F999" s="370">
        <v>1.085</v>
      </c>
    </row>
    <row r="1000" spans="1:8">
      <c r="A1000" s="370"/>
      <c r="B1000" s="370">
        <v>1.8859999999999999</v>
      </c>
      <c r="C1000" s="370">
        <v>176.9</v>
      </c>
      <c r="D1000" s="370">
        <v>53.28</v>
      </c>
      <c r="E1000" s="370">
        <v>1.766</v>
      </c>
      <c r="F1000" s="370">
        <v>1.0649999999999999</v>
      </c>
    </row>
    <row r="1001" spans="1:8">
      <c r="A1001" s="370"/>
      <c r="B1001" s="370">
        <v>2.2000000000000002</v>
      </c>
      <c r="C1001" s="370">
        <v>170.9</v>
      </c>
      <c r="D1001" s="370">
        <v>56.29</v>
      </c>
      <c r="E1001" s="370">
        <v>1.893</v>
      </c>
      <c r="F1001" s="370">
        <v>1.081</v>
      </c>
    </row>
    <row r="1002" spans="1:8">
      <c r="A1002" s="370"/>
      <c r="B1002" s="370">
        <v>2.5139999999999998</v>
      </c>
      <c r="C1002" s="370">
        <v>163.5</v>
      </c>
      <c r="D1002" s="370">
        <v>57.95</v>
      </c>
      <c r="E1002" s="370">
        <v>1.99</v>
      </c>
      <c r="F1002" s="370">
        <v>1.1539999999999999</v>
      </c>
    </row>
    <row r="1003" spans="1:8">
      <c r="A1003" s="370"/>
      <c r="B1003" s="370">
        <v>2.8290000000000002</v>
      </c>
      <c r="C1003" s="370">
        <v>154.5</v>
      </c>
      <c r="D1003" s="370">
        <v>58.37</v>
      </c>
      <c r="E1003" s="370">
        <v>2.0619999999999998</v>
      </c>
      <c r="F1003" s="370">
        <v>1.3049999999999999</v>
      </c>
    </row>
    <row r="1004" spans="1:8">
      <c r="A1004" s="370"/>
      <c r="B1004" s="370">
        <v>3.1429999999999998</v>
      </c>
      <c r="C1004" s="370">
        <v>144</v>
      </c>
      <c r="D1004" s="370">
        <v>57.66</v>
      </c>
      <c r="E1004" s="370">
        <v>2.1160000000000001</v>
      </c>
      <c r="F1004" s="370">
        <v>1.5549999999999999</v>
      </c>
    </row>
    <row r="1005" spans="1:8">
      <c r="A1005" s="370"/>
      <c r="B1005" s="370">
        <v>3.4569999999999999</v>
      </c>
      <c r="C1005" s="370">
        <v>131.80000000000001</v>
      </c>
      <c r="D1005" s="370">
        <v>55.94</v>
      </c>
      <c r="E1005" s="370">
        <v>2.1579999999999999</v>
      </c>
      <c r="F1005" s="370">
        <v>1.925</v>
      </c>
    </row>
    <row r="1006" spans="1:8">
      <c r="A1006" s="370"/>
      <c r="B1006" s="370">
        <v>3.7709999999999999</v>
      </c>
      <c r="C1006" s="370">
        <v>117.8</v>
      </c>
      <c r="D1006" s="370">
        <v>53.32</v>
      </c>
      <c r="E1006" s="370">
        <v>2.194</v>
      </c>
      <c r="F1006" s="370">
        <v>2.4359999999999999</v>
      </c>
    </row>
    <row r="1007" spans="1:8">
      <c r="A1007" s="370"/>
      <c r="B1007" s="370">
        <v>4.0860000000000003</v>
      </c>
      <c r="C1007" s="370">
        <v>101.9</v>
      </c>
      <c r="D1007" s="370">
        <v>49.92</v>
      </c>
      <c r="E1007" s="370">
        <v>2.2309999999999999</v>
      </c>
      <c r="F1007" s="370">
        <v>3.11</v>
      </c>
    </row>
    <row r="1008" spans="1:8">
      <c r="A1008" s="370"/>
      <c r="B1008" s="370">
        <v>4.4000000000000004</v>
      </c>
      <c r="C1008" s="370">
        <v>84.06</v>
      </c>
      <c r="D1008" s="370">
        <v>45.86</v>
      </c>
      <c r="E1008" s="370">
        <v>2.274</v>
      </c>
      <c r="F1008" s="370">
        <v>3.9660000000000002</v>
      </c>
    </row>
    <row r="1010" spans="1:8">
      <c r="A1010" s="399" t="s">
        <v>1872</v>
      </c>
      <c r="B1010" s="370">
        <v>0</v>
      </c>
      <c r="C1010" s="370">
        <v>195.9</v>
      </c>
      <c r="D1010" s="370">
        <v>0</v>
      </c>
      <c r="E1010" s="370">
        <v>1.37E-2</v>
      </c>
      <c r="F1010" s="370">
        <v>0.98019999999999996</v>
      </c>
      <c r="G1010" s="370">
        <v>1.2</v>
      </c>
      <c r="H1010" s="370">
        <v>4.4000000000000004</v>
      </c>
    </row>
    <row r="1011" spans="1:8">
      <c r="A1011" s="370"/>
      <c r="B1011" s="370">
        <v>0.31430000000000002</v>
      </c>
      <c r="C1011" s="370">
        <v>196.1</v>
      </c>
      <c r="D1011" s="370">
        <v>13.87</v>
      </c>
      <c r="E1011" s="370">
        <v>0.46639999999999998</v>
      </c>
      <c r="F1011" s="370">
        <v>1.099</v>
      </c>
    </row>
    <row r="1012" spans="1:8">
      <c r="A1012" s="370"/>
      <c r="B1012" s="370">
        <v>0.62860000000000005</v>
      </c>
      <c r="C1012" s="370">
        <v>195.6</v>
      </c>
      <c r="D1012" s="370">
        <v>25.38</v>
      </c>
      <c r="E1012" s="370">
        <v>0.85129999999999995</v>
      </c>
      <c r="F1012" s="370">
        <v>1.147</v>
      </c>
    </row>
    <row r="1013" spans="1:8">
      <c r="A1013" s="370"/>
      <c r="B1013" s="370">
        <v>0.94289999999999996</v>
      </c>
      <c r="C1013" s="370">
        <v>194.2</v>
      </c>
      <c r="D1013" s="370">
        <v>34.96</v>
      </c>
      <c r="E1013" s="370">
        <v>1.1739999999999999</v>
      </c>
      <c r="F1013" s="370">
        <v>1.147</v>
      </c>
    </row>
    <row r="1014" spans="1:8">
      <c r="A1014" s="370"/>
      <c r="B1014" s="370">
        <v>1.2569999999999999</v>
      </c>
      <c r="C1014" s="370">
        <v>191.8</v>
      </c>
      <c r="D1014" s="370">
        <v>42.73</v>
      </c>
      <c r="E1014" s="370">
        <v>1.4410000000000001</v>
      </c>
      <c r="F1014" s="370">
        <v>1.119</v>
      </c>
    </row>
    <row r="1015" spans="1:8">
      <c r="A1015" s="370"/>
      <c r="B1015" s="370">
        <v>1.571</v>
      </c>
      <c r="C1015" s="370">
        <v>188.4</v>
      </c>
      <c r="D1015" s="370">
        <v>48.8</v>
      </c>
      <c r="E1015" s="370">
        <v>1.659</v>
      </c>
      <c r="F1015" s="370">
        <v>1.085</v>
      </c>
    </row>
    <row r="1016" spans="1:8">
      <c r="A1016" s="370"/>
      <c r="B1016" s="370">
        <v>1.8859999999999999</v>
      </c>
      <c r="C1016" s="370">
        <v>183.7</v>
      </c>
      <c r="D1016" s="370">
        <v>53.28</v>
      </c>
      <c r="E1016" s="370">
        <v>1.833</v>
      </c>
      <c r="F1016" s="370">
        <v>1.0649999999999999</v>
      </c>
    </row>
    <row r="1017" spans="1:8">
      <c r="A1017" s="370"/>
      <c r="B1017" s="370">
        <v>2.2000000000000002</v>
      </c>
      <c r="C1017" s="370">
        <v>177.7</v>
      </c>
      <c r="D1017" s="370">
        <v>56.29</v>
      </c>
      <c r="E1017" s="370">
        <v>1.9690000000000001</v>
      </c>
      <c r="F1017" s="370">
        <v>1.081</v>
      </c>
    </row>
    <row r="1018" spans="1:8">
      <c r="A1018" s="370"/>
      <c r="B1018" s="370">
        <v>2.5139999999999998</v>
      </c>
      <c r="C1018" s="370">
        <v>170.2</v>
      </c>
      <c r="D1018" s="370">
        <v>57.95</v>
      </c>
      <c r="E1018" s="370">
        <v>2.073</v>
      </c>
      <c r="F1018" s="370">
        <v>1.1539999999999999</v>
      </c>
    </row>
    <row r="1019" spans="1:8">
      <c r="A1019" s="370"/>
      <c r="B1019" s="370">
        <v>2.8290000000000002</v>
      </c>
      <c r="C1019" s="370">
        <v>161.1</v>
      </c>
      <c r="D1019" s="370">
        <v>58.37</v>
      </c>
      <c r="E1019" s="370">
        <v>2.1520000000000001</v>
      </c>
      <c r="F1019" s="370">
        <v>1.3049999999999999</v>
      </c>
    </row>
    <row r="1020" spans="1:8">
      <c r="A1020" s="370"/>
      <c r="B1020" s="370">
        <v>3.1429999999999998</v>
      </c>
      <c r="C1020" s="370">
        <v>150.30000000000001</v>
      </c>
      <c r="D1020" s="370">
        <v>57.66</v>
      </c>
      <c r="E1020" s="370">
        <v>2.2120000000000002</v>
      </c>
      <c r="F1020" s="370">
        <v>1.5549999999999999</v>
      </c>
    </row>
    <row r="1021" spans="1:8">
      <c r="A1021" s="370"/>
      <c r="B1021" s="370">
        <v>3.4569999999999999</v>
      </c>
      <c r="C1021" s="370">
        <v>137.69999999999999</v>
      </c>
      <c r="D1021" s="370">
        <v>55.94</v>
      </c>
      <c r="E1021" s="370">
        <v>2.258</v>
      </c>
      <c r="F1021" s="370">
        <v>1.925</v>
      </c>
    </row>
    <row r="1022" spans="1:8">
      <c r="A1022" s="370"/>
      <c r="B1022" s="370">
        <v>3.7709999999999999</v>
      </c>
      <c r="C1022" s="370">
        <v>123.2</v>
      </c>
      <c r="D1022" s="370">
        <v>53.32</v>
      </c>
      <c r="E1022" s="370">
        <v>2.2970000000000002</v>
      </c>
      <c r="F1022" s="370">
        <v>2.4359999999999999</v>
      </c>
    </row>
    <row r="1023" spans="1:8">
      <c r="A1023" s="370"/>
      <c r="B1023" s="370">
        <v>4.0860000000000003</v>
      </c>
      <c r="C1023" s="370">
        <v>106.5</v>
      </c>
      <c r="D1023" s="370">
        <v>49.92</v>
      </c>
      <c r="E1023" s="370">
        <v>2.3340000000000001</v>
      </c>
      <c r="F1023" s="370">
        <v>3.11</v>
      </c>
    </row>
    <row r="1024" spans="1:8">
      <c r="A1024" s="370"/>
      <c r="B1024" s="370">
        <v>4.4000000000000004</v>
      </c>
      <c r="C1024" s="370">
        <v>87.75</v>
      </c>
      <c r="D1024" s="370">
        <v>45.86</v>
      </c>
      <c r="E1024" s="370">
        <v>2.3759999999999999</v>
      </c>
      <c r="F1024" s="370">
        <v>3.9660000000000002</v>
      </c>
    </row>
    <row r="1026" spans="1:8">
      <c r="A1026" s="399" t="s">
        <v>1873</v>
      </c>
      <c r="B1026" s="370">
        <v>0</v>
      </c>
      <c r="C1026" s="370">
        <v>204.1</v>
      </c>
      <c r="D1026" s="370">
        <v>0</v>
      </c>
      <c r="E1026" s="370">
        <v>1.7500000000000002E-2</v>
      </c>
      <c r="F1026" s="370">
        <v>0.98019999999999996</v>
      </c>
      <c r="G1026" s="370">
        <v>1.2</v>
      </c>
      <c r="H1026" s="370">
        <v>4.4000000000000004</v>
      </c>
    </row>
    <row r="1027" spans="1:8">
      <c r="A1027" s="370"/>
      <c r="B1027" s="370">
        <v>0.31430000000000002</v>
      </c>
      <c r="C1027" s="370">
        <v>203.8</v>
      </c>
      <c r="D1027" s="370">
        <v>13.87</v>
      </c>
      <c r="E1027" s="370">
        <v>0.48070000000000002</v>
      </c>
      <c r="F1027" s="370">
        <v>1.099</v>
      </c>
    </row>
    <row r="1028" spans="1:8">
      <c r="A1028" s="370"/>
      <c r="B1028" s="370">
        <v>0.62860000000000005</v>
      </c>
      <c r="C1028" s="370">
        <v>202.9</v>
      </c>
      <c r="D1028" s="370">
        <v>25.38</v>
      </c>
      <c r="E1028" s="370">
        <v>0.87619999999999998</v>
      </c>
      <c r="F1028" s="370">
        <v>1.147</v>
      </c>
    </row>
    <row r="1029" spans="1:8">
      <c r="A1029" s="370"/>
      <c r="B1029" s="370">
        <v>0.94289999999999996</v>
      </c>
      <c r="C1029" s="370">
        <v>201.3</v>
      </c>
      <c r="D1029" s="370">
        <v>34.96</v>
      </c>
      <c r="E1029" s="370">
        <v>1.21</v>
      </c>
      <c r="F1029" s="370">
        <v>1.147</v>
      </c>
    </row>
    <row r="1030" spans="1:8">
      <c r="A1030" s="370"/>
      <c r="B1030" s="370">
        <v>1.2569999999999999</v>
      </c>
      <c r="C1030" s="370">
        <v>198.9</v>
      </c>
      <c r="D1030" s="370">
        <v>42.73</v>
      </c>
      <c r="E1030" s="370">
        <v>1.488</v>
      </c>
      <c r="F1030" s="370">
        <v>1.119</v>
      </c>
    </row>
    <row r="1031" spans="1:8">
      <c r="A1031" s="370"/>
      <c r="B1031" s="370">
        <v>1.571</v>
      </c>
      <c r="C1031" s="370">
        <v>195.4</v>
      </c>
      <c r="D1031" s="370">
        <v>48.8</v>
      </c>
      <c r="E1031" s="370">
        <v>1.716</v>
      </c>
      <c r="F1031" s="370">
        <v>1.085</v>
      </c>
    </row>
    <row r="1032" spans="1:8">
      <c r="A1032" s="370"/>
      <c r="B1032" s="370">
        <v>1.8859999999999999</v>
      </c>
      <c r="C1032" s="370">
        <v>190.7</v>
      </c>
      <c r="D1032" s="370">
        <v>53.28</v>
      </c>
      <c r="E1032" s="370">
        <v>1.9</v>
      </c>
      <c r="F1032" s="370">
        <v>1.0649999999999999</v>
      </c>
    </row>
    <row r="1033" spans="1:8">
      <c r="A1033" s="370"/>
      <c r="B1033" s="370">
        <v>2.2000000000000002</v>
      </c>
      <c r="C1033" s="370">
        <v>184.7</v>
      </c>
      <c r="D1033" s="370">
        <v>56.29</v>
      </c>
      <c r="E1033" s="370">
        <v>2.0459999999999998</v>
      </c>
      <c r="F1033" s="370">
        <v>1.081</v>
      </c>
    </row>
    <row r="1034" spans="1:8">
      <c r="A1034" s="370"/>
      <c r="B1034" s="370">
        <v>2.5139999999999998</v>
      </c>
      <c r="C1034" s="370">
        <v>177.2</v>
      </c>
      <c r="D1034" s="370">
        <v>57.95</v>
      </c>
      <c r="E1034" s="370">
        <v>2.1589999999999998</v>
      </c>
      <c r="F1034" s="370">
        <v>1.1539999999999999</v>
      </c>
    </row>
    <row r="1035" spans="1:8">
      <c r="A1035" s="370"/>
      <c r="B1035" s="370">
        <v>2.8290000000000002</v>
      </c>
      <c r="C1035" s="370">
        <v>168</v>
      </c>
      <c r="D1035" s="370">
        <v>58.37</v>
      </c>
      <c r="E1035" s="370">
        <v>2.246</v>
      </c>
      <c r="F1035" s="370">
        <v>1.3049999999999999</v>
      </c>
    </row>
    <row r="1036" spans="1:8">
      <c r="A1036" s="370"/>
      <c r="B1036" s="370">
        <v>3.1429999999999998</v>
      </c>
      <c r="C1036" s="370">
        <v>157.1</v>
      </c>
      <c r="D1036" s="370">
        <v>57.66</v>
      </c>
      <c r="E1036" s="370">
        <v>2.3130000000000002</v>
      </c>
      <c r="F1036" s="370">
        <v>1.5549999999999999</v>
      </c>
    </row>
    <row r="1037" spans="1:8">
      <c r="A1037" s="370"/>
      <c r="B1037" s="370">
        <v>3.4569999999999999</v>
      </c>
      <c r="C1037" s="370">
        <v>144.19999999999999</v>
      </c>
      <c r="D1037" s="370">
        <v>55.94</v>
      </c>
      <c r="E1037" s="370">
        <v>2.3639999999999999</v>
      </c>
      <c r="F1037" s="370">
        <v>1.925</v>
      </c>
    </row>
    <row r="1038" spans="1:8">
      <c r="A1038" s="370"/>
      <c r="B1038" s="370">
        <v>3.7709999999999999</v>
      </c>
      <c r="C1038" s="370">
        <v>129.19999999999999</v>
      </c>
      <c r="D1038" s="370">
        <v>53.32</v>
      </c>
      <c r="E1038" s="370">
        <v>2.407</v>
      </c>
      <c r="F1038" s="370">
        <v>2.4359999999999999</v>
      </c>
    </row>
    <row r="1039" spans="1:8">
      <c r="A1039" s="370"/>
      <c r="B1039" s="370">
        <v>4.0860000000000003</v>
      </c>
      <c r="C1039" s="370">
        <v>111.9</v>
      </c>
      <c r="D1039" s="370">
        <v>49.92</v>
      </c>
      <c r="E1039" s="370">
        <v>2.448</v>
      </c>
      <c r="F1039" s="370">
        <v>3.11</v>
      </c>
    </row>
    <row r="1040" spans="1:8">
      <c r="A1040" s="370"/>
      <c r="B1040" s="370">
        <v>4.4000000000000004</v>
      </c>
      <c r="C1040" s="370">
        <v>92.28</v>
      </c>
      <c r="D1040" s="370">
        <v>45.86</v>
      </c>
      <c r="E1040" s="370">
        <v>2.4910000000000001</v>
      </c>
      <c r="F1040" s="370">
        <v>3.9660000000000002</v>
      </c>
    </row>
    <row r="1042" spans="1:8">
      <c r="A1042" s="399" t="s">
        <v>1874</v>
      </c>
      <c r="B1042" s="370">
        <v>0</v>
      </c>
      <c r="C1042" s="370">
        <v>212.1</v>
      </c>
      <c r="D1042" s="370">
        <v>0</v>
      </c>
      <c r="E1042" s="370">
        <v>1.8200000000000001E-2</v>
      </c>
      <c r="F1042" s="370">
        <v>0.98019999999999996</v>
      </c>
      <c r="G1042" s="370">
        <v>1.2</v>
      </c>
      <c r="H1042" s="370">
        <v>4.4000000000000004</v>
      </c>
    </row>
    <row r="1043" spans="1:8">
      <c r="A1043" s="370"/>
      <c r="B1043" s="370">
        <v>0.31430000000000002</v>
      </c>
      <c r="C1043" s="370">
        <v>211.5</v>
      </c>
      <c r="D1043" s="370">
        <v>13.87</v>
      </c>
      <c r="E1043" s="370">
        <v>0.499</v>
      </c>
      <c r="F1043" s="370">
        <v>1.099</v>
      </c>
    </row>
    <row r="1044" spans="1:8">
      <c r="A1044" s="370"/>
      <c r="B1044" s="370">
        <v>0.62860000000000005</v>
      </c>
      <c r="C1044" s="370">
        <v>210.5</v>
      </c>
      <c r="D1044" s="370">
        <v>25.38</v>
      </c>
      <c r="E1044" s="370">
        <v>0.90949999999999998</v>
      </c>
      <c r="F1044" s="370">
        <v>1.147</v>
      </c>
    </row>
    <row r="1045" spans="1:8">
      <c r="A1045" s="370"/>
      <c r="B1045" s="370">
        <v>0.94289999999999996</v>
      </c>
      <c r="C1045" s="370">
        <v>208.7</v>
      </c>
      <c r="D1045" s="370">
        <v>34.96</v>
      </c>
      <c r="E1045" s="370">
        <v>1.256</v>
      </c>
      <c r="F1045" s="370">
        <v>1.147</v>
      </c>
    </row>
    <row r="1046" spans="1:8">
      <c r="A1046" s="370"/>
      <c r="B1046" s="370">
        <v>1.2569999999999999</v>
      </c>
      <c r="C1046" s="370">
        <v>206.1</v>
      </c>
      <c r="D1046" s="370">
        <v>42.73</v>
      </c>
      <c r="E1046" s="370">
        <v>1.544</v>
      </c>
      <c r="F1046" s="370">
        <v>1.119</v>
      </c>
    </row>
    <row r="1047" spans="1:8">
      <c r="A1047" s="370"/>
      <c r="B1047" s="370">
        <v>1.571</v>
      </c>
      <c r="C1047" s="370">
        <v>202.5</v>
      </c>
      <c r="D1047" s="370">
        <v>48.8</v>
      </c>
      <c r="E1047" s="370">
        <v>1.78</v>
      </c>
      <c r="F1047" s="370">
        <v>1.085</v>
      </c>
    </row>
    <row r="1048" spans="1:8">
      <c r="A1048" s="370"/>
      <c r="B1048" s="370">
        <v>1.8859999999999999</v>
      </c>
      <c r="C1048" s="370">
        <v>197.6</v>
      </c>
      <c r="D1048" s="370">
        <v>53.28</v>
      </c>
      <c r="E1048" s="370">
        <v>1.9710000000000001</v>
      </c>
      <c r="F1048" s="370">
        <v>1.0649999999999999</v>
      </c>
    </row>
    <row r="1049" spans="1:8">
      <c r="A1049" s="370"/>
      <c r="B1049" s="370">
        <v>2.2000000000000002</v>
      </c>
      <c r="C1049" s="370">
        <v>191.3</v>
      </c>
      <c r="D1049" s="370">
        <v>56.29</v>
      </c>
      <c r="E1049" s="370">
        <v>2.121</v>
      </c>
      <c r="F1049" s="370">
        <v>1.081</v>
      </c>
    </row>
    <row r="1050" spans="1:8">
      <c r="A1050" s="370"/>
      <c r="B1050" s="370">
        <v>2.5139999999999998</v>
      </c>
      <c r="C1050" s="370">
        <v>183.6</v>
      </c>
      <c r="D1050" s="370">
        <v>57.95</v>
      </c>
      <c r="E1050" s="370">
        <v>2.238</v>
      </c>
      <c r="F1050" s="370">
        <v>1.1539999999999999</v>
      </c>
    </row>
    <row r="1051" spans="1:8">
      <c r="A1051" s="370"/>
      <c r="B1051" s="370">
        <v>2.8290000000000002</v>
      </c>
      <c r="C1051" s="370">
        <v>174.1</v>
      </c>
      <c r="D1051" s="370">
        <v>58.37</v>
      </c>
      <c r="E1051" s="370">
        <v>2.327</v>
      </c>
      <c r="F1051" s="370">
        <v>1.3049999999999999</v>
      </c>
    </row>
    <row r="1052" spans="1:8">
      <c r="A1052" s="370"/>
      <c r="B1052" s="370">
        <v>3.1429999999999998</v>
      </c>
      <c r="C1052" s="370">
        <v>162.69999999999999</v>
      </c>
      <c r="D1052" s="370">
        <v>57.66</v>
      </c>
      <c r="E1052" s="370">
        <v>2.395</v>
      </c>
      <c r="F1052" s="370">
        <v>1.5549999999999999</v>
      </c>
    </row>
    <row r="1053" spans="1:8">
      <c r="A1053" s="370"/>
      <c r="B1053" s="370">
        <v>3.4569999999999999</v>
      </c>
      <c r="C1053" s="370">
        <v>149.30000000000001</v>
      </c>
      <c r="D1053" s="370">
        <v>55.94</v>
      </c>
      <c r="E1053" s="370">
        <v>2.4470000000000001</v>
      </c>
      <c r="F1053" s="370">
        <v>1.925</v>
      </c>
    </row>
    <row r="1054" spans="1:8">
      <c r="A1054" s="370"/>
      <c r="B1054" s="370">
        <v>3.7709999999999999</v>
      </c>
      <c r="C1054" s="370">
        <v>133.69999999999999</v>
      </c>
      <c r="D1054" s="370">
        <v>53.32</v>
      </c>
      <c r="E1054" s="370">
        <v>2.4900000000000002</v>
      </c>
      <c r="F1054" s="370">
        <v>2.4359999999999999</v>
      </c>
    </row>
    <row r="1055" spans="1:8">
      <c r="A1055" s="370"/>
      <c r="B1055" s="370">
        <v>4.0860000000000003</v>
      </c>
      <c r="C1055" s="370">
        <v>115.7</v>
      </c>
      <c r="D1055" s="370">
        <v>49.92</v>
      </c>
      <c r="E1055" s="370">
        <v>2.5289999999999999</v>
      </c>
      <c r="F1055" s="370">
        <v>3.11</v>
      </c>
    </row>
    <row r="1056" spans="1:8">
      <c r="A1056" s="370"/>
      <c r="B1056" s="370">
        <v>4.4000000000000004</v>
      </c>
      <c r="C1056" s="370">
        <v>95.22</v>
      </c>
      <c r="D1056" s="370">
        <v>45.86</v>
      </c>
      <c r="E1056" s="370">
        <v>2.5710000000000002</v>
      </c>
      <c r="F1056" s="370">
        <v>3.9660000000000002</v>
      </c>
    </row>
    <row r="1058" spans="1:8">
      <c r="A1058" s="399" t="s">
        <v>1875</v>
      </c>
      <c r="B1058" s="370">
        <v>0</v>
      </c>
      <c r="C1058" s="370">
        <v>220</v>
      </c>
      <c r="D1058" s="370">
        <v>0</v>
      </c>
      <c r="E1058" s="370">
        <v>1.8200000000000001E-2</v>
      </c>
      <c r="F1058" s="370">
        <v>0.98019999999999996</v>
      </c>
      <c r="G1058" s="370">
        <v>1.2</v>
      </c>
      <c r="H1058" s="370">
        <v>4.4000000000000004</v>
      </c>
    </row>
    <row r="1059" spans="1:8">
      <c r="A1059" s="370"/>
      <c r="B1059" s="370">
        <v>0.31430000000000002</v>
      </c>
      <c r="C1059" s="370">
        <v>219.6</v>
      </c>
      <c r="D1059" s="370">
        <v>13.87</v>
      </c>
      <c r="E1059" s="370">
        <v>0.51790000000000003</v>
      </c>
      <c r="F1059" s="370">
        <v>1.099</v>
      </c>
    </row>
    <row r="1060" spans="1:8">
      <c r="A1060" s="370"/>
      <c r="B1060" s="370">
        <v>0.62860000000000005</v>
      </c>
      <c r="C1060" s="370">
        <v>218.6</v>
      </c>
      <c r="D1060" s="370">
        <v>25.38</v>
      </c>
      <c r="E1060" s="370">
        <v>0.94469999999999998</v>
      </c>
      <c r="F1060" s="370">
        <v>1.147</v>
      </c>
    </row>
    <row r="1061" spans="1:8">
      <c r="A1061" s="370"/>
      <c r="B1061" s="370">
        <v>0.94289999999999996</v>
      </c>
      <c r="C1061" s="370">
        <v>216.9</v>
      </c>
      <c r="D1061" s="370">
        <v>34.96</v>
      </c>
      <c r="E1061" s="370">
        <v>1.3049999999999999</v>
      </c>
      <c r="F1061" s="370">
        <v>1.147</v>
      </c>
    </row>
    <row r="1062" spans="1:8">
      <c r="A1062" s="370"/>
      <c r="B1062" s="370">
        <v>1.2569999999999999</v>
      </c>
      <c r="C1062" s="370">
        <v>214.2</v>
      </c>
      <c r="D1062" s="370">
        <v>42.73</v>
      </c>
      <c r="E1062" s="370">
        <v>1.605</v>
      </c>
      <c r="F1062" s="370">
        <v>1.119</v>
      </c>
    </row>
    <row r="1063" spans="1:8">
      <c r="A1063" s="370"/>
      <c r="B1063" s="370">
        <v>1.571</v>
      </c>
      <c r="C1063" s="370">
        <v>210.4</v>
      </c>
      <c r="D1063" s="370">
        <v>48.8</v>
      </c>
      <c r="E1063" s="370">
        <v>1.851</v>
      </c>
      <c r="F1063" s="370">
        <v>1.085</v>
      </c>
    </row>
    <row r="1064" spans="1:8">
      <c r="A1064" s="370"/>
      <c r="B1064" s="370">
        <v>1.8859999999999999</v>
      </c>
      <c r="C1064" s="370">
        <v>205.4</v>
      </c>
      <c r="D1064" s="370">
        <v>53.28</v>
      </c>
      <c r="E1064" s="370">
        <v>2.0489999999999999</v>
      </c>
      <c r="F1064" s="370">
        <v>1.0649999999999999</v>
      </c>
    </row>
    <row r="1065" spans="1:8">
      <c r="A1065" s="370"/>
      <c r="B1065" s="370">
        <v>2.2000000000000002</v>
      </c>
      <c r="C1065" s="370">
        <v>199</v>
      </c>
      <c r="D1065" s="370">
        <v>56.29</v>
      </c>
      <c r="E1065" s="370">
        <v>2.2069999999999999</v>
      </c>
      <c r="F1065" s="370">
        <v>1.081</v>
      </c>
    </row>
    <row r="1066" spans="1:8">
      <c r="A1066" s="370"/>
      <c r="B1066" s="370">
        <v>2.5139999999999998</v>
      </c>
      <c r="C1066" s="370">
        <v>190.9</v>
      </c>
      <c r="D1066" s="370">
        <v>57.95</v>
      </c>
      <c r="E1066" s="370">
        <v>2.3290000000000002</v>
      </c>
      <c r="F1066" s="370">
        <v>1.1539999999999999</v>
      </c>
    </row>
    <row r="1067" spans="1:8">
      <c r="A1067" s="370"/>
      <c r="B1067" s="370">
        <v>2.8290000000000002</v>
      </c>
      <c r="C1067" s="370">
        <v>181</v>
      </c>
      <c r="D1067" s="370">
        <v>58.37</v>
      </c>
      <c r="E1067" s="370">
        <v>2.4220000000000002</v>
      </c>
      <c r="F1067" s="370">
        <v>1.3049999999999999</v>
      </c>
    </row>
    <row r="1068" spans="1:8">
      <c r="A1068" s="370"/>
      <c r="B1068" s="370">
        <v>3.1429999999999998</v>
      </c>
      <c r="C1068" s="370">
        <v>169.2</v>
      </c>
      <c r="D1068" s="370">
        <v>57.66</v>
      </c>
      <c r="E1068" s="370">
        <v>2.4929999999999999</v>
      </c>
      <c r="F1068" s="370">
        <v>1.5549999999999999</v>
      </c>
    </row>
    <row r="1069" spans="1:8">
      <c r="A1069" s="370"/>
      <c r="B1069" s="370">
        <v>3.4569999999999999</v>
      </c>
      <c r="C1069" s="370">
        <v>155.30000000000001</v>
      </c>
      <c r="D1069" s="370">
        <v>55.94</v>
      </c>
      <c r="E1069" s="370">
        <v>2.548</v>
      </c>
      <c r="F1069" s="370">
        <v>1.925</v>
      </c>
    </row>
    <row r="1070" spans="1:8">
      <c r="A1070" s="370"/>
      <c r="B1070" s="370">
        <v>3.7709999999999999</v>
      </c>
      <c r="C1070" s="370">
        <v>139.1</v>
      </c>
      <c r="D1070" s="370">
        <v>53.32</v>
      </c>
      <c r="E1070" s="370">
        <v>2.5939999999999999</v>
      </c>
      <c r="F1070" s="370">
        <v>2.4359999999999999</v>
      </c>
    </row>
    <row r="1071" spans="1:8">
      <c r="A1071" s="370"/>
      <c r="B1071" s="370">
        <v>4.0860000000000003</v>
      </c>
      <c r="C1071" s="370">
        <v>120.4</v>
      </c>
      <c r="D1071" s="370">
        <v>49.92</v>
      </c>
      <c r="E1071" s="370">
        <v>2.6360000000000001</v>
      </c>
      <c r="F1071" s="370">
        <v>3.11</v>
      </c>
    </row>
    <row r="1072" spans="1:8">
      <c r="A1072" s="370"/>
      <c r="B1072" s="370">
        <v>4.4000000000000004</v>
      </c>
      <c r="C1072" s="370">
        <v>99.13</v>
      </c>
      <c r="D1072" s="370">
        <v>45.86</v>
      </c>
      <c r="E1072" s="370">
        <v>2.681</v>
      </c>
      <c r="F1072" s="370">
        <v>3.9660000000000002</v>
      </c>
    </row>
    <row r="1074" spans="1:8">
      <c r="A1074" s="399" t="s">
        <v>1876</v>
      </c>
      <c r="B1074" s="370">
        <v>0</v>
      </c>
      <c r="C1074" s="370">
        <v>227.1</v>
      </c>
      <c r="D1074" s="370">
        <v>0</v>
      </c>
      <c r="E1074" s="370">
        <v>1.84E-2</v>
      </c>
      <c r="F1074" s="370">
        <v>0.98019999999999996</v>
      </c>
      <c r="G1074" s="370">
        <v>1.2</v>
      </c>
      <c r="H1074" s="370">
        <v>4.4000000000000004</v>
      </c>
    </row>
    <row r="1075" spans="1:8">
      <c r="A1075" s="370"/>
      <c r="B1075" s="370">
        <v>0.31430000000000002</v>
      </c>
      <c r="C1075" s="370">
        <v>226.6</v>
      </c>
      <c r="D1075" s="370">
        <v>13.87</v>
      </c>
      <c r="E1075" s="370">
        <v>0.53549999999999998</v>
      </c>
      <c r="F1075" s="370">
        <v>1.099</v>
      </c>
    </row>
    <row r="1076" spans="1:8">
      <c r="A1076" s="370"/>
      <c r="B1076" s="370">
        <v>0.62860000000000005</v>
      </c>
      <c r="C1076" s="370">
        <v>225.6</v>
      </c>
      <c r="D1076" s="370">
        <v>25.38</v>
      </c>
      <c r="E1076" s="370">
        <v>0.9768</v>
      </c>
      <c r="F1076" s="370">
        <v>1.147</v>
      </c>
    </row>
    <row r="1077" spans="1:8">
      <c r="A1077" s="370"/>
      <c r="B1077" s="370">
        <v>0.94289999999999996</v>
      </c>
      <c r="C1077" s="370">
        <v>223.8</v>
      </c>
      <c r="D1077" s="370">
        <v>34.96</v>
      </c>
      <c r="E1077" s="370">
        <v>1.349</v>
      </c>
      <c r="F1077" s="370">
        <v>1.147</v>
      </c>
    </row>
    <row r="1078" spans="1:8">
      <c r="A1078" s="370"/>
      <c r="B1078" s="370">
        <v>1.2569999999999999</v>
      </c>
      <c r="C1078" s="370">
        <v>221</v>
      </c>
      <c r="D1078" s="370">
        <v>42.73</v>
      </c>
      <c r="E1078" s="370">
        <v>1.6579999999999999</v>
      </c>
      <c r="F1078" s="370">
        <v>1.119</v>
      </c>
    </row>
    <row r="1079" spans="1:8">
      <c r="A1079" s="370"/>
      <c r="B1079" s="370">
        <v>1.571</v>
      </c>
      <c r="C1079" s="370">
        <v>217.2</v>
      </c>
      <c r="D1079" s="370">
        <v>48.8</v>
      </c>
      <c r="E1079" s="370">
        <v>1.9119999999999999</v>
      </c>
      <c r="F1079" s="370">
        <v>1.085</v>
      </c>
    </row>
    <row r="1080" spans="1:8">
      <c r="A1080" s="370"/>
      <c r="B1080" s="370">
        <v>1.8859999999999999</v>
      </c>
      <c r="C1080" s="370">
        <v>212</v>
      </c>
      <c r="D1080" s="370">
        <v>53.28</v>
      </c>
      <c r="E1080" s="370">
        <v>2.1160000000000001</v>
      </c>
      <c r="F1080" s="370">
        <v>1.0649999999999999</v>
      </c>
    </row>
    <row r="1081" spans="1:8">
      <c r="A1081" s="370"/>
      <c r="B1081" s="370">
        <v>2.2000000000000002</v>
      </c>
      <c r="C1081" s="370">
        <v>205.3</v>
      </c>
      <c r="D1081" s="370">
        <v>56.29</v>
      </c>
      <c r="E1081" s="370">
        <v>2.2770000000000001</v>
      </c>
      <c r="F1081" s="370">
        <v>1.081</v>
      </c>
    </row>
    <row r="1082" spans="1:8">
      <c r="A1082" s="370"/>
      <c r="B1082" s="370">
        <v>2.5139999999999998</v>
      </c>
      <c r="C1082" s="370">
        <v>197</v>
      </c>
      <c r="D1082" s="370">
        <v>57.95</v>
      </c>
      <c r="E1082" s="370">
        <v>2.4020000000000001</v>
      </c>
      <c r="F1082" s="370">
        <v>1.1539999999999999</v>
      </c>
    </row>
    <row r="1083" spans="1:8">
      <c r="A1083" s="370"/>
      <c r="B1083" s="370">
        <v>2.8290000000000002</v>
      </c>
      <c r="C1083" s="370">
        <v>186.9</v>
      </c>
      <c r="D1083" s="370">
        <v>58.37</v>
      </c>
      <c r="E1083" s="370">
        <v>2.4969999999999999</v>
      </c>
      <c r="F1083" s="370">
        <v>1.3049999999999999</v>
      </c>
    </row>
    <row r="1084" spans="1:8">
      <c r="A1084" s="370"/>
      <c r="B1084" s="370">
        <v>3.1429999999999998</v>
      </c>
      <c r="C1084" s="370">
        <v>174.7</v>
      </c>
      <c r="D1084" s="370">
        <v>57.66</v>
      </c>
      <c r="E1084" s="370">
        <v>2.57</v>
      </c>
      <c r="F1084" s="370">
        <v>1.5549999999999999</v>
      </c>
    </row>
    <row r="1085" spans="1:8">
      <c r="A1085" s="370"/>
      <c r="B1085" s="370">
        <v>3.4569999999999999</v>
      </c>
      <c r="C1085" s="370">
        <v>160.30000000000001</v>
      </c>
      <c r="D1085" s="370">
        <v>55.94</v>
      </c>
      <c r="E1085" s="370">
        <v>2.6259999999999999</v>
      </c>
      <c r="F1085" s="370">
        <v>1.925</v>
      </c>
    </row>
    <row r="1086" spans="1:8">
      <c r="A1086" s="370"/>
      <c r="B1086" s="370">
        <v>3.7709999999999999</v>
      </c>
      <c r="C1086" s="370">
        <v>143.6</v>
      </c>
      <c r="D1086" s="370">
        <v>53.32</v>
      </c>
      <c r="E1086" s="370">
        <v>2.6720000000000002</v>
      </c>
      <c r="F1086" s="370">
        <v>2.4359999999999999</v>
      </c>
    </row>
    <row r="1087" spans="1:8">
      <c r="A1087" s="370"/>
      <c r="B1087" s="370">
        <v>4.0860000000000003</v>
      </c>
      <c r="C1087" s="370">
        <v>124.2</v>
      </c>
      <c r="D1087" s="370">
        <v>49.92</v>
      </c>
      <c r="E1087" s="370">
        <v>2.7149999999999999</v>
      </c>
      <c r="F1087" s="370">
        <v>3.11</v>
      </c>
    </row>
    <row r="1088" spans="1:8">
      <c r="A1088" s="370"/>
      <c r="B1088" s="370">
        <v>4.4000000000000004</v>
      </c>
      <c r="C1088" s="370">
        <v>102.2</v>
      </c>
      <c r="D1088" s="370">
        <v>45.86</v>
      </c>
      <c r="E1088" s="370">
        <v>2.762</v>
      </c>
      <c r="F1088" s="370">
        <v>3.9660000000000002</v>
      </c>
    </row>
    <row r="1090" spans="1:8">
      <c r="A1090" s="399" t="s">
        <v>1877</v>
      </c>
      <c r="B1090" s="370">
        <v>0</v>
      </c>
      <c r="C1090" s="370">
        <v>235.1</v>
      </c>
      <c r="D1090" s="370">
        <v>0</v>
      </c>
      <c r="E1090" s="370">
        <v>1.9199999999999998E-2</v>
      </c>
      <c r="F1090" s="370">
        <v>0.98019999999999996</v>
      </c>
      <c r="G1090" s="370">
        <v>1.2</v>
      </c>
      <c r="H1090" s="370">
        <v>4.4000000000000004</v>
      </c>
    </row>
    <row r="1091" spans="1:8">
      <c r="A1091" s="370"/>
      <c r="B1091" s="370">
        <v>0.31430000000000002</v>
      </c>
      <c r="C1091" s="370">
        <v>234.6</v>
      </c>
      <c r="D1091" s="370">
        <v>13.87</v>
      </c>
      <c r="E1091" s="370">
        <v>0.55349999999999999</v>
      </c>
      <c r="F1091" s="370">
        <v>1.099</v>
      </c>
    </row>
    <row r="1092" spans="1:8">
      <c r="A1092" s="370"/>
      <c r="B1092" s="370">
        <v>0.62860000000000005</v>
      </c>
      <c r="C1092" s="370">
        <v>233.4</v>
      </c>
      <c r="D1092" s="370">
        <v>25.38</v>
      </c>
      <c r="E1092" s="370">
        <v>1.01</v>
      </c>
      <c r="F1092" s="370">
        <v>1.147</v>
      </c>
    </row>
    <row r="1093" spans="1:8">
      <c r="A1093" s="370"/>
      <c r="B1093" s="370">
        <v>0.94289999999999996</v>
      </c>
      <c r="C1093" s="370">
        <v>231.5</v>
      </c>
      <c r="D1093" s="370">
        <v>34.96</v>
      </c>
      <c r="E1093" s="370">
        <v>1.3939999999999999</v>
      </c>
      <c r="F1093" s="370">
        <v>1.147</v>
      </c>
    </row>
    <row r="1094" spans="1:8">
      <c r="A1094" s="370"/>
      <c r="B1094" s="370">
        <v>1.2569999999999999</v>
      </c>
      <c r="C1094" s="370">
        <v>228.6</v>
      </c>
      <c r="D1094" s="370">
        <v>42.73</v>
      </c>
      <c r="E1094" s="370">
        <v>1.714</v>
      </c>
      <c r="F1094" s="370">
        <v>1.119</v>
      </c>
    </row>
    <row r="1095" spans="1:8">
      <c r="A1095" s="370"/>
      <c r="B1095" s="370">
        <v>1.571</v>
      </c>
      <c r="C1095" s="370">
        <v>224.5</v>
      </c>
      <c r="D1095" s="370">
        <v>48.8</v>
      </c>
      <c r="E1095" s="370">
        <v>1.976</v>
      </c>
      <c r="F1095" s="370">
        <v>1.085</v>
      </c>
    </row>
    <row r="1096" spans="1:8">
      <c r="A1096" s="370"/>
      <c r="B1096" s="370">
        <v>1.8859999999999999</v>
      </c>
      <c r="C1096" s="370">
        <v>219.2</v>
      </c>
      <c r="D1096" s="370">
        <v>53.28</v>
      </c>
      <c r="E1096" s="370">
        <v>2.1869999999999998</v>
      </c>
      <c r="F1096" s="370">
        <v>1.0649999999999999</v>
      </c>
    </row>
    <row r="1097" spans="1:8">
      <c r="A1097" s="370"/>
      <c r="B1097" s="370">
        <v>2.2000000000000002</v>
      </c>
      <c r="C1097" s="370">
        <v>212.3</v>
      </c>
      <c r="D1097" s="370">
        <v>56.29</v>
      </c>
      <c r="E1097" s="370">
        <v>2.3540000000000001</v>
      </c>
      <c r="F1097" s="370">
        <v>1.081</v>
      </c>
    </row>
    <row r="1098" spans="1:8">
      <c r="A1098" s="370"/>
      <c r="B1098" s="370">
        <v>2.5139999999999998</v>
      </c>
      <c r="C1098" s="370">
        <v>203.7</v>
      </c>
      <c r="D1098" s="370">
        <v>57.95</v>
      </c>
      <c r="E1098" s="370">
        <v>2.4830000000000001</v>
      </c>
      <c r="F1098" s="370">
        <v>1.1539999999999999</v>
      </c>
    </row>
    <row r="1099" spans="1:8">
      <c r="A1099" s="370"/>
      <c r="B1099" s="370">
        <v>2.8290000000000002</v>
      </c>
      <c r="C1099" s="370">
        <v>193.2</v>
      </c>
      <c r="D1099" s="370">
        <v>58.37</v>
      </c>
      <c r="E1099" s="370">
        <v>2.5830000000000002</v>
      </c>
      <c r="F1099" s="370">
        <v>1.3049999999999999</v>
      </c>
    </row>
    <row r="1100" spans="1:8">
      <c r="A1100" s="370"/>
      <c r="B1100" s="370">
        <v>3.1429999999999998</v>
      </c>
      <c r="C1100" s="370">
        <v>180.6</v>
      </c>
      <c r="D1100" s="370">
        <v>57.66</v>
      </c>
      <c r="E1100" s="370">
        <v>2.6589999999999998</v>
      </c>
      <c r="F1100" s="370">
        <v>1.5549999999999999</v>
      </c>
    </row>
    <row r="1101" spans="1:8">
      <c r="A1101" s="370"/>
      <c r="B1101" s="370">
        <v>3.4569999999999999</v>
      </c>
      <c r="C1101" s="370">
        <v>165.8</v>
      </c>
      <c r="D1101" s="370">
        <v>55.94</v>
      </c>
      <c r="E1101" s="370">
        <v>2.718</v>
      </c>
      <c r="F1101" s="370">
        <v>1.925</v>
      </c>
    </row>
    <row r="1102" spans="1:8">
      <c r="A1102" s="370"/>
      <c r="B1102" s="370">
        <v>3.7709999999999999</v>
      </c>
      <c r="C1102" s="370">
        <v>148.6</v>
      </c>
      <c r="D1102" s="370">
        <v>53.32</v>
      </c>
      <c r="E1102" s="370">
        <v>2.7679999999999998</v>
      </c>
      <c r="F1102" s="370">
        <v>2.4359999999999999</v>
      </c>
    </row>
    <row r="1103" spans="1:8">
      <c r="A1103" s="370"/>
      <c r="B1103" s="370">
        <v>4.0860000000000003</v>
      </c>
      <c r="C1103" s="370">
        <v>128.69999999999999</v>
      </c>
      <c r="D1103" s="370">
        <v>49.92</v>
      </c>
      <c r="E1103" s="370">
        <v>2.8149999999999999</v>
      </c>
      <c r="F1103" s="370">
        <v>3.11</v>
      </c>
    </row>
    <row r="1104" spans="1:8">
      <c r="A1104" s="370"/>
      <c r="B1104" s="370">
        <v>4.4000000000000004</v>
      </c>
      <c r="C1104" s="370">
        <v>106.1</v>
      </c>
      <c r="D1104" s="370">
        <v>45.86</v>
      </c>
      <c r="E1104" s="370">
        <v>2.8660000000000001</v>
      </c>
      <c r="F1104" s="370">
        <v>3.9660000000000002</v>
      </c>
    </row>
    <row r="1106" spans="1:8">
      <c r="A1106" s="370" t="s">
        <v>2088</v>
      </c>
      <c r="B1106" s="370">
        <v>0</v>
      </c>
      <c r="C1106" s="370">
        <v>14.63</v>
      </c>
      <c r="D1106" s="370">
        <v>0</v>
      </c>
      <c r="E1106" s="370">
        <v>-1.1000000000000001E-3</v>
      </c>
      <c r="F1106" s="370">
        <v>1.5029999999999999</v>
      </c>
      <c r="G1106" s="373">
        <v>2.5</v>
      </c>
      <c r="H1106" s="370">
        <v>8.5</v>
      </c>
    </row>
    <row r="1107" spans="1:8">
      <c r="A1107" s="370"/>
      <c r="B1107" s="370">
        <v>0.60709999999999997</v>
      </c>
      <c r="C1107" s="370">
        <v>14.62</v>
      </c>
      <c r="D1107" s="370">
        <v>17.57</v>
      </c>
      <c r="E1107" s="370">
        <v>5.0599999999999999E-2</v>
      </c>
      <c r="F1107" s="370">
        <v>1.5009999999999999</v>
      </c>
    </row>
    <row r="1108" spans="1:8">
      <c r="A1108" s="370"/>
      <c r="B1108" s="370">
        <v>1.214</v>
      </c>
      <c r="C1108" s="370">
        <v>14.49</v>
      </c>
      <c r="D1108" s="370">
        <v>32</v>
      </c>
      <c r="E1108" s="370">
        <v>9.4500000000000001E-2</v>
      </c>
      <c r="F1108" s="370">
        <v>1.496</v>
      </c>
    </row>
    <row r="1109" spans="1:8">
      <c r="A1109" s="370"/>
      <c r="B1109" s="370">
        <v>1.821</v>
      </c>
      <c r="C1109" s="370">
        <v>14.23</v>
      </c>
      <c r="D1109" s="370">
        <v>43.86</v>
      </c>
      <c r="E1109" s="370">
        <v>0.13100000000000001</v>
      </c>
      <c r="F1109" s="370">
        <v>1.4910000000000001</v>
      </c>
    </row>
    <row r="1110" spans="1:8">
      <c r="A1110" s="370"/>
      <c r="B1110" s="370">
        <v>2.4289999999999998</v>
      </c>
      <c r="C1110" s="370">
        <v>13.85</v>
      </c>
      <c r="D1110" s="370">
        <v>53.32</v>
      </c>
      <c r="E1110" s="370">
        <v>0.16059999999999999</v>
      </c>
      <c r="F1110" s="370">
        <v>1.49</v>
      </c>
    </row>
    <row r="1111" spans="1:8">
      <c r="A1111" s="370"/>
      <c r="B1111" s="370">
        <v>3.036</v>
      </c>
      <c r="C1111" s="370">
        <v>13.35</v>
      </c>
      <c r="D1111" s="370">
        <v>60.56</v>
      </c>
      <c r="E1111" s="370">
        <v>0.1837</v>
      </c>
      <c r="F1111" s="370">
        <v>1.496</v>
      </c>
    </row>
    <row r="1112" spans="1:8">
      <c r="A1112" s="370"/>
      <c r="B1112" s="370">
        <v>3.6429999999999998</v>
      </c>
      <c r="C1112" s="370">
        <v>12.73</v>
      </c>
      <c r="D1112" s="370">
        <v>65.739999999999995</v>
      </c>
      <c r="E1112" s="370">
        <v>0.2006</v>
      </c>
      <c r="F1112" s="370">
        <v>1.514</v>
      </c>
    </row>
    <row r="1113" spans="1:8">
      <c r="A1113" s="370"/>
      <c r="B1113" s="370">
        <v>4.25</v>
      </c>
      <c r="C1113" s="370">
        <v>12</v>
      </c>
      <c r="D1113" s="370">
        <v>69.05</v>
      </c>
      <c r="E1113" s="370">
        <v>0.21190000000000001</v>
      </c>
      <c r="F1113" s="370">
        <v>1.5469999999999999</v>
      </c>
    </row>
    <row r="1114" spans="1:8">
      <c r="A1114" s="370"/>
      <c r="B1114" s="370">
        <v>4.8570000000000002</v>
      </c>
      <c r="C1114" s="370">
        <v>11.15</v>
      </c>
      <c r="D1114" s="370">
        <v>70.650000000000006</v>
      </c>
      <c r="E1114" s="370">
        <v>0.218</v>
      </c>
      <c r="F1114" s="370">
        <v>1.5980000000000001</v>
      </c>
    </row>
    <row r="1115" spans="1:8">
      <c r="A1115" s="370"/>
      <c r="B1115" s="370">
        <v>5.4640000000000004</v>
      </c>
      <c r="C1115" s="370">
        <v>10.199999999999999</v>
      </c>
      <c r="D1115" s="370">
        <v>70.72</v>
      </c>
      <c r="E1115" s="370">
        <v>0.21920000000000001</v>
      </c>
      <c r="F1115" s="370">
        <v>1.6719999999999999</v>
      </c>
    </row>
    <row r="1116" spans="1:8">
      <c r="A1116" s="370"/>
      <c r="B1116" s="370">
        <v>6.0709999999999997</v>
      </c>
      <c r="C1116" s="370">
        <v>9.1310000000000002</v>
      </c>
      <c r="D1116" s="370">
        <v>69.430000000000007</v>
      </c>
      <c r="E1116" s="370">
        <v>0.21590000000000001</v>
      </c>
      <c r="F1116" s="370">
        <v>1.7729999999999999</v>
      </c>
    </row>
    <row r="1117" spans="1:8">
      <c r="A1117" s="370"/>
      <c r="B1117" s="370">
        <v>6.6790000000000003</v>
      </c>
      <c r="C1117" s="370">
        <v>7.9580000000000002</v>
      </c>
      <c r="D1117" s="370">
        <v>66.97</v>
      </c>
      <c r="E1117" s="370">
        <v>0.2087</v>
      </c>
      <c r="F1117" s="370">
        <v>1.903</v>
      </c>
    </row>
    <row r="1118" spans="1:8">
      <c r="A1118" s="370"/>
      <c r="B1118" s="370">
        <v>7.2859999999999996</v>
      </c>
      <c r="C1118" s="370">
        <v>6.6820000000000004</v>
      </c>
      <c r="D1118" s="370">
        <v>63.49</v>
      </c>
      <c r="E1118" s="370">
        <v>0.19789999999999999</v>
      </c>
      <c r="F1118" s="370">
        <v>2.0670000000000002</v>
      </c>
    </row>
    <row r="1119" spans="1:8">
      <c r="A1119" s="370"/>
      <c r="B1119" s="370">
        <v>7.8929999999999998</v>
      </c>
      <c r="C1119" s="370">
        <v>5.3029999999999999</v>
      </c>
      <c r="D1119" s="370">
        <v>59.18</v>
      </c>
      <c r="E1119" s="370">
        <v>0.18390000000000001</v>
      </c>
      <c r="F1119" s="370">
        <v>2.2690000000000001</v>
      </c>
    </row>
    <row r="1120" spans="1:8">
      <c r="A1120" s="370"/>
      <c r="B1120" s="370">
        <v>8.4990000000000006</v>
      </c>
      <c r="C1120" s="370">
        <v>3.8260000000000001</v>
      </c>
      <c r="D1120" s="370">
        <v>54.21</v>
      </c>
      <c r="E1120" s="370">
        <v>0.16719999999999999</v>
      </c>
      <c r="F1120" s="370">
        <v>2.512</v>
      </c>
    </row>
    <row r="1122" spans="1:8">
      <c r="A1122" s="370" t="s">
        <v>2089</v>
      </c>
      <c r="B1122" s="370">
        <v>0</v>
      </c>
      <c r="C1122" s="370">
        <v>22.08</v>
      </c>
      <c r="D1122" s="370">
        <v>0</v>
      </c>
      <c r="E1122" s="370">
        <v>5.0000000000000001E-4</v>
      </c>
      <c r="F1122" s="370">
        <v>1.5029999999999999</v>
      </c>
      <c r="G1122" s="373">
        <v>2.5</v>
      </c>
      <c r="H1122" s="370">
        <v>8.5</v>
      </c>
    </row>
    <row r="1123" spans="1:8">
      <c r="A1123" s="370"/>
      <c r="B1123" s="370">
        <v>0.60709999999999997</v>
      </c>
      <c r="C1123" s="370">
        <v>22.1</v>
      </c>
      <c r="D1123" s="370">
        <v>17.57</v>
      </c>
      <c r="E1123" s="370">
        <v>8.1199999999999994E-2</v>
      </c>
      <c r="F1123" s="370">
        <v>1.5009999999999999</v>
      </c>
    </row>
    <row r="1124" spans="1:8">
      <c r="A1124" s="370"/>
      <c r="B1124" s="370">
        <v>1.214</v>
      </c>
      <c r="C1124" s="370">
        <v>21.95</v>
      </c>
      <c r="D1124" s="370">
        <v>32</v>
      </c>
      <c r="E1124" s="370">
        <v>0.14879999999999999</v>
      </c>
      <c r="F1124" s="370">
        <v>1.496</v>
      </c>
    </row>
    <row r="1125" spans="1:8">
      <c r="A1125" s="370"/>
      <c r="B1125" s="370">
        <v>1.821</v>
      </c>
      <c r="C1125" s="370">
        <v>21.62</v>
      </c>
      <c r="D1125" s="370">
        <v>43.86</v>
      </c>
      <c r="E1125" s="370">
        <v>0.20449999999999999</v>
      </c>
      <c r="F1125" s="370">
        <v>1.4910000000000001</v>
      </c>
    </row>
    <row r="1126" spans="1:8">
      <c r="A1126" s="370"/>
      <c r="B1126" s="370">
        <v>2.4289999999999998</v>
      </c>
      <c r="C1126" s="370">
        <v>21.13</v>
      </c>
      <c r="D1126" s="370">
        <v>53.32</v>
      </c>
      <c r="E1126" s="370">
        <v>0.2492</v>
      </c>
      <c r="F1126" s="370">
        <v>1.49</v>
      </c>
    </row>
    <row r="1127" spans="1:8">
      <c r="A1127" s="370"/>
      <c r="B1127" s="370">
        <v>3.036</v>
      </c>
      <c r="C1127" s="370">
        <v>20.48</v>
      </c>
      <c r="D1127" s="370">
        <v>60.56</v>
      </c>
      <c r="E1127" s="370">
        <v>0.28399999999999997</v>
      </c>
      <c r="F1127" s="370">
        <v>1.496</v>
      </c>
    </row>
    <row r="1128" spans="1:8">
      <c r="A1128" s="370"/>
      <c r="B1128" s="370">
        <v>3.6429999999999998</v>
      </c>
      <c r="C1128" s="370">
        <v>19.649999999999999</v>
      </c>
      <c r="D1128" s="370">
        <v>65.739999999999995</v>
      </c>
      <c r="E1128" s="370">
        <v>0.31</v>
      </c>
      <c r="F1128" s="370">
        <v>1.514</v>
      </c>
    </row>
    <row r="1129" spans="1:8">
      <c r="A1129" s="370"/>
      <c r="B1129" s="370">
        <v>4.25</v>
      </c>
      <c r="C1129" s="370">
        <v>18.670000000000002</v>
      </c>
      <c r="D1129" s="370">
        <v>69.05</v>
      </c>
      <c r="E1129" s="370">
        <v>0.32829999999999998</v>
      </c>
      <c r="F1129" s="370">
        <v>1.5469999999999999</v>
      </c>
    </row>
    <row r="1130" spans="1:8">
      <c r="A1130" s="370"/>
      <c r="B1130" s="370">
        <v>4.8570000000000002</v>
      </c>
      <c r="C1130" s="370">
        <v>17.52</v>
      </c>
      <c r="D1130" s="370">
        <v>70.650000000000006</v>
      </c>
      <c r="E1130" s="370">
        <v>0.33979999999999999</v>
      </c>
      <c r="F1130" s="370">
        <v>1.5980000000000001</v>
      </c>
    </row>
    <row r="1131" spans="1:8">
      <c r="A1131" s="370"/>
      <c r="B1131" s="370">
        <v>5.4640000000000004</v>
      </c>
      <c r="C1131" s="370">
        <v>16.22</v>
      </c>
      <c r="D1131" s="370">
        <v>70.72</v>
      </c>
      <c r="E1131" s="370">
        <v>0.34570000000000001</v>
      </c>
      <c r="F1131" s="370">
        <v>1.6719999999999999</v>
      </c>
    </row>
    <row r="1132" spans="1:8">
      <c r="A1132" s="370"/>
      <c r="B1132" s="370">
        <v>6.0709999999999997</v>
      </c>
      <c r="C1132" s="370">
        <v>14.76</v>
      </c>
      <c r="D1132" s="370">
        <v>69.430000000000007</v>
      </c>
      <c r="E1132" s="370">
        <v>0.34699999999999998</v>
      </c>
      <c r="F1132" s="370">
        <v>1.7729999999999999</v>
      </c>
    </row>
    <row r="1133" spans="1:8">
      <c r="A1133" s="370"/>
      <c r="B1133" s="370">
        <v>6.6790000000000003</v>
      </c>
      <c r="C1133" s="370">
        <v>13.14</v>
      </c>
      <c r="D1133" s="370">
        <v>66.97</v>
      </c>
      <c r="E1133" s="370">
        <v>0.34489999999999998</v>
      </c>
      <c r="F1133" s="370">
        <v>1.903</v>
      </c>
    </row>
    <row r="1134" spans="1:8">
      <c r="A1134" s="370"/>
      <c r="B1134" s="370">
        <v>7.2859999999999996</v>
      </c>
      <c r="C1134" s="370">
        <v>11.37</v>
      </c>
      <c r="D1134" s="370">
        <v>63.49</v>
      </c>
      <c r="E1134" s="370">
        <v>0.3402</v>
      </c>
      <c r="F1134" s="370">
        <v>2.0670000000000002</v>
      </c>
    </row>
    <row r="1135" spans="1:8">
      <c r="A1135" s="370"/>
      <c r="B1135" s="370">
        <v>7.8929999999999998</v>
      </c>
      <c r="C1135" s="370">
        <v>9.4429999999999996</v>
      </c>
      <c r="D1135" s="370">
        <v>59.18</v>
      </c>
      <c r="E1135" s="370">
        <v>0.33410000000000001</v>
      </c>
      <c r="F1135" s="370">
        <v>2.2690000000000001</v>
      </c>
    </row>
    <row r="1136" spans="1:8">
      <c r="A1136" s="370"/>
      <c r="B1136" s="370">
        <v>8.4990000000000006</v>
      </c>
      <c r="C1136" s="370">
        <v>7.3710000000000004</v>
      </c>
      <c r="D1136" s="370">
        <v>54.21</v>
      </c>
      <c r="E1136" s="370">
        <v>0.32769999999999999</v>
      </c>
      <c r="F1136" s="370">
        <v>2.512</v>
      </c>
    </row>
    <row r="1138" spans="1:8">
      <c r="A1138" s="370" t="s">
        <v>2090</v>
      </c>
      <c r="B1138" s="374">
        <v>0</v>
      </c>
      <c r="C1138" s="374">
        <v>29.45</v>
      </c>
      <c r="D1138" s="374">
        <v>0</v>
      </c>
      <c r="E1138" s="374">
        <v>1E-4</v>
      </c>
      <c r="F1138" s="374">
        <v>1.5029999999999999</v>
      </c>
      <c r="G1138" s="373">
        <v>2.5</v>
      </c>
      <c r="H1138" s="370">
        <v>8.5</v>
      </c>
    </row>
    <row r="1139" spans="1:8">
      <c r="A1139" s="370"/>
      <c r="B1139" s="374">
        <v>0.60709999999999997</v>
      </c>
      <c r="C1139" s="374">
        <v>29.4</v>
      </c>
      <c r="D1139" s="374">
        <v>17.57</v>
      </c>
      <c r="E1139" s="374">
        <v>0.1048</v>
      </c>
      <c r="F1139" s="374">
        <v>1.5009999999999999</v>
      </c>
    </row>
    <row r="1140" spans="1:8">
      <c r="A1140" s="370"/>
      <c r="B1140" s="374">
        <v>1.214</v>
      </c>
      <c r="C1140" s="374">
        <v>29.19</v>
      </c>
      <c r="D1140" s="374">
        <v>32</v>
      </c>
      <c r="E1140" s="374">
        <v>0.19359999999999999</v>
      </c>
      <c r="F1140" s="374">
        <v>1.496</v>
      </c>
    </row>
    <row r="1141" spans="1:8">
      <c r="A1141" s="370"/>
      <c r="B1141" s="374">
        <v>1.821</v>
      </c>
      <c r="C1141" s="374">
        <v>28.81</v>
      </c>
      <c r="D1141" s="374">
        <v>43.86</v>
      </c>
      <c r="E1141" s="374">
        <v>0.26779999999999998</v>
      </c>
      <c r="F1141" s="374">
        <v>1.4910000000000001</v>
      </c>
    </row>
    <row r="1142" spans="1:8">
      <c r="A1142" s="370"/>
      <c r="B1142" s="374">
        <v>2.4289999999999998</v>
      </c>
      <c r="C1142" s="374">
        <v>28.26</v>
      </c>
      <c r="D1142" s="374">
        <v>53.32</v>
      </c>
      <c r="E1142" s="374">
        <v>0.32879999999999998</v>
      </c>
      <c r="F1142" s="374">
        <v>1.49</v>
      </c>
    </row>
    <row r="1143" spans="1:8">
      <c r="A1143" s="370"/>
      <c r="B1143" s="374">
        <v>3.036</v>
      </c>
      <c r="C1143" s="374">
        <v>27.52</v>
      </c>
      <c r="D1143" s="374">
        <v>60.56</v>
      </c>
      <c r="E1143" s="374">
        <v>0.37759999999999999</v>
      </c>
      <c r="F1143" s="374">
        <v>1.496</v>
      </c>
    </row>
    <row r="1144" spans="1:8">
      <c r="A1144" s="370"/>
      <c r="B1144" s="374">
        <v>3.6429999999999998</v>
      </c>
      <c r="C1144" s="374">
        <v>26.58</v>
      </c>
      <c r="D1144" s="374">
        <v>65.739999999999995</v>
      </c>
      <c r="E1144" s="374">
        <v>0.41560000000000002</v>
      </c>
      <c r="F1144" s="374">
        <v>1.514</v>
      </c>
    </row>
    <row r="1145" spans="1:8">
      <c r="A1145" s="370"/>
      <c r="B1145" s="374">
        <v>4.25</v>
      </c>
      <c r="C1145" s="374">
        <v>25.43</v>
      </c>
      <c r="D1145" s="374">
        <v>69.05</v>
      </c>
      <c r="E1145" s="374">
        <v>0.44400000000000001</v>
      </c>
      <c r="F1145" s="374">
        <v>1.5469999999999999</v>
      </c>
    </row>
    <row r="1146" spans="1:8">
      <c r="A1146" s="370"/>
      <c r="B1146" s="374">
        <v>4.8570000000000002</v>
      </c>
      <c r="C1146" s="374">
        <v>24.06</v>
      </c>
      <c r="D1146" s="374">
        <v>70.650000000000006</v>
      </c>
      <c r="E1146" s="374">
        <v>0.46400000000000002</v>
      </c>
      <c r="F1146" s="374">
        <v>1.5980000000000001</v>
      </c>
    </row>
    <row r="1147" spans="1:8">
      <c r="A1147" s="370"/>
      <c r="B1147" s="374">
        <v>5.4640000000000004</v>
      </c>
      <c r="C1147" s="374">
        <v>22.47</v>
      </c>
      <c r="D1147" s="374">
        <v>70.72</v>
      </c>
      <c r="E1147" s="374">
        <v>0.47689999999999999</v>
      </c>
      <c r="F1147" s="374">
        <v>1.6719999999999999</v>
      </c>
    </row>
    <row r="1148" spans="1:8">
      <c r="A1148" s="370"/>
      <c r="B1148" s="374">
        <v>6.0709999999999997</v>
      </c>
      <c r="C1148" s="374">
        <v>20.64</v>
      </c>
      <c r="D1148" s="374">
        <v>69.430000000000007</v>
      </c>
      <c r="E1148" s="374">
        <v>0.4839</v>
      </c>
      <c r="F1148" s="374">
        <v>1.7729999999999999</v>
      </c>
    </row>
    <row r="1149" spans="1:8">
      <c r="A1149" s="370"/>
      <c r="B1149" s="374">
        <v>6.6790000000000003</v>
      </c>
      <c r="C1149" s="374">
        <v>18.57</v>
      </c>
      <c r="D1149" s="374">
        <v>66.97</v>
      </c>
      <c r="E1149" s="374">
        <v>0.48630000000000001</v>
      </c>
      <c r="F1149" s="374">
        <v>1.903</v>
      </c>
    </row>
    <row r="1150" spans="1:8">
      <c r="A1150" s="370"/>
      <c r="B1150" s="374">
        <v>7.2859999999999996</v>
      </c>
      <c r="C1150" s="374">
        <v>16.239999999999998</v>
      </c>
      <c r="D1150" s="374">
        <v>63.49</v>
      </c>
      <c r="E1150" s="374">
        <v>0.48520000000000002</v>
      </c>
      <c r="F1150" s="374">
        <v>2.0670000000000002</v>
      </c>
    </row>
    <row r="1151" spans="1:8">
      <c r="A1151" s="370"/>
      <c r="B1151" s="374">
        <v>7.8929999999999998</v>
      </c>
      <c r="C1151" s="374">
        <v>13.64</v>
      </c>
      <c r="D1151" s="374">
        <v>59.18</v>
      </c>
      <c r="E1151" s="374">
        <v>0.48199999999999998</v>
      </c>
      <c r="F1151" s="374">
        <v>2.2690000000000001</v>
      </c>
    </row>
    <row r="1152" spans="1:8">
      <c r="A1152" s="370"/>
      <c r="B1152" s="374">
        <v>8.4990000000000006</v>
      </c>
      <c r="C1152" s="374">
        <v>10.77</v>
      </c>
      <c r="D1152" s="374">
        <v>54.21</v>
      </c>
      <c r="E1152" s="374">
        <v>0.47789999999999999</v>
      </c>
      <c r="F1152" s="374">
        <v>2.512</v>
      </c>
    </row>
    <row r="1154" spans="1:8">
      <c r="A1154" s="370" t="s">
        <v>1878</v>
      </c>
      <c r="B1154" s="370">
        <v>0</v>
      </c>
      <c r="C1154" s="370">
        <v>36.979999999999997</v>
      </c>
      <c r="D1154" s="370">
        <v>0</v>
      </c>
      <c r="E1154" s="370">
        <v>1.9E-3</v>
      </c>
      <c r="F1154" s="370">
        <v>1.5029999999999999</v>
      </c>
      <c r="G1154" s="373">
        <v>2.5</v>
      </c>
      <c r="H1154" s="370">
        <v>8.5</v>
      </c>
    </row>
    <row r="1155" spans="1:8">
      <c r="A1155" s="370"/>
      <c r="B1155" s="370">
        <v>0.60709999999999997</v>
      </c>
      <c r="C1155" s="370">
        <v>36.74</v>
      </c>
      <c r="D1155" s="370">
        <v>17.57</v>
      </c>
      <c r="E1155" s="370">
        <v>0.13</v>
      </c>
      <c r="F1155" s="370">
        <v>1.5009999999999999</v>
      </c>
    </row>
    <row r="1156" spans="1:8">
      <c r="A1156" s="370"/>
      <c r="B1156" s="370">
        <v>1.214</v>
      </c>
      <c r="C1156" s="370">
        <v>36.380000000000003</v>
      </c>
      <c r="D1156" s="370">
        <v>32</v>
      </c>
      <c r="E1156" s="370">
        <v>0.23930000000000001</v>
      </c>
      <c r="F1156" s="370">
        <v>1.496</v>
      </c>
    </row>
    <row r="1157" spans="1:8">
      <c r="A1157" s="370"/>
      <c r="B1157" s="370">
        <v>1.821</v>
      </c>
      <c r="C1157" s="370">
        <v>35.89</v>
      </c>
      <c r="D1157" s="370">
        <v>43.86</v>
      </c>
      <c r="E1157" s="370">
        <v>0.33139999999999997</v>
      </c>
      <c r="F1157" s="370">
        <v>1.4910000000000001</v>
      </c>
    </row>
    <row r="1158" spans="1:8">
      <c r="A1158" s="370"/>
      <c r="B1158" s="370">
        <v>2.4289999999999998</v>
      </c>
      <c r="C1158" s="370">
        <v>35.24</v>
      </c>
      <c r="D1158" s="370">
        <v>53.32</v>
      </c>
      <c r="E1158" s="370">
        <v>0.40789999999999998</v>
      </c>
      <c r="F1158" s="370">
        <v>1.49</v>
      </c>
    </row>
    <row r="1159" spans="1:8">
      <c r="A1159" s="370"/>
      <c r="B1159" s="370">
        <v>3.036</v>
      </c>
      <c r="C1159" s="370">
        <v>34.42</v>
      </c>
      <c r="D1159" s="370">
        <v>60.56</v>
      </c>
      <c r="E1159" s="370">
        <v>0.47039999999999998</v>
      </c>
      <c r="F1159" s="370">
        <v>1.496</v>
      </c>
    </row>
    <row r="1160" spans="1:8">
      <c r="A1160" s="370"/>
      <c r="B1160" s="370">
        <v>3.6429999999999998</v>
      </c>
      <c r="C1160" s="370">
        <v>33.39</v>
      </c>
      <c r="D1160" s="370">
        <v>65.739999999999995</v>
      </c>
      <c r="E1160" s="370">
        <v>0.52059999999999995</v>
      </c>
      <c r="F1160" s="370">
        <v>1.514</v>
      </c>
    </row>
    <row r="1161" spans="1:8">
      <c r="A1161" s="370"/>
      <c r="B1161" s="370">
        <v>4.25</v>
      </c>
      <c r="C1161" s="370">
        <v>32.130000000000003</v>
      </c>
      <c r="D1161" s="370">
        <v>69.05</v>
      </c>
      <c r="E1161" s="370">
        <v>0.56000000000000005</v>
      </c>
      <c r="F1161" s="370">
        <v>1.5469999999999999</v>
      </c>
    </row>
    <row r="1162" spans="1:8">
      <c r="A1162" s="370"/>
      <c r="B1162" s="370">
        <v>4.8570000000000002</v>
      </c>
      <c r="C1162" s="370">
        <v>30.62</v>
      </c>
      <c r="D1162" s="370">
        <v>70.650000000000006</v>
      </c>
      <c r="E1162" s="370">
        <v>0.59019999999999995</v>
      </c>
      <c r="F1162" s="370">
        <v>1.5980000000000001</v>
      </c>
    </row>
    <row r="1163" spans="1:8">
      <c r="A1163" s="370"/>
      <c r="B1163" s="370">
        <v>5.4640000000000004</v>
      </c>
      <c r="C1163" s="370">
        <v>28.85</v>
      </c>
      <c r="D1163" s="370">
        <v>70.72</v>
      </c>
      <c r="E1163" s="370">
        <v>0.61280000000000001</v>
      </c>
      <c r="F1163" s="370">
        <v>1.6719999999999999</v>
      </c>
    </row>
    <row r="1164" spans="1:8">
      <c r="A1164" s="370"/>
      <c r="B1164" s="370">
        <v>6.0709999999999997</v>
      </c>
      <c r="C1164" s="370">
        <v>26.77</v>
      </c>
      <c r="D1164" s="370">
        <v>69.430000000000007</v>
      </c>
      <c r="E1164" s="370">
        <v>0.62939999999999996</v>
      </c>
      <c r="F1164" s="370">
        <v>1.7729999999999999</v>
      </c>
    </row>
    <row r="1165" spans="1:8">
      <c r="A1165" s="370"/>
      <c r="B1165" s="370">
        <v>6.6790000000000003</v>
      </c>
      <c r="C1165" s="370">
        <v>24.37</v>
      </c>
      <c r="D1165" s="370">
        <v>66.97</v>
      </c>
      <c r="E1165" s="370">
        <v>0.64170000000000005</v>
      </c>
      <c r="F1165" s="370">
        <v>1.903</v>
      </c>
    </row>
    <row r="1166" spans="1:8">
      <c r="A1166" s="370"/>
      <c r="B1166" s="370">
        <v>7.2859999999999996</v>
      </c>
      <c r="C1166" s="370">
        <v>21.64</v>
      </c>
      <c r="D1166" s="370">
        <v>63.49</v>
      </c>
      <c r="E1166" s="370">
        <v>0.6512</v>
      </c>
      <c r="F1166" s="370">
        <v>2.0670000000000002</v>
      </c>
    </row>
    <row r="1167" spans="1:8">
      <c r="A1167" s="370"/>
      <c r="B1167" s="370">
        <v>7.8929999999999998</v>
      </c>
      <c r="C1167" s="370">
        <v>18.53</v>
      </c>
      <c r="D1167" s="370">
        <v>59.18</v>
      </c>
      <c r="E1167" s="370">
        <v>0.65949999999999998</v>
      </c>
      <c r="F1167" s="370">
        <v>2.2690000000000001</v>
      </c>
    </row>
    <row r="1168" spans="1:8">
      <c r="A1168" s="370"/>
      <c r="B1168" s="370">
        <v>8.4990000000000006</v>
      </c>
      <c r="C1168" s="370">
        <v>15.04</v>
      </c>
      <c r="D1168" s="370">
        <v>54.21</v>
      </c>
      <c r="E1168" s="370">
        <v>0.66830000000000001</v>
      </c>
      <c r="F1168" s="370">
        <v>2.512</v>
      </c>
    </row>
    <row r="1170" spans="1:8">
      <c r="A1170" s="370" t="s">
        <v>1879</v>
      </c>
      <c r="B1170" s="370">
        <v>0</v>
      </c>
      <c r="C1170" s="370">
        <v>44.39</v>
      </c>
      <c r="D1170" s="370">
        <v>0</v>
      </c>
      <c r="E1170" s="370">
        <v>-1E-4</v>
      </c>
      <c r="F1170" s="370">
        <v>1.5029999999999999</v>
      </c>
      <c r="G1170" s="373">
        <v>2.5</v>
      </c>
      <c r="H1170" s="370">
        <v>8.5</v>
      </c>
    </row>
    <row r="1171" spans="1:8">
      <c r="A1171" s="370"/>
      <c r="B1171" s="370">
        <v>0.60709999999999997</v>
      </c>
      <c r="C1171" s="370">
        <v>44.14</v>
      </c>
      <c r="D1171" s="370">
        <v>17.57</v>
      </c>
      <c r="E1171" s="370">
        <v>0.15479999999999999</v>
      </c>
      <c r="F1171" s="370">
        <v>1.5009999999999999</v>
      </c>
    </row>
    <row r="1172" spans="1:8">
      <c r="A1172" s="370"/>
      <c r="B1172" s="370">
        <v>1.214</v>
      </c>
      <c r="C1172" s="370">
        <v>43.76</v>
      </c>
      <c r="D1172" s="370">
        <v>32</v>
      </c>
      <c r="E1172" s="370">
        <v>0.2878</v>
      </c>
      <c r="F1172" s="370">
        <v>1.496</v>
      </c>
    </row>
    <row r="1173" spans="1:8">
      <c r="A1173" s="370"/>
      <c r="B1173" s="370">
        <v>1.821</v>
      </c>
      <c r="C1173" s="370">
        <v>43.24</v>
      </c>
      <c r="D1173" s="370">
        <v>43.86</v>
      </c>
      <c r="E1173" s="370">
        <v>0.40039999999999998</v>
      </c>
      <c r="F1173" s="370">
        <v>1.4910000000000001</v>
      </c>
    </row>
    <row r="1174" spans="1:8">
      <c r="A1174" s="370"/>
      <c r="B1174" s="370">
        <v>2.4289999999999998</v>
      </c>
      <c r="C1174" s="370">
        <v>42.53</v>
      </c>
      <c r="D1174" s="370">
        <v>53.32</v>
      </c>
      <c r="E1174" s="370">
        <v>0.49440000000000001</v>
      </c>
      <c r="F1174" s="370">
        <v>1.49</v>
      </c>
    </row>
    <row r="1175" spans="1:8">
      <c r="A1175" s="370"/>
      <c r="B1175" s="370">
        <v>3.036</v>
      </c>
      <c r="C1175" s="370">
        <v>41.6</v>
      </c>
      <c r="D1175" s="370">
        <v>60.56</v>
      </c>
      <c r="E1175" s="370">
        <v>0.5716</v>
      </c>
      <c r="F1175" s="370">
        <v>1.496</v>
      </c>
    </row>
    <row r="1176" spans="1:8">
      <c r="A1176" s="370"/>
      <c r="B1176" s="370">
        <v>3.6429999999999998</v>
      </c>
      <c r="C1176" s="370">
        <v>40.409999999999997</v>
      </c>
      <c r="D1176" s="370">
        <v>65.739999999999995</v>
      </c>
      <c r="E1176" s="370">
        <v>0.63349999999999995</v>
      </c>
      <c r="F1176" s="370">
        <v>1.514</v>
      </c>
    </row>
    <row r="1177" spans="1:8">
      <c r="A1177" s="370"/>
      <c r="B1177" s="370">
        <v>4.25</v>
      </c>
      <c r="C1177" s="370">
        <v>38.94</v>
      </c>
      <c r="D1177" s="370">
        <v>69.05</v>
      </c>
      <c r="E1177" s="370">
        <v>0.68189999999999995</v>
      </c>
      <c r="F1177" s="370">
        <v>1.5469999999999999</v>
      </c>
    </row>
    <row r="1178" spans="1:8">
      <c r="A1178" s="370"/>
      <c r="B1178" s="370">
        <v>4.8570000000000002</v>
      </c>
      <c r="C1178" s="370">
        <v>37.14</v>
      </c>
      <c r="D1178" s="370">
        <v>70.650000000000006</v>
      </c>
      <c r="E1178" s="370">
        <v>0.71850000000000003</v>
      </c>
      <c r="F1178" s="370">
        <v>1.5980000000000001</v>
      </c>
    </row>
    <row r="1179" spans="1:8">
      <c r="A1179" s="370"/>
      <c r="B1179" s="370">
        <v>5.4640000000000004</v>
      </c>
      <c r="C1179" s="370">
        <v>34.979999999999997</v>
      </c>
      <c r="D1179" s="370">
        <v>70.72</v>
      </c>
      <c r="E1179" s="370">
        <v>0.745</v>
      </c>
      <c r="F1179" s="370">
        <v>1.6719999999999999</v>
      </c>
    </row>
    <row r="1180" spans="1:8">
      <c r="A1180" s="370"/>
      <c r="B1180" s="370">
        <v>6.0709999999999997</v>
      </c>
      <c r="C1180" s="370">
        <v>32.42</v>
      </c>
      <c r="D1180" s="370">
        <v>69.430000000000007</v>
      </c>
      <c r="E1180" s="370">
        <v>0.7631</v>
      </c>
      <c r="F1180" s="370">
        <v>1.7729999999999999</v>
      </c>
    </row>
    <row r="1181" spans="1:8">
      <c r="A1181" s="370"/>
      <c r="B1181" s="370">
        <v>6.6790000000000003</v>
      </c>
      <c r="C1181" s="370">
        <v>29.44</v>
      </c>
      <c r="D1181" s="370">
        <v>66.97</v>
      </c>
      <c r="E1181" s="370">
        <v>0.77449999999999997</v>
      </c>
      <c r="F1181" s="370">
        <v>1.903</v>
      </c>
    </row>
    <row r="1182" spans="1:8">
      <c r="A1182" s="370"/>
      <c r="B1182" s="370">
        <v>7.2859999999999996</v>
      </c>
      <c r="C1182" s="370">
        <v>25.99</v>
      </c>
      <c r="D1182" s="370">
        <v>63.49</v>
      </c>
      <c r="E1182" s="370">
        <v>0.78080000000000005</v>
      </c>
      <c r="F1182" s="370">
        <v>2.0670000000000002</v>
      </c>
    </row>
    <row r="1183" spans="1:8">
      <c r="A1183" s="370"/>
      <c r="B1183" s="370">
        <v>7.8929999999999998</v>
      </c>
      <c r="C1183" s="370">
        <v>22.04</v>
      </c>
      <c r="D1183" s="370">
        <v>59.18</v>
      </c>
      <c r="E1183" s="370">
        <v>0.78380000000000005</v>
      </c>
      <c r="F1183" s="370">
        <v>2.2690000000000001</v>
      </c>
    </row>
    <row r="1184" spans="1:8">
      <c r="A1184" s="370"/>
      <c r="B1184" s="370">
        <v>8.4990000000000006</v>
      </c>
      <c r="C1184" s="370">
        <v>17.57</v>
      </c>
      <c r="D1184" s="370">
        <v>54.21</v>
      </c>
      <c r="E1184" s="370">
        <v>0.78520000000000001</v>
      </c>
      <c r="F1184" s="370">
        <v>2.512</v>
      </c>
    </row>
    <row r="1186" spans="1:8">
      <c r="A1186" s="370" t="s">
        <v>1880</v>
      </c>
      <c r="B1186" s="370">
        <v>0</v>
      </c>
      <c r="C1186" s="370">
        <v>51.97</v>
      </c>
      <c r="D1186" s="370">
        <v>0</v>
      </c>
      <c r="E1186" s="370">
        <v>1.2999999999999999E-3</v>
      </c>
      <c r="F1186" s="370">
        <v>1.5029999999999999</v>
      </c>
      <c r="G1186" s="373">
        <v>2.5</v>
      </c>
      <c r="H1186" s="370">
        <v>8.5</v>
      </c>
    </row>
    <row r="1187" spans="1:8">
      <c r="A1187" s="370"/>
      <c r="B1187" s="370">
        <v>0.60709999999999997</v>
      </c>
      <c r="C1187" s="370">
        <v>51.69</v>
      </c>
      <c r="D1187" s="370">
        <v>17.57</v>
      </c>
      <c r="E1187" s="370">
        <v>0.18090000000000001</v>
      </c>
      <c r="F1187" s="370">
        <v>1.5009999999999999</v>
      </c>
    </row>
    <row r="1188" spans="1:8">
      <c r="A1188" s="370"/>
      <c r="B1188" s="370">
        <v>1.214</v>
      </c>
      <c r="C1188" s="370">
        <v>51.24</v>
      </c>
      <c r="D1188" s="370">
        <v>32</v>
      </c>
      <c r="E1188" s="370">
        <v>0.33489999999999998</v>
      </c>
      <c r="F1188" s="370">
        <v>1.496</v>
      </c>
    </row>
    <row r="1189" spans="1:8">
      <c r="A1189" s="370"/>
      <c r="B1189" s="370">
        <v>1.821</v>
      </c>
      <c r="C1189" s="370">
        <v>50.58</v>
      </c>
      <c r="D1189" s="370">
        <v>43.86</v>
      </c>
      <c r="E1189" s="370">
        <v>0.46539999999999998</v>
      </c>
      <c r="F1189" s="370">
        <v>1.4910000000000001</v>
      </c>
    </row>
    <row r="1190" spans="1:8">
      <c r="A1190" s="370"/>
      <c r="B1190" s="370">
        <v>2.4289999999999998</v>
      </c>
      <c r="C1190" s="370">
        <v>49.68</v>
      </c>
      <c r="D1190" s="370">
        <v>53.32</v>
      </c>
      <c r="E1190" s="370">
        <v>0.57430000000000003</v>
      </c>
      <c r="F1190" s="370">
        <v>1.49</v>
      </c>
    </row>
    <row r="1191" spans="1:8">
      <c r="A1191" s="370"/>
      <c r="B1191" s="370">
        <v>3.036</v>
      </c>
      <c r="C1191" s="370">
        <v>48.51</v>
      </c>
      <c r="D1191" s="370">
        <v>60.56</v>
      </c>
      <c r="E1191" s="370">
        <v>0.66359999999999997</v>
      </c>
      <c r="F1191" s="370">
        <v>1.496</v>
      </c>
    </row>
    <row r="1192" spans="1:8">
      <c r="A1192" s="370"/>
      <c r="B1192" s="370">
        <v>3.6429999999999998</v>
      </c>
      <c r="C1192" s="370">
        <v>47.04</v>
      </c>
      <c r="D1192" s="370">
        <v>65.739999999999995</v>
      </c>
      <c r="E1192" s="370">
        <v>0.73529999999999995</v>
      </c>
      <c r="F1192" s="370">
        <v>1.514</v>
      </c>
    </row>
    <row r="1193" spans="1:8">
      <c r="A1193" s="370"/>
      <c r="B1193" s="370">
        <v>4.25</v>
      </c>
      <c r="C1193" s="370">
        <v>45.23</v>
      </c>
      <c r="D1193" s="370">
        <v>69.05</v>
      </c>
      <c r="E1193" s="370">
        <v>0.79149999999999998</v>
      </c>
      <c r="F1193" s="370">
        <v>1.5469999999999999</v>
      </c>
    </row>
    <row r="1194" spans="1:8">
      <c r="A1194" s="370"/>
      <c r="B1194" s="370">
        <v>4.8570000000000002</v>
      </c>
      <c r="C1194" s="370">
        <v>43.06</v>
      </c>
      <c r="D1194" s="370">
        <v>70.650000000000006</v>
      </c>
      <c r="E1194" s="370">
        <v>0.83409999999999995</v>
      </c>
      <c r="F1194" s="370">
        <v>1.5980000000000001</v>
      </c>
    </row>
    <row r="1195" spans="1:8">
      <c r="A1195" s="370"/>
      <c r="B1195" s="370">
        <v>5.4640000000000004</v>
      </c>
      <c r="C1195" s="370">
        <v>40.49</v>
      </c>
      <c r="D1195" s="370">
        <v>70.72</v>
      </c>
      <c r="E1195" s="370">
        <v>0.86509999999999998</v>
      </c>
      <c r="F1195" s="370">
        <v>1.6719999999999999</v>
      </c>
    </row>
    <row r="1196" spans="1:8">
      <c r="A1196" s="370"/>
      <c r="B1196" s="370">
        <v>6.0709999999999997</v>
      </c>
      <c r="C1196" s="370">
        <v>37.5</v>
      </c>
      <c r="D1196" s="370">
        <v>69.430000000000007</v>
      </c>
      <c r="E1196" s="370">
        <v>0.88660000000000005</v>
      </c>
      <c r="F1196" s="370">
        <v>1.7729999999999999</v>
      </c>
    </row>
    <row r="1197" spans="1:8">
      <c r="A1197" s="370"/>
      <c r="B1197" s="370">
        <v>6.6790000000000003</v>
      </c>
      <c r="C1197" s="370">
        <v>34.049999999999997</v>
      </c>
      <c r="D1197" s="370">
        <v>66.97</v>
      </c>
      <c r="E1197" s="370">
        <v>0.90059999999999996</v>
      </c>
      <c r="F1197" s="370">
        <v>1.903</v>
      </c>
    </row>
    <row r="1198" spans="1:8">
      <c r="A1198" s="370"/>
      <c r="B1198" s="370">
        <v>7.2859999999999996</v>
      </c>
      <c r="C1198" s="370">
        <v>30.11</v>
      </c>
      <c r="D1198" s="370">
        <v>63.49</v>
      </c>
      <c r="E1198" s="370">
        <v>0.90890000000000004</v>
      </c>
      <c r="F1198" s="370">
        <v>2.0670000000000002</v>
      </c>
    </row>
    <row r="1199" spans="1:8">
      <c r="A1199" s="370"/>
      <c r="B1199" s="370">
        <v>7.8929999999999998</v>
      </c>
      <c r="C1199" s="370">
        <v>25.66</v>
      </c>
      <c r="D1199" s="370">
        <v>59.18</v>
      </c>
      <c r="E1199" s="370">
        <v>0.91379999999999995</v>
      </c>
      <c r="F1199" s="370">
        <v>2.2690000000000001</v>
      </c>
    </row>
    <row r="1200" spans="1:8">
      <c r="A1200" s="370"/>
      <c r="B1200" s="370">
        <v>8.4990000000000006</v>
      </c>
      <c r="C1200" s="370">
        <v>20.66</v>
      </c>
      <c r="D1200" s="370">
        <v>54.21</v>
      </c>
      <c r="E1200" s="370">
        <v>0.91700000000000004</v>
      </c>
      <c r="F1200" s="370">
        <v>2.512</v>
      </c>
    </row>
    <row r="1202" spans="1:8">
      <c r="A1202" s="370" t="s">
        <v>1881</v>
      </c>
      <c r="B1202" s="370">
        <v>0</v>
      </c>
      <c r="C1202" s="370">
        <v>58.95</v>
      </c>
      <c r="D1202" s="370">
        <v>0</v>
      </c>
      <c r="E1202" s="370">
        <v>8.9999999999999998E-4</v>
      </c>
      <c r="F1202" s="370">
        <v>1.5029999999999999</v>
      </c>
      <c r="G1202" s="373">
        <v>2.5</v>
      </c>
      <c r="H1202" s="370">
        <v>8.5</v>
      </c>
    </row>
    <row r="1203" spans="1:8">
      <c r="A1203" s="370"/>
      <c r="B1203" s="370">
        <v>0.60709999999999997</v>
      </c>
      <c r="C1203" s="370">
        <v>59.03</v>
      </c>
      <c r="D1203" s="370">
        <v>17.57</v>
      </c>
      <c r="E1203" s="370">
        <v>0.2094</v>
      </c>
      <c r="F1203" s="370">
        <v>1.5009999999999999</v>
      </c>
    </row>
    <row r="1204" spans="1:8">
      <c r="A1204" s="370"/>
      <c r="B1204" s="370">
        <v>1.214</v>
      </c>
      <c r="C1204" s="370">
        <v>58.79</v>
      </c>
      <c r="D1204" s="370">
        <v>32</v>
      </c>
      <c r="E1204" s="370">
        <v>0.38769999999999999</v>
      </c>
      <c r="F1204" s="370">
        <v>1.496</v>
      </c>
    </row>
    <row r="1205" spans="1:8">
      <c r="A1205" s="370"/>
      <c r="B1205" s="370">
        <v>1.821</v>
      </c>
      <c r="C1205" s="370">
        <v>58.21</v>
      </c>
      <c r="D1205" s="370">
        <v>43.86</v>
      </c>
      <c r="E1205" s="370">
        <v>0.53810000000000002</v>
      </c>
      <c r="F1205" s="370">
        <v>1.4910000000000001</v>
      </c>
    </row>
    <row r="1206" spans="1:8">
      <c r="A1206" s="370"/>
      <c r="B1206" s="370">
        <v>2.4289999999999998</v>
      </c>
      <c r="C1206" s="370">
        <v>57.28</v>
      </c>
      <c r="D1206" s="370">
        <v>53.32</v>
      </c>
      <c r="E1206" s="370">
        <v>0.66300000000000003</v>
      </c>
      <c r="F1206" s="370">
        <v>1.49</v>
      </c>
    </row>
    <row r="1207" spans="1:8">
      <c r="A1207" s="370"/>
      <c r="B1207" s="370">
        <v>3.036</v>
      </c>
      <c r="C1207" s="370">
        <v>55.96</v>
      </c>
      <c r="D1207" s="370">
        <v>60.56</v>
      </c>
      <c r="E1207" s="370">
        <v>0.76480000000000004</v>
      </c>
      <c r="F1207" s="370">
        <v>1.496</v>
      </c>
    </row>
    <row r="1208" spans="1:8">
      <c r="A1208" s="370"/>
      <c r="B1208" s="370">
        <v>3.6429999999999998</v>
      </c>
      <c r="C1208" s="370">
        <v>54.25</v>
      </c>
      <c r="D1208" s="370">
        <v>65.739999999999995</v>
      </c>
      <c r="E1208" s="370">
        <v>0.84599999999999997</v>
      </c>
      <c r="F1208" s="370">
        <v>1.514</v>
      </c>
    </row>
    <row r="1209" spans="1:8">
      <c r="A1209" s="370"/>
      <c r="B1209" s="370">
        <v>4.25</v>
      </c>
      <c r="C1209" s="370">
        <v>52.11</v>
      </c>
      <c r="D1209" s="370">
        <v>69.05</v>
      </c>
      <c r="E1209" s="370">
        <v>0.90900000000000003</v>
      </c>
      <c r="F1209" s="370">
        <v>1.5469999999999999</v>
      </c>
    </row>
    <row r="1210" spans="1:8">
      <c r="A1210" s="370"/>
      <c r="B1210" s="370">
        <v>4.8570000000000002</v>
      </c>
      <c r="C1210" s="370">
        <v>49.53</v>
      </c>
      <c r="D1210" s="370">
        <v>70.650000000000006</v>
      </c>
      <c r="E1210" s="370">
        <v>0.95609999999999995</v>
      </c>
      <c r="F1210" s="370">
        <v>1.5980000000000001</v>
      </c>
    </row>
    <row r="1211" spans="1:8">
      <c r="A1211" s="370"/>
      <c r="B1211" s="370">
        <v>5.4640000000000004</v>
      </c>
      <c r="C1211" s="370">
        <v>46.49</v>
      </c>
      <c r="D1211" s="370">
        <v>70.72</v>
      </c>
      <c r="E1211" s="370">
        <v>0.98980000000000001</v>
      </c>
      <c r="F1211" s="370">
        <v>1.6719999999999999</v>
      </c>
    </row>
    <row r="1212" spans="1:8">
      <c r="A1212" s="370"/>
      <c r="B1212" s="370">
        <v>6.0709999999999997</v>
      </c>
      <c r="C1212" s="370">
        <v>42.97</v>
      </c>
      <c r="D1212" s="370">
        <v>69.430000000000007</v>
      </c>
      <c r="E1212" s="370">
        <v>1.0129999999999999</v>
      </c>
      <c r="F1212" s="370">
        <v>1.7729999999999999</v>
      </c>
    </row>
    <row r="1213" spans="1:8">
      <c r="A1213" s="370"/>
      <c r="B1213" s="370">
        <v>6.6790000000000003</v>
      </c>
      <c r="C1213" s="370">
        <v>38.94</v>
      </c>
      <c r="D1213" s="370">
        <v>66.97</v>
      </c>
      <c r="E1213" s="370">
        <v>1.0269999999999999</v>
      </c>
      <c r="F1213" s="370">
        <v>1.903</v>
      </c>
    </row>
    <row r="1214" spans="1:8">
      <c r="A1214" s="370"/>
      <c r="B1214" s="370">
        <v>7.2859999999999996</v>
      </c>
      <c r="C1214" s="370">
        <v>34.39</v>
      </c>
      <c r="D1214" s="370">
        <v>63.49</v>
      </c>
      <c r="E1214" s="370">
        <v>1.0349999999999999</v>
      </c>
      <c r="F1214" s="370">
        <v>2.0670000000000002</v>
      </c>
    </row>
    <row r="1215" spans="1:8">
      <c r="A1215" s="370"/>
      <c r="B1215" s="370">
        <v>7.8929999999999998</v>
      </c>
      <c r="C1215" s="370">
        <v>29.29</v>
      </c>
      <c r="D1215" s="370">
        <v>59.18</v>
      </c>
      <c r="E1215" s="370">
        <v>1.0389999999999999</v>
      </c>
      <c r="F1215" s="370">
        <v>2.2690000000000001</v>
      </c>
    </row>
    <row r="1216" spans="1:8">
      <c r="A1216" s="370"/>
      <c r="B1216" s="370">
        <v>8.4990000000000006</v>
      </c>
      <c r="C1216" s="370">
        <v>23.63</v>
      </c>
      <c r="D1216" s="370">
        <v>54.21</v>
      </c>
      <c r="E1216" s="370">
        <v>1.042</v>
      </c>
      <c r="F1216" s="370">
        <v>2.512</v>
      </c>
    </row>
    <row r="1218" spans="1:8">
      <c r="A1218" s="370" t="s">
        <v>1882</v>
      </c>
      <c r="B1218" s="370">
        <v>0</v>
      </c>
      <c r="C1218" s="370">
        <v>66.959999999999994</v>
      </c>
      <c r="D1218" s="370">
        <v>0</v>
      </c>
      <c r="E1218" s="370">
        <v>2.0999999999999999E-3</v>
      </c>
      <c r="F1218" s="370">
        <v>1.5029999999999999</v>
      </c>
      <c r="G1218" s="373">
        <v>2.5</v>
      </c>
      <c r="H1218" s="370">
        <v>8.5</v>
      </c>
    </row>
    <row r="1219" spans="1:8">
      <c r="A1219" s="370"/>
      <c r="B1219" s="370">
        <v>0.60709999999999997</v>
      </c>
      <c r="C1219" s="370">
        <v>66.709999999999994</v>
      </c>
      <c r="D1219" s="370">
        <v>17.57</v>
      </c>
      <c r="E1219" s="370">
        <v>0.23519999999999999</v>
      </c>
      <c r="F1219" s="370">
        <v>1.5009999999999999</v>
      </c>
    </row>
    <row r="1220" spans="1:8">
      <c r="A1220" s="370"/>
      <c r="B1220" s="370">
        <v>1.214</v>
      </c>
      <c r="C1220" s="370">
        <v>66.23</v>
      </c>
      <c r="D1220" s="370">
        <v>32</v>
      </c>
      <c r="E1220" s="370">
        <v>0.4355</v>
      </c>
      <c r="F1220" s="370">
        <v>1.496</v>
      </c>
    </row>
    <row r="1221" spans="1:8">
      <c r="A1221" s="370"/>
      <c r="B1221" s="370">
        <v>1.821</v>
      </c>
      <c r="C1221" s="370">
        <v>65.459999999999994</v>
      </c>
      <c r="D1221" s="370">
        <v>43.86</v>
      </c>
      <c r="E1221" s="370">
        <v>0.60540000000000005</v>
      </c>
      <c r="F1221" s="370">
        <v>1.4910000000000001</v>
      </c>
    </row>
    <row r="1222" spans="1:8">
      <c r="A1222" s="370"/>
      <c r="B1222" s="370">
        <v>2.4289999999999998</v>
      </c>
      <c r="C1222" s="370">
        <v>64.36</v>
      </c>
      <c r="D1222" s="370">
        <v>53.32</v>
      </c>
      <c r="E1222" s="370">
        <v>0.74739999999999995</v>
      </c>
      <c r="F1222" s="370">
        <v>1.49</v>
      </c>
    </row>
    <row r="1223" spans="1:8">
      <c r="A1223" s="370"/>
      <c r="B1223" s="370">
        <v>3.036</v>
      </c>
      <c r="C1223" s="370">
        <v>62.9</v>
      </c>
      <c r="D1223" s="370">
        <v>60.56</v>
      </c>
      <c r="E1223" s="370">
        <v>0.86399999999999999</v>
      </c>
      <c r="F1223" s="370">
        <v>1.496</v>
      </c>
    </row>
    <row r="1224" spans="1:8">
      <c r="A1224" s="370"/>
      <c r="B1224" s="370">
        <v>3.6429999999999998</v>
      </c>
      <c r="C1224" s="370">
        <v>61.04</v>
      </c>
      <c r="D1224" s="370">
        <v>65.739999999999995</v>
      </c>
      <c r="E1224" s="370">
        <v>0.95750000000000002</v>
      </c>
      <c r="F1224" s="370">
        <v>1.514</v>
      </c>
    </row>
    <row r="1225" spans="1:8">
      <c r="A1225" s="370"/>
      <c r="B1225" s="370">
        <v>4.25</v>
      </c>
      <c r="C1225" s="370">
        <v>58.73</v>
      </c>
      <c r="D1225" s="370">
        <v>69.05</v>
      </c>
      <c r="E1225" s="370">
        <v>1.0309999999999999</v>
      </c>
      <c r="F1225" s="370">
        <v>1.5469999999999999</v>
      </c>
    </row>
    <row r="1226" spans="1:8">
      <c r="A1226" s="370"/>
      <c r="B1226" s="370">
        <v>4.8570000000000002</v>
      </c>
      <c r="C1226" s="370">
        <v>55.93</v>
      </c>
      <c r="D1226" s="370">
        <v>70.650000000000006</v>
      </c>
      <c r="E1226" s="370">
        <v>1.085</v>
      </c>
      <c r="F1226" s="370">
        <v>1.5980000000000001</v>
      </c>
    </row>
    <row r="1227" spans="1:8">
      <c r="A1227" s="370"/>
      <c r="B1227" s="370">
        <v>5.4640000000000004</v>
      </c>
      <c r="C1227" s="370">
        <v>52.6</v>
      </c>
      <c r="D1227" s="370">
        <v>70.72</v>
      </c>
      <c r="E1227" s="370">
        <v>1.125</v>
      </c>
      <c r="F1227" s="370">
        <v>1.6719999999999999</v>
      </c>
    </row>
    <row r="1228" spans="1:8">
      <c r="A1228" s="370"/>
      <c r="B1228" s="370">
        <v>6.0709999999999997</v>
      </c>
      <c r="C1228" s="370">
        <v>48.7</v>
      </c>
      <c r="D1228" s="370">
        <v>69.430000000000007</v>
      </c>
      <c r="E1228" s="370">
        <v>1.151</v>
      </c>
      <c r="F1228" s="370">
        <v>1.7729999999999999</v>
      </c>
    </row>
    <row r="1229" spans="1:8">
      <c r="A1229" s="370"/>
      <c r="B1229" s="370">
        <v>6.6790000000000003</v>
      </c>
      <c r="C1229" s="370">
        <v>44.19</v>
      </c>
      <c r="D1229" s="370">
        <v>66.97</v>
      </c>
      <c r="E1229" s="370">
        <v>1.167</v>
      </c>
      <c r="F1229" s="370">
        <v>1.903</v>
      </c>
    </row>
    <row r="1230" spans="1:8">
      <c r="A1230" s="370"/>
      <c r="B1230" s="370">
        <v>7.2859999999999996</v>
      </c>
      <c r="C1230" s="370">
        <v>39.03</v>
      </c>
      <c r="D1230" s="370">
        <v>63.49</v>
      </c>
      <c r="E1230" s="370">
        <v>1.1739999999999999</v>
      </c>
      <c r="F1230" s="370">
        <v>2.0670000000000002</v>
      </c>
    </row>
    <row r="1231" spans="1:8">
      <c r="A1231" s="370"/>
      <c r="B1231" s="370">
        <v>7.8929999999999998</v>
      </c>
      <c r="C1231" s="370">
        <v>33.18</v>
      </c>
      <c r="D1231" s="370">
        <v>59.18</v>
      </c>
      <c r="E1231" s="370">
        <v>1.175</v>
      </c>
      <c r="F1231" s="370">
        <v>2.2690000000000001</v>
      </c>
    </row>
    <row r="1232" spans="1:8">
      <c r="A1232" s="370"/>
      <c r="B1232" s="370">
        <v>8.4990000000000006</v>
      </c>
      <c r="C1232" s="370">
        <v>26.6</v>
      </c>
      <c r="D1232" s="370">
        <v>54.21</v>
      </c>
      <c r="E1232" s="370">
        <v>1.1739999999999999</v>
      </c>
      <c r="F1232" s="370">
        <v>2.512</v>
      </c>
    </row>
    <row r="1234" spans="1:8">
      <c r="A1234" s="370" t="s">
        <v>1883</v>
      </c>
      <c r="B1234" s="370">
        <v>0</v>
      </c>
      <c r="C1234" s="370">
        <v>74.45</v>
      </c>
      <c r="D1234" s="370">
        <v>0</v>
      </c>
      <c r="E1234" s="370">
        <v>2E-3</v>
      </c>
      <c r="F1234" s="370">
        <v>1.5029999999999999</v>
      </c>
      <c r="G1234" s="373">
        <v>2.5</v>
      </c>
      <c r="H1234" s="370">
        <v>8.5</v>
      </c>
    </row>
    <row r="1235" spans="1:8">
      <c r="A1235" s="370"/>
      <c r="B1235" s="370">
        <v>0.60709999999999997</v>
      </c>
      <c r="C1235" s="370">
        <v>74.06</v>
      </c>
      <c r="D1235" s="370">
        <v>17.57</v>
      </c>
      <c r="E1235" s="370">
        <v>0.25869999999999999</v>
      </c>
      <c r="F1235" s="370">
        <v>1.5009999999999999</v>
      </c>
    </row>
    <row r="1236" spans="1:8">
      <c r="A1236" s="370"/>
      <c r="B1236" s="370">
        <v>1.214</v>
      </c>
      <c r="C1236" s="370">
        <v>73.459999999999994</v>
      </c>
      <c r="D1236" s="370">
        <v>32</v>
      </c>
      <c r="E1236" s="370">
        <v>0.47960000000000003</v>
      </c>
      <c r="F1236" s="370">
        <v>1.496</v>
      </c>
    </row>
    <row r="1237" spans="1:8">
      <c r="A1237" s="370"/>
      <c r="B1237" s="370">
        <v>1.821</v>
      </c>
      <c r="C1237" s="370">
        <v>72.58</v>
      </c>
      <c r="D1237" s="370">
        <v>43.86</v>
      </c>
      <c r="E1237" s="370">
        <v>0.66749999999999998</v>
      </c>
      <c r="F1237" s="370">
        <v>1.4910000000000001</v>
      </c>
    </row>
    <row r="1238" spans="1:8">
      <c r="A1238" s="370"/>
      <c r="B1238" s="370">
        <v>2.4289999999999998</v>
      </c>
      <c r="C1238" s="370">
        <v>71.38</v>
      </c>
      <c r="D1238" s="370">
        <v>53.32</v>
      </c>
      <c r="E1238" s="370">
        <v>0.82489999999999997</v>
      </c>
      <c r="F1238" s="370">
        <v>1.49</v>
      </c>
    </row>
    <row r="1239" spans="1:8">
      <c r="A1239" s="370"/>
      <c r="B1239" s="370">
        <v>3.036</v>
      </c>
      <c r="C1239" s="370">
        <v>69.790000000000006</v>
      </c>
      <c r="D1239" s="370">
        <v>60.56</v>
      </c>
      <c r="E1239" s="370">
        <v>0.9546</v>
      </c>
      <c r="F1239" s="370">
        <v>1.496</v>
      </c>
    </row>
    <row r="1240" spans="1:8">
      <c r="A1240" s="370"/>
      <c r="B1240" s="370">
        <v>3.6429999999999998</v>
      </c>
      <c r="C1240" s="370">
        <v>67.77</v>
      </c>
      <c r="D1240" s="370">
        <v>65.739999999999995</v>
      </c>
      <c r="E1240" s="370">
        <v>1.0589999999999999</v>
      </c>
      <c r="F1240" s="370">
        <v>1.514</v>
      </c>
    </row>
    <row r="1241" spans="1:8">
      <c r="A1241" s="370"/>
      <c r="B1241" s="370">
        <v>4.25</v>
      </c>
      <c r="C1241" s="370">
        <v>65.260000000000005</v>
      </c>
      <c r="D1241" s="370">
        <v>69.05</v>
      </c>
      <c r="E1241" s="370">
        <v>1.141</v>
      </c>
      <c r="F1241" s="370">
        <v>1.5469999999999999</v>
      </c>
    </row>
    <row r="1242" spans="1:8">
      <c r="A1242" s="370"/>
      <c r="B1242" s="370">
        <v>4.8570000000000002</v>
      </c>
      <c r="C1242" s="370">
        <v>62.21</v>
      </c>
      <c r="D1242" s="370">
        <v>70.650000000000006</v>
      </c>
      <c r="E1242" s="370">
        <v>1.2030000000000001</v>
      </c>
      <c r="F1242" s="370">
        <v>1.5980000000000001</v>
      </c>
    </row>
    <row r="1243" spans="1:8">
      <c r="A1243" s="370"/>
      <c r="B1243" s="370">
        <v>5.4640000000000004</v>
      </c>
      <c r="C1243" s="370">
        <v>58.56</v>
      </c>
      <c r="D1243" s="370">
        <v>70.72</v>
      </c>
      <c r="E1243" s="370">
        <v>1.248</v>
      </c>
      <c r="F1243" s="370">
        <v>1.6719999999999999</v>
      </c>
    </row>
    <row r="1244" spans="1:8">
      <c r="A1244" s="370"/>
      <c r="B1244" s="370">
        <v>6.0709999999999997</v>
      </c>
      <c r="C1244" s="370">
        <v>54.25</v>
      </c>
      <c r="D1244" s="370">
        <v>69.430000000000007</v>
      </c>
      <c r="E1244" s="370">
        <v>1.278</v>
      </c>
      <c r="F1244" s="370">
        <v>1.7729999999999999</v>
      </c>
    </row>
    <row r="1245" spans="1:8">
      <c r="A1245" s="370"/>
      <c r="B1245" s="370">
        <v>6.6790000000000003</v>
      </c>
      <c r="C1245" s="370">
        <v>49.25</v>
      </c>
      <c r="D1245" s="370">
        <v>66.97</v>
      </c>
      <c r="E1245" s="370">
        <v>1.2949999999999999</v>
      </c>
      <c r="F1245" s="370">
        <v>1.903</v>
      </c>
    </row>
    <row r="1246" spans="1:8">
      <c r="A1246" s="370"/>
      <c r="B1246" s="370">
        <v>7.2859999999999996</v>
      </c>
      <c r="C1246" s="370">
        <v>43.48</v>
      </c>
      <c r="D1246" s="370">
        <v>63.49</v>
      </c>
      <c r="E1246" s="370">
        <v>1.304</v>
      </c>
      <c r="F1246" s="370">
        <v>2.0670000000000002</v>
      </c>
    </row>
    <row r="1247" spans="1:8">
      <c r="A1247" s="370"/>
      <c r="B1247" s="370">
        <v>7.8929999999999998</v>
      </c>
      <c r="C1247" s="370">
        <v>36.9</v>
      </c>
      <c r="D1247" s="370">
        <v>59.18</v>
      </c>
      <c r="E1247" s="370">
        <v>1.306</v>
      </c>
      <c r="F1247" s="370">
        <v>2.2690000000000001</v>
      </c>
    </row>
    <row r="1248" spans="1:8">
      <c r="A1248" s="370"/>
      <c r="B1248" s="370">
        <v>8.4990000000000006</v>
      </c>
      <c r="C1248" s="370">
        <v>29.46</v>
      </c>
      <c r="D1248" s="370">
        <v>54.21</v>
      </c>
      <c r="E1248" s="370">
        <v>1.3029999999999999</v>
      </c>
      <c r="F1248" s="370">
        <v>2.512</v>
      </c>
    </row>
    <row r="1250" spans="1:8">
      <c r="A1250" s="370" t="s">
        <v>1884</v>
      </c>
      <c r="B1250" s="370">
        <v>0</v>
      </c>
      <c r="C1250" s="370">
        <v>81.95</v>
      </c>
      <c r="D1250" s="370">
        <v>0</v>
      </c>
      <c r="E1250" s="370">
        <v>3.3999999999999998E-3</v>
      </c>
      <c r="F1250" s="370">
        <v>1.5029999999999999</v>
      </c>
      <c r="G1250" s="373">
        <v>2.5</v>
      </c>
      <c r="H1250" s="370">
        <v>8.5</v>
      </c>
    </row>
    <row r="1251" spans="1:8">
      <c r="A1251" s="370"/>
      <c r="B1251" s="370">
        <v>0.60709999999999997</v>
      </c>
      <c r="C1251" s="370">
        <v>81.41</v>
      </c>
      <c r="D1251" s="370">
        <v>17.57</v>
      </c>
      <c r="E1251" s="370">
        <v>0.28470000000000001</v>
      </c>
      <c r="F1251" s="370">
        <v>1.5009999999999999</v>
      </c>
    </row>
    <row r="1252" spans="1:8">
      <c r="A1252" s="370"/>
      <c r="B1252" s="370">
        <v>1.214</v>
      </c>
      <c r="C1252" s="370">
        <v>80.7</v>
      </c>
      <c r="D1252" s="370">
        <v>32</v>
      </c>
      <c r="E1252" s="370">
        <v>0.52739999999999998</v>
      </c>
      <c r="F1252" s="370">
        <v>1.496</v>
      </c>
    </row>
    <row r="1253" spans="1:8">
      <c r="A1253" s="370"/>
      <c r="B1253" s="370">
        <v>1.821</v>
      </c>
      <c r="C1253" s="370">
        <v>79.73</v>
      </c>
      <c r="D1253" s="370">
        <v>43.86</v>
      </c>
      <c r="E1253" s="370">
        <v>0.73440000000000005</v>
      </c>
      <c r="F1253" s="370">
        <v>1.4910000000000001</v>
      </c>
    </row>
    <row r="1254" spans="1:8">
      <c r="A1254" s="370"/>
      <c r="B1254" s="370">
        <v>2.4289999999999998</v>
      </c>
      <c r="C1254" s="370">
        <v>78.430000000000007</v>
      </c>
      <c r="D1254" s="370">
        <v>53.32</v>
      </c>
      <c r="E1254" s="370">
        <v>0.9083</v>
      </c>
      <c r="F1254" s="370">
        <v>1.49</v>
      </c>
    </row>
    <row r="1255" spans="1:8">
      <c r="A1255" s="370"/>
      <c r="B1255" s="370">
        <v>3.036</v>
      </c>
      <c r="C1255" s="370">
        <v>76.75</v>
      </c>
      <c r="D1255" s="370">
        <v>60.56</v>
      </c>
      <c r="E1255" s="370">
        <v>1.052</v>
      </c>
      <c r="F1255" s="370">
        <v>1.496</v>
      </c>
    </row>
    <row r="1256" spans="1:8">
      <c r="A1256" s="370"/>
      <c r="B1256" s="370">
        <v>3.6429999999999998</v>
      </c>
      <c r="C1256" s="370">
        <v>74.61</v>
      </c>
      <c r="D1256" s="370">
        <v>65.739999999999995</v>
      </c>
      <c r="E1256" s="370">
        <v>1.1679999999999999</v>
      </c>
      <c r="F1256" s="370">
        <v>1.514</v>
      </c>
    </row>
    <row r="1257" spans="1:8">
      <c r="A1257" s="370"/>
      <c r="B1257" s="370">
        <v>4.25</v>
      </c>
      <c r="C1257" s="370">
        <v>71.94</v>
      </c>
      <c r="D1257" s="370">
        <v>69.05</v>
      </c>
      <c r="E1257" s="370">
        <v>1.26</v>
      </c>
      <c r="F1257" s="370">
        <v>1.5469999999999999</v>
      </c>
    </row>
    <row r="1258" spans="1:8">
      <c r="A1258" s="370"/>
      <c r="B1258" s="370">
        <v>4.8570000000000002</v>
      </c>
      <c r="C1258" s="370">
        <v>68.67</v>
      </c>
      <c r="D1258" s="370">
        <v>70.650000000000006</v>
      </c>
      <c r="E1258" s="370">
        <v>1.329</v>
      </c>
      <c r="F1258" s="370">
        <v>1.5980000000000001</v>
      </c>
    </row>
    <row r="1259" spans="1:8">
      <c r="A1259" s="370"/>
      <c r="B1259" s="370">
        <v>5.4640000000000004</v>
      </c>
      <c r="C1259" s="370">
        <v>64.73</v>
      </c>
      <c r="D1259" s="370">
        <v>70.72</v>
      </c>
      <c r="E1259" s="370">
        <v>1.38</v>
      </c>
      <c r="F1259" s="370">
        <v>1.6719999999999999</v>
      </c>
    </row>
    <row r="1260" spans="1:8">
      <c r="A1260" s="370"/>
      <c r="B1260" s="370">
        <v>6.0709999999999997</v>
      </c>
      <c r="C1260" s="370">
        <v>60.05</v>
      </c>
      <c r="D1260" s="370">
        <v>69.430000000000007</v>
      </c>
      <c r="E1260" s="370">
        <v>1.4139999999999999</v>
      </c>
      <c r="F1260" s="370">
        <v>1.7729999999999999</v>
      </c>
    </row>
    <row r="1261" spans="1:8">
      <c r="A1261" s="370"/>
      <c r="B1261" s="370">
        <v>6.6790000000000003</v>
      </c>
      <c r="C1261" s="370">
        <v>54.56</v>
      </c>
      <c r="D1261" s="370">
        <v>66.97</v>
      </c>
      <c r="E1261" s="370">
        <v>1.4339999999999999</v>
      </c>
      <c r="F1261" s="370">
        <v>1.903</v>
      </c>
    </row>
    <row r="1262" spans="1:8">
      <c r="A1262" s="370"/>
      <c r="B1262" s="370">
        <v>7.2859999999999996</v>
      </c>
      <c r="C1262" s="370">
        <v>48.2</v>
      </c>
      <c r="D1262" s="370">
        <v>63.49</v>
      </c>
      <c r="E1262" s="370">
        <v>1.444</v>
      </c>
      <c r="F1262" s="370">
        <v>2.0670000000000002</v>
      </c>
    </row>
    <row r="1263" spans="1:8">
      <c r="A1263" s="370"/>
      <c r="B1263" s="370">
        <v>7.8929999999999998</v>
      </c>
      <c r="C1263" s="370">
        <v>40.89</v>
      </c>
      <c r="D1263" s="370">
        <v>59.18</v>
      </c>
      <c r="E1263" s="370">
        <v>1.4450000000000001</v>
      </c>
      <c r="F1263" s="370">
        <v>2.2690000000000001</v>
      </c>
    </row>
    <row r="1264" spans="1:8">
      <c r="A1264" s="370"/>
      <c r="B1264" s="370">
        <v>8.4990000000000006</v>
      </c>
      <c r="C1264" s="370">
        <v>32.58</v>
      </c>
      <c r="D1264" s="370">
        <v>54.21</v>
      </c>
      <c r="E1264" s="370">
        <v>1.4419999999999999</v>
      </c>
      <c r="F1264" s="370">
        <v>2.512</v>
      </c>
    </row>
    <row r="1266" spans="1:8">
      <c r="A1266" s="370" t="s">
        <v>1885</v>
      </c>
      <c r="B1266" s="370">
        <v>0</v>
      </c>
      <c r="C1266" s="370">
        <v>89.3</v>
      </c>
      <c r="D1266" s="370">
        <v>0</v>
      </c>
      <c r="E1266" s="370">
        <v>1E-4</v>
      </c>
      <c r="F1266" s="370">
        <v>1.5029999999999999</v>
      </c>
      <c r="G1266" s="373">
        <v>2.5</v>
      </c>
      <c r="H1266" s="370">
        <v>8.5</v>
      </c>
    </row>
    <row r="1267" spans="1:8">
      <c r="A1267" s="370"/>
      <c r="B1267" s="370">
        <v>0.60709999999999997</v>
      </c>
      <c r="C1267" s="370">
        <v>89.08</v>
      </c>
      <c r="D1267" s="370">
        <v>17.57</v>
      </c>
      <c r="E1267" s="370">
        <v>0.31469999999999998</v>
      </c>
      <c r="F1267" s="370">
        <v>1.5009999999999999</v>
      </c>
    </row>
    <row r="1268" spans="1:8">
      <c r="A1268" s="370"/>
      <c r="B1268" s="370">
        <v>1.214</v>
      </c>
      <c r="C1268" s="370">
        <v>88.5</v>
      </c>
      <c r="D1268" s="370">
        <v>32</v>
      </c>
      <c r="E1268" s="370">
        <v>0.58340000000000003</v>
      </c>
      <c r="F1268" s="370">
        <v>1.496</v>
      </c>
    </row>
    <row r="1269" spans="1:8">
      <c r="A1269" s="370"/>
      <c r="B1269" s="370">
        <v>1.821</v>
      </c>
      <c r="C1269" s="370">
        <v>87.52</v>
      </c>
      <c r="D1269" s="370">
        <v>43.86</v>
      </c>
      <c r="E1269" s="370">
        <v>0.81010000000000004</v>
      </c>
      <c r="F1269" s="370">
        <v>1.4910000000000001</v>
      </c>
    </row>
    <row r="1270" spans="1:8">
      <c r="A1270" s="370"/>
      <c r="B1270" s="370">
        <v>2.4289999999999998</v>
      </c>
      <c r="C1270" s="370">
        <v>86.09</v>
      </c>
      <c r="D1270" s="370">
        <v>53.32</v>
      </c>
      <c r="E1270" s="370">
        <v>0.99860000000000004</v>
      </c>
      <c r="F1270" s="370">
        <v>1.49</v>
      </c>
    </row>
    <row r="1271" spans="1:8">
      <c r="A1271" s="370"/>
      <c r="B1271" s="370">
        <v>3.036</v>
      </c>
      <c r="C1271" s="370">
        <v>84.16</v>
      </c>
      <c r="D1271" s="370">
        <v>60.56</v>
      </c>
      <c r="E1271" s="370">
        <v>1.153</v>
      </c>
      <c r="F1271" s="370">
        <v>1.496</v>
      </c>
    </row>
    <row r="1272" spans="1:8">
      <c r="A1272" s="370"/>
      <c r="B1272" s="370">
        <v>3.6429999999999998</v>
      </c>
      <c r="C1272" s="370">
        <v>81.680000000000007</v>
      </c>
      <c r="D1272" s="370">
        <v>65.739999999999995</v>
      </c>
      <c r="E1272" s="370">
        <v>1.276</v>
      </c>
      <c r="F1272" s="370">
        <v>1.514</v>
      </c>
    </row>
    <row r="1273" spans="1:8">
      <c r="A1273" s="370"/>
      <c r="B1273" s="370">
        <v>4.25</v>
      </c>
      <c r="C1273" s="370">
        <v>78.61</v>
      </c>
      <c r="D1273" s="370">
        <v>69.05</v>
      </c>
      <c r="E1273" s="370">
        <v>1.3720000000000001</v>
      </c>
      <c r="F1273" s="370">
        <v>1.5469999999999999</v>
      </c>
    </row>
    <row r="1274" spans="1:8">
      <c r="A1274" s="370"/>
      <c r="B1274" s="370">
        <v>4.8570000000000002</v>
      </c>
      <c r="C1274" s="370">
        <v>74.89</v>
      </c>
      <c r="D1274" s="370">
        <v>70.650000000000006</v>
      </c>
      <c r="E1274" s="370">
        <v>1.446</v>
      </c>
      <c r="F1274" s="370">
        <v>1.5980000000000001</v>
      </c>
    </row>
    <row r="1275" spans="1:8">
      <c r="A1275" s="370"/>
      <c r="B1275" s="370">
        <v>5.4640000000000004</v>
      </c>
      <c r="C1275" s="370">
        <v>70.48</v>
      </c>
      <c r="D1275" s="370">
        <v>70.72</v>
      </c>
      <c r="E1275" s="370">
        <v>1.5</v>
      </c>
      <c r="F1275" s="370">
        <v>1.6719999999999999</v>
      </c>
    </row>
    <row r="1276" spans="1:8">
      <c r="A1276" s="370"/>
      <c r="B1276" s="370">
        <v>6.0709999999999997</v>
      </c>
      <c r="C1276" s="370">
        <v>65.33</v>
      </c>
      <c r="D1276" s="370">
        <v>69.430000000000007</v>
      </c>
      <c r="E1276" s="370">
        <v>1.538</v>
      </c>
      <c r="F1276" s="370">
        <v>1.7729999999999999</v>
      </c>
    </row>
    <row r="1277" spans="1:8">
      <c r="A1277" s="370"/>
      <c r="B1277" s="370">
        <v>6.6790000000000003</v>
      </c>
      <c r="C1277" s="370">
        <v>59.38</v>
      </c>
      <c r="D1277" s="370">
        <v>66.97</v>
      </c>
      <c r="E1277" s="370">
        <v>1.5649999999999999</v>
      </c>
      <c r="F1277" s="370">
        <v>1.903</v>
      </c>
    </row>
    <row r="1278" spans="1:8">
      <c r="A1278" s="370"/>
      <c r="B1278" s="370">
        <v>7.2859999999999996</v>
      </c>
      <c r="C1278" s="370">
        <v>52.6</v>
      </c>
      <c r="D1278" s="370">
        <v>63.49</v>
      </c>
      <c r="E1278" s="370">
        <v>1.583</v>
      </c>
      <c r="F1278" s="370">
        <v>2.0670000000000002</v>
      </c>
    </row>
    <row r="1279" spans="1:8">
      <c r="A1279" s="370"/>
      <c r="B1279" s="370">
        <v>7.8929999999999998</v>
      </c>
      <c r="C1279" s="370">
        <v>44.92</v>
      </c>
      <c r="D1279" s="370">
        <v>59.18</v>
      </c>
      <c r="E1279" s="370">
        <v>1.5980000000000001</v>
      </c>
      <c r="F1279" s="370">
        <v>2.2690000000000001</v>
      </c>
    </row>
    <row r="1280" spans="1:8">
      <c r="A1280" s="370"/>
      <c r="B1280" s="370">
        <v>8.4990000000000006</v>
      </c>
      <c r="C1280" s="370">
        <v>36.32</v>
      </c>
      <c r="D1280" s="370">
        <v>54.21</v>
      </c>
      <c r="E1280" s="370">
        <v>1.6120000000000001</v>
      </c>
      <c r="F1280" s="370">
        <v>2.512</v>
      </c>
    </row>
    <row r="1282" spans="1:8">
      <c r="A1282" s="370" t="s">
        <v>1886</v>
      </c>
      <c r="B1282" s="370">
        <v>0</v>
      </c>
      <c r="C1282" s="370">
        <v>96.86</v>
      </c>
      <c r="D1282" s="370">
        <v>0</v>
      </c>
      <c r="E1282" s="370">
        <v>2.0999999999999999E-3</v>
      </c>
      <c r="F1282" s="370">
        <v>1.5029999999999999</v>
      </c>
      <c r="G1282" s="373">
        <v>2.5</v>
      </c>
      <c r="H1282" s="370">
        <v>8.5</v>
      </c>
    </row>
    <row r="1283" spans="1:8">
      <c r="A1283" s="370"/>
      <c r="B1283" s="370">
        <v>0.60709999999999997</v>
      </c>
      <c r="C1283" s="370">
        <v>96.5</v>
      </c>
      <c r="D1283" s="370">
        <v>17.57</v>
      </c>
      <c r="E1283" s="370">
        <v>0.34279999999999999</v>
      </c>
      <c r="F1283" s="370">
        <v>1.5009999999999999</v>
      </c>
    </row>
    <row r="1284" spans="1:8">
      <c r="A1284" s="370"/>
      <c r="B1284" s="370">
        <v>1.214</v>
      </c>
      <c r="C1284" s="370">
        <v>95.77</v>
      </c>
      <c r="D1284" s="370">
        <v>32</v>
      </c>
      <c r="E1284" s="370">
        <v>0.63329999999999997</v>
      </c>
      <c r="F1284" s="370">
        <v>1.496</v>
      </c>
    </row>
    <row r="1285" spans="1:8">
      <c r="A1285" s="370"/>
      <c r="B1285" s="370">
        <v>1.821</v>
      </c>
      <c r="C1285" s="370">
        <v>94.62</v>
      </c>
      <c r="D1285" s="370">
        <v>43.86</v>
      </c>
      <c r="E1285" s="370">
        <v>0.87809999999999999</v>
      </c>
      <c r="F1285" s="370">
        <v>1.4910000000000001</v>
      </c>
    </row>
    <row r="1286" spans="1:8">
      <c r="A1286" s="370"/>
      <c r="B1286" s="370">
        <v>2.4289999999999998</v>
      </c>
      <c r="C1286" s="370">
        <v>92.99</v>
      </c>
      <c r="D1286" s="370">
        <v>53.32</v>
      </c>
      <c r="E1286" s="370">
        <v>1.081</v>
      </c>
      <c r="F1286" s="370">
        <v>1.49</v>
      </c>
    </row>
    <row r="1287" spans="1:8">
      <c r="A1287" s="370"/>
      <c r="B1287" s="370">
        <v>3.036</v>
      </c>
      <c r="C1287" s="370">
        <v>90.84</v>
      </c>
      <c r="D1287" s="370">
        <v>60.56</v>
      </c>
      <c r="E1287" s="370">
        <v>1.2470000000000001</v>
      </c>
      <c r="F1287" s="370">
        <v>1.496</v>
      </c>
    </row>
    <row r="1288" spans="1:8">
      <c r="A1288" s="370"/>
      <c r="B1288" s="370">
        <v>3.6429999999999998</v>
      </c>
      <c r="C1288" s="370">
        <v>88.12</v>
      </c>
      <c r="D1288" s="370">
        <v>65.739999999999995</v>
      </c>
      <c r="E1288" s="370">
        <v>1.38</v>
      </c>
      <c r="F1288" s="370">
        <v>1.514</v>
      </c>
    </row>
    <row r="1289" spans="1:8">
      <c r="A1289" s="370"/>
      <c r="B1289" s="370">
        <v>4.25</v>
      </c>
      <c r="C1289" s="370">
        <v>84.77</v>
      </c>
      <c r="D1289" s="370">
        <v>69.05</v>
      </c>
      <c r="E1289" s="370">
        <v>1.4830000000000001</v>
      </c>
      <c r="F1289" s="370">
        <v>1.5469999999999999</v>
      </c>
    </row>
    <row r="1290" spans="1:8">
      <c r="A1290" s="370"/>
      <c r="B1290" s="370">
        <v>4.8570000000000002</v>
      </c>
      <c r="C1290" s="370">
        <v>80.75</v>
      </c>
      <c r="D1290" s="370">
        <v>70.650000000000006</v>
      </c>
      <c r="E1290" s="370">
        <v>1.5620000000000001</v>
      </c>
      <c r="F1290" s="370">
        <v>1.5980000000000001</v>
      </c>
    </row>
    <row r="1291" spans="1:8">
      <c r="A1291" s="370"/>
      <c r="B1291" s="370">
        <v>5.4640000000000004</v>
      </c>
      <c r="C1291" s="370">
        <v>76</v>
      </c>
      <c r="D1291" s="370">
        <v>70.72</v>
      </c>
      <c r="E1291" s="370">
        <v>1.621</v>
      </c>
      <c r="F1291" s="370">
        <v>1.6719999999999999</v>
      </c>
    </row>
    <row r="1292" spans="1:8">
      <c r="A1292" s="370"/>
      <c r="B1292" s="370">
        <v>6.0709999999999997</v>
      </c>
      <c r="C1292" s="370">
        <v>70.48</v>
      </c>
      <c r="D1292" s="370">
        <v>69.430000000000007</v>
      </c>
      <c r="E1292" s="370">
        <v>1.663</v>
      </c>
      <c r="F1292" s="370">
        <v>1.7729999999999999</v>
      </c>
    </row>
    <row r="1293" spans="1:8">
      <c r="A1293" s="370"/>
      <c r="B1293" s="370">
        <v>6.6790000000000003</v>
      </c>
      <c r="C1293" s="370">
        <v>64.14</v>
      </c>
      <c r="D1293" s="370">
        <v>66.97</v>
      </c>
      <c r="E1293" s="370">
        <v>1.6930000000000001</v>
      </c>
      <c r="F1293" s="370">
        <v>1.903</v>
      </c>
    </row>
    <row r="1294" spans="1:8">
      <c r="A1294" s="370"/>
      <c r="B1294" s="370">
        <v>7.2859999999999996</v>
      </c>
      <c r="C1294" s="370">
        <v>56.91</v>
      </c>
      <c r="D1294" s="370">
        <v>63.49</v>
      </c>
      <c r="E1294" s="370">
        <v>1.716</v>
      </c>
      <c r="F1294" s="370">
        <v>2.0670000000000002</v>
      </c>
    </row>
    <row r="1295" spans="1:8">
      <c r="A1295" s="370"/>
      <c r="B1295" s="370">
        <v>7.8929999999999998</v>
      </c>
      <c r="C1295" s="370">
        <v>48.76</v>
      </c>
      <c r="D1295" s="370">
        <v>59.18</v>
      </c>
      <c r="E1295" s="370">
        <v>1.734</v>
      </c>
      <c r="F1295" s="370">
        <v>2.2690000000000001</v>
      </c>
    </row>
    <row r="1296" spans="1:8">
      <c r="A1296" s="370"/>
      <c r="B1296" s="370">
        <v>8.4990000000000006</v>
      </c>
      <c r="C1296" s="370">
        <v>39.65</v>
      </c>
      <c r="D1296" s="370">
        <v>54.21</v>
      </c>
      <c r="E1296" s="370">
        <v>1.754</v>
      </c>
      <c r="F1296" s="370">
        <v>2.512</v>
      </c>
    </row>
    <row r="1298" spans="1:8">
      <c r="A1298" s="370" t="s">
        <v>1887</v>
      </c>
      <c r="B1298" s="370">
        <v>0</v>
      </c>
      <c r="C1298" s="370">
        <v>104.4</v>
      </c>
      <c r="D1298" s="370">
        <v>0</v>
      </c>
      <c r="E1298" s="370">
        <v>3.2000000000000002E-3</v>
      </c>
      <c r="F1298" s="370">
        <v>1.5029999999999999</v>
      </c>
      <c r="G1298" s="373">
        <v>2.5</v>
      </c>
      <c r="H1298" s="370">
        <v>8.5</v>
      </c>
    </row>
    <row r="1299" spans="1:8">
      <c r="A1299" s="370"/>
      <c r="B1299" s="370">
        <v>0.60709999999999997</v>
      </c>
      <c r="C1299" s="370">
        <v>104.1</v>
      </c>
      <c r="D1299" s="370">
        <v>17.57</v>
      </c>
      <c r="E1299" s="370">
        <v>0.36969999999999997</v>
      </c>
      <c r="F1299" s="370">
        <v>1.5009999999999999</v>
      </c>
    </row>
    <row r="1300" spans="1:8">
      <c r="A1300" s="370"/>
      <c r="B1300" s="370">
        <v>1.214</v>
      </c>
      <c r="C1300" s="370">
        <v>103.3</v>
      </c>
      <c r="D1300" s="370">
        <v>32</v>
      </c>
      <c r="E1300" s="370">
        <v>0.68259999999999998</v>
      </c>
      <c r="F1300" s="370">
        <v>1.496</v>
      </c>
    </row>
    <row r="1301" spans="1:8">
      <c r="A1301" s="370"/>
      <c r="B1301" s="370">
        <v>1.821</v>
      </c>
      <c r="C1301" s="370">
        <v>102.1</v>
      </c>
      <c r="D1301" s="370">
        <v>43.86</v>
      </c>
      <c r="E1301" s="370">
        <v>0.94669999999999999</v>
      </c>
      <c r="F1301" s="370">
        <v>1.4910000000000001</v>
      </c>
    </row>
    <row r="1302" spans="1:8">
      <c r="A1302" s="370"/>
      <c r="B1302" s="370">
        <v>2.4289999999999998</v>
      </c>
      <c r="C1302" s="370">
        <v>100.4</v>
      </c>
      <c r="D1302" s="370">
        <v>53.32</v>
      </c>
      <c r="E1302" s="370">
        <v>1.1659999999999999</v>
      </c>
      <c r="F1302" s="370">
        <v>1.49</v>
      </c>
    </row>
    <row r="1303" spans="1:8">
      <c r="A1303" s="370"/>
      <c r="B1303" s="370">
        <v>3.036</v>
      </c>
      <c r="C1303" s="370">
        <v>98.07</v>
      </c>
      <c r="D1303" s="370">
        <v>60.56</v>
      </c>
      <c r="E1303" s="370">
        <v>1.3460000000000001</v>
      </c>
      <c r="F1303" s="370">
        <v>1.496</v>
      </c>
    </row>
    <row r="1304" spans="1:8">
      <c r="A1304" s="370"/>
      <c r="B1304" s="370">
        <v>3.6429999999999998</v>
      </c>
      <c r="C1304" s="370">
        <v>95.16</v>
      </c>
      <c r="D1304" s="370">
        <v>65.739999999999995</v>
      </c>
      <c r="E1304" s="370">
        <v>1.49</v>
      </c>
      <c r="F1304" s="370">
        <v>1.514</v>
      </c>
    </row>
    <row r="1305" spans="1:8">
      <c r="A1305" s="370"/>
      <c r="B1305" s="370">
        <v>4.25</v>
      </c>
      <c r="C1305" s="370">
        <v>91.59</v>
      </c>
      <c r="D1305" s="370">
        <v>69.05</v>
      </c>
      <c r="E1305" s="370">
        <v>1.603</v>
      </c>
      <c r="F1305" s="370">
        <v>1.5469999999999999</v>
      </c>
    </row>
    <row r="1306" spans="1:8">
      <c r="A1306" s="370"/>
      <c r="B1306" s="370">
        <v>4.8570000000000002</v>
      </c>
      <c r="C1306" s="370">
        <v>87.29</v>
      </c>
      <c r="D1306" s="370">
        <v>70.650000000000006</v>
      </c>
      <c r="E1306" s="370">
        <v>1.6890000000000001</v>
      </c>
      <c r="F1306" s="370">
        <v>1.5980000000000001</v>
      </c>
    </row>
    <row r="1307" spans="1:8">
      <c r="A1307" s="370"/>
      <c r="B1307" s="370">
        <v>5.4640000000000004</v>
      </c>
      <c r="C1307" s="370">
        <v>82.21</v>
      </c>
      <c r="D1307" s="370">
        <v>70.72</v>
      </c>
      <c r="E1307" s="370">
        <v>1.7529999999999999</v>
      </c>
      <c r="F1307" s="370">
        <v>1.6719999999999999</v>
      </c>
    </row>
    <row r="1308" spans="1:8">
      <c r="A1308" s="370"/>
      <c r="B1308" s="370">
        <v>6.0709999999999997</v>
      </c>
      <c r="C1308" s="370">
        <v>76.290000000000006</v>
      </c>
      <c r="D1308" s="370">
        <v>69.430000000000007</v>
      </c>
      <c r="E1308" s="370">
        <v>1.8</v>
      </c>
      <c r="F1308" s="370">
        <v>1.7729999999999999</v>
      </c>
    </row>
    <row r="1309" spans="1:8">
      <c r="A1309" s="370"/>
      <c r="B1309" s="370">
        <v>6.6790000000000003</v>
      </c>
      <c r="C1309" s="370">
        <v>69.47</v>
      </c>
      <c r="D1309" s="370">
        <v>66.97</v>
      </c>
      <c r="E1309" s="370">
        <v>1.833</v>
      </c>
      <c r="F1309" s="370">
        <v>1.903</v>
      </c>
    </row>
    <row r="1310" spans="1:8">
      <c r="A1310" s="370"/>
      <c r="B1310" s="370">
        <v>7.2859999999999996</v>
      </c>
      <c r="C1310" s="370">
        <v>61.71</v>
      </c>
      <c r="D1310" s="370">
        <v>63.49</v>
      </c>
      <c r="E1310" s="370">
        <v>1.8580000000000001</v>
      </c>
      <c r="F1310" s="370">
        <v>2.0670000000000002</v>
      </c>
    </row>
    <row r="1311" spans="1:8">
      <c r="A1311" s="370"/>
      <c r="B1311" s="370">
        <v>7.8929999999999998</v>
      </c>
      <c r="C1311" s="370">
        <v>52.94</v>
      </c>
      <c r="D1311" s="370">
        <v>59.18</v>
      </c>
      <c r="E1311" s="370">
        <v>1.879</v>
      </c>
      <c r="F1311" s="370">
        <v>2.2690000000000001</v>
      </c>
    </row>
    <row r="1312" spans="1:8">
      <c r="A1312" s="370"/>
      <c r="B1312" s="370">
        <v>8.4990000000000006</v>
      </c>
      <c r="C1312" s="370">
        <v>43.13</v>
      </c>
      <c r="D1312" s="370">
        <v>54.21</v>
      </c>
      <c r="E1312" s="370">
        <v>1.901</v>
      </c>
      <c r="F1312" s="370">
        <v>2.512</v>
      </c>
    </row>
    <row r="1314" spans="1:8">
      <c r="A1314" s="370" t="s">
        <v>1888</v>
      </c>
      <c r="B1314" s="370">
        <v>0</v>
      </c>
      <c r="C1314" s="370">
        <v>111.9</v>
      </c>
      <c r="D1314" s="370">
        <v>0</v>
      </c>
      <c r="E1314" s="370">
        <v>1.9E-3</v>
      </c>
      <c r="F1314" s="370">
        <v>1.5029999999999999</v>
      </c>
      <c r="G1314" s="373">
        <v>2.5</v>
      </c>
      <c r="H1314" s="370">
        <v>8.5</v>
      </c>
    </row>
    <row r="1315" spans="1:8">
      <c r="A1315" s="370"/>
      <c r="B1315" s="370">
        <v>0.60709999999999997</v>
      </c>
      <c r="C1315" s="370">
        <v>111.8</v>
      </c>
      <c r="D1315" s="370">
        <v>17.57</v>
      </c>
      <c r="E1315" s="370">
        <v>0.39989999999999998</v>
      </c>
      <c r="F1315" s="370">
        <v>1.5009999999999999</v>
      </c>
    </row>
    <row r="1316" spans="1:8">
      <c r="A1316" s="370"/>
      <c r="B1316" s="370">
        <v>1.214</v>
      </c>
      <c r="C1316" s="370">
        <v>111.2</v>
      </c>
      <c r="D1316" s="370">
        <v>32</v>
      </c>
      <c r="E1316" s="370">
        <v>0.73819999999999997</v>
      </c>
      <c r="F1316" s="370">
        <v>1.496</v>
      </c>
    </row>
    <row r="1317" spans="1:8">
      <c r="A1317" s="370"/>
      <c r="B1317" s="370">
        <v>1.821</v>
      </c>
      <c r="C1317" s="370">
        <v>109.9</v>
      </c>
      <c r="D1317" s="370">
        <v>43.86</v>
      </c>
      <c r="E1317" s="370">
        <v>1.022</v>
      </c>
      <c r="F1317" s="370">
        <v>1.4910000000000001</v>
      </c>
    </row>
    <row r="1318" spans="1:8">
      <c r="A1318" s="370"/>
      <c r="B1318" s="370">
        <v>2.4289999999999998</v>
      </c>
      <c r="C1318" s="370">
        <v>108.1</v>
      </c>
      <c r="D1318" s="370">
        <v>53.32</v>
      </c>
      <c r="E1318" s="370">
        <v>1.256</v>
      </c>
      <c r="F1318" s="370">
        <v>1.49</v>
      </c>
    </row>
    <row r="1319" spans="1:8">
      <c r="A1319" s="370"/>
      <c r="B1319" s="370">
        <v>3.036</v>
      </c>
      <c r="C1319" s="370">
        <v>105.5</v>
      </c>
      <c r="D1319" s="370">
        <v>60.56</v>
      </c>
      <c r="E1319" s="370">
        <v>1.4470000000000001</v>
      </c>
      <c r="F1319" s="370">
        <v>1.496</v>
      </c>
    </row>
    <row r="1320" spans="1:8">
      <c r="A1320" s="370"/>
      <c r="B1320" s="370">
        <v>3.6429999999999998</v>
      </c>
      <c r="C1320" s="370">
        <v>102.2</v>
      </c>
      <c r="D1320" s="370">
        <v>65.739999999999995</v>
      </c>
      <c r="E1320" s="370">
        <v>1.5980000000000001</v>
      </c>
      <c r="F1320" s="370">
        <v>1.514</v>
      </c>
    </row>
    <row r="1321" spans="1:8">
      <c r="A1321" s="370"/>
      <c r="B1321" s="370">
        <v>4.25</v>
      </c>
      <c r="C1321" s="370">
        <v>98.21</v>
      </c>
      <c r="D1321" s="370">
        <v>69.05</v>
      </c>
      <c r="E1321" s="370">
        <v>1.7150000000000001</v>
      </c>
      <c r="F1321" s="370">
        <v>1.5469999999999999</v>
      </c>
    </row>
    <row r="1322" spans="1:8">
      <c r="A1322" s="370"/>
      <c r="B1322" s="370">
        <v>4.8570000000000002</v>
      </c>
      <c r="C1322" s="370">
        <v>93.4</v>
      </c>
      <c r="D1322" s="370">
        <v>70.650000000000006</v>
      </c>
      <c r="E1322" s="370">
        <v>1.804</v>
      </c>
      <c r="F1322" s="370">
        <v>1.5980000000000001</v>
      </c>
    </row>
    <row r="1323" spans="1:8">
      <c r="A1323" s="370"/>
      <c r="B1323" s="370">
        <v>5.4640000000000004</v>
      </c>
      <c r="C1323" s="370">
        <v>87.76</v>
      </c>
      <c r="D1323" s="370">
        <v>70.72</v>
      </c>
      <c r="E1323" s="370">
        <v>1.869</v>
      </c>
      <c r="F1323" s="370">
        <v>1.6719999999999999</v>
      </c>
    </row>
    <row r="1324" spans="1:8">
      <c r="A1324" s="370"/>
      <c r="B1324" s="370">
        <v>6.0709999999999997</v>
      </c>
      <c r="C1324" s="370">
        <v>81.260000000000005</v>
      </c>
      <c r="D1324" s="370">
        <v>69.430000000000007</v>
      </c>
      <c r="E1324" s="370">
        <v>1.917</v>
      </c>
      <c r="F1324" s="370">
        <v>1.7729999999999999</v>
      </c>
    </row>
    <row r="1325" spans="1:8">
      <c r="A1325" s="370"/>
      <c r="B1325" s="370">
        <v>6.6790000000000003</v>
      </c>
      <c r="C1325" s="370">
        <v>73.86</v>
      </c>
      <c r="D1325" s="370">
        <v>66.97</v>
      </c>
      <c r="E1325" s="370">
        <v>1.9510000000000001</v>
      </c>
      <c r="F1325" s="370">
        <v>1.903</v>
      </c>
    </row>
    <row r="1326" spans="1:8">
      <c r="A1326" s="370"/>
      <c r="B1326" s="370">
        <v>7.2859999999999996</v>
      </c>
      <c r="C1326" s="370">
        <v>65.53</v>
      </c>
      <c r="D1326" s="370">
        <v>63.49</v>
      </c>
      <c r="E1326" s="370">
        <v>1.9770000000000001</v>
      </c>
      <c r="F1326" s="370">
        <v>2.0670000000000002</v>
      </c>
    </row>
    <row r="1327" spans="1:8">
      <c r="A1327" s="370"/>
      <c r="B1327" s="370">
        <v>7.8929999999999998</v>
      </c>
      <c r="C1327" s="370">
        <v>56.23</v>
      </c>
      <c r="D1327" s="370">
        <v>59.18</v>
      </c>
      <c r="E1327" s="370">
        <v>2.0009999999999999</v>
      </c>
      <c r="F1327" s="370">
        <v>2.2690000000000001</v>
      </c>
    </row>
    <row r="1328" spans="1:8">
      <c r="A1328" s="370"/>
      <c r="B1328" s="370">
        <v>8.4990000000000006</v>
      </c>
      <c r="C1328" s="370">
        <v>45.94</v>
      </c>
      <c r="D1328" s="370">
        <v>54.21</v>
      </c>
      <c r="E1328" s="370">
        <v>2.0270000000000001</v>
      </c>
      <c r="F1328" s="370">
        <v>2.512</v>
      </c>
    </row>
    <row r="1330" spans="1:8">
      <c r="A1330" s="370" t="s">
        <v>3143</v>
      </c>
      <c r="B1330" s="370">
        <v>0</v>
      </c>
      <c r="C1330" s="370">
        <v>119.4</v>
      </c>
      <c r="D1330" s="370">
        <v>0</v>
      </c>
      <c r="E1330" s="370">
        <v>2.5000000000000001E-3</v>
      </c>
      <c r="F1330" s="370">
        <v>1.5029999999999999</v>
      </c>
      <c r="G1330" s="373">
        <v>2.5</v>
      </c>
      <c r="H1330" s="370">
        <v>8.5</v>
      </c>
    </row>
    <row r="1331" spans="1:8">
      <c r="A1331" s="370"/>
      <c r="B1331" s="370">
        <v>0.60709999999999997</v>
      </c>
      <c r="C1331" s="370">
        <v>119</v>
      </c>
      <c r="D1331" s="370">
        <v>17.57</v>
      </c>
      <c r="E1331" s="370">
        <v>0.42459999999999998</v>
      </c>
      <c r="F1331" s="370">
        <v>1.5009999999999999</v>
      </c>
    </row>
    <row r="1332" spans="1:8">
      <c r="A1332" s="370"/>
      <c r="B1332" s="370">
        <v>1.214</v>
      </c>
      <c r="C1332" s="370">
        <v>118.2</v>
      </c>
      <c r="D1332" s="370">
        <v>32</v>
      </c>
      <c r="E1332" s="370">
        <v>0.78390000000000004</v>
      </c>
      <c r="F1332" s="370">
        <v>1.496</v>
      </c>
    </row>
    <row r="1333" spans="1:8">
      <c r="A1333" s="370"/>
      <c r="B1333" s="370">
        <v>1.821</v>
      </c>
      <c r="C1333" s="370">
        <v>116.8</v>
      </c>
      <c r="D1333" s="370">
        <v>43.86</v>
      </c>
      <c r="E1333" s="370">
        <v>1.0860000000000001</v>
      </c>
      <c r="F1333" s="370">
        <v>1.4910000000000001</v>
      </c>
    </row>
    <row r="1334" spans="1:8">
      <c r="A1334" s="370"/>
      <c r="B1334" s="370">
        <v>2.4289999999999998</v>
      </c>
      <c r="C1334" s="370">
        <v>114.8</v>
      </c>
      <c r="D1334" s="370">
        <v>53.32</v>
      </c>
      <c r="E1334" s="370">
        <v>1.3360000000000001</v>
      </c>
      <c r="F1334" s="370">
        <v>1.49</v>
      </c>
    </row>
    <row r="1335" spans="1:8">
      <c r="A1335" s="370"/>
      <c r="B1335" s="370">
        <v>3.036</v>
      </c>
      <c r="C1335" s="370">
        <v>112.1</v>
      </c>
      <c r="D1335" s="370">
        <v>60.56</v>
      </c>
      <c r="E1335" s="370">
        <v>1.5389999999999999</v>
      </c>
      <c r="F1335" s="370">
        <v>1.496</v>
      </c>
    </row>
    <row r="1336" spans="1:8">
      <c r="A1336" s="370"/>
      <c r="B1336" s="370">
        <v>3.6429999999999998</v>
      </c>
      <c r="C1336" s="370">
        <v>108.8</v>
      </c>
      <c r="D1336" s="370">
        <v>65.739999999999995</v>
      </c>
      <c r="E1336" s="370">
        <v>1.702</v>
      </c>
      <c r="F1336" s="370">
        <v>1.514</v>
      </c>
    </row>
    <row r="1337" spans="1:8">
      <c r="A1337" s="370"/>
      <c r="B1337" s="370">
        <v>4.25</v>
      </c>
      <c r="C1337" s="370">
        <v>104.6</v>
      </c>
      <c r="D1337" s="370">
        <v>69.05</v>
      </c>
      <c r="E1337" s="370">
        <v>1.829</v>
      </c>
      <c r="F1337" s="370">
        <v>1.5469999999999999</v>
      </c>
    </row>
    <row r="1338" spans="1:8">
      <c r="A1338" s="370"/>
      <c r="B1338" s="370">
        <v>4.8570000000000002</v>
      </c>
      <c r="C1338" s="370">
        <v>99.68</v>
      </c>
      <c r="D1338" s="370">
        <v>70.650000000000006</v>
      </c>
      <c r="E1338" s="370">
        <v>1.9259999999999999</v>
      </c>
      <c r="F1338" s="370">
        <v>1.5980000000000001</v>
      </c>
    </row>
    <row r="1339" spans="1:8">
      <c r="A1339" s="370"/>
      <c r="B1339" s="370">
        <v>5.4640000000000004</v>
      </c>
      <c r="C1339" s="370">
        <v>93.83</v>
      </c>
      <c r="D1339" s="370">
        <v>70.72</v>
      </c>
      <c r="E1339" s="370">
        <v>1.998</v>
      </c>
      <c r="F1339" s="370">
        <v>1.6719999999999999</v>
      </c>
    </row>
    <row r="1340" spans="1:8">
      <c r="A1340" s="370"/>
      <c r="B1340" s="370">
        <v>6.0709999999999997</v>
      </c>
      <c r="C1340" s="370">
        <v>87.03</v>
      </c>
      <c r="D1340" s="370">
        <v>69.430000000000007</v>
      </c>
      <c r="E1340" s="370">
        <v>2.0510000000000002</v>
      </c>
      <c r="F1340" s="370">
        <v>1.7729999999999999</v>
      </c>
    </row>
    <row r="1341" spans="1:8">
      <c r="A1341" s="370"/>
      <c r="B1341" s="370">
        <v>6.6790000000000003</v>
      </c>
      <c r="C1341" s="370">
        <v>79.25</v>
      </c>
      <c r="D1341" s="370">
        <v>66.97</v>
      </c>
      <c r="E1341" s="370">
        <v>2.0910000000000002</v>
      </c>
      <c r="F1341" s="370">
        <v>1.903</v>
      </c>
    </row>
    <row r="1342" spans="1:8">
      <c r="A1342" s="370"/>
      <c r="B1342" s="370">
        <v>7.2859999999999996</v>
      </c>
      <c r="C1342" s="370">
        <v>70.400000000000006</v>
      </c>
      <c r="D1342" s="370">
        <v>63.49</v>
      </c>
      <c r="E1342" s="370">
        <v>2.1219999999999999</v>
      </c>
      <c r="F1342" s="370">
        <v>2.0670000000000002</v>
      </c>
    </row>
    <row r="1343" spans="1:8">
      <c r="A1343" s="370"/>
      <c r="B1343" s="370">
        <v>7.8929999999999998</v>
      </c>
      <c r="C1343" s="370">
        <v>60.45</v>
      </c>
      <c r="D1343" s="370">
        <v>59.18</v>
      </c>
      <c r="E1343" s="370">
        <v>2.1509999999999998</v>
      </c>
      <c r="F1343" s="370">
        <v>2.2690000000000001</v>
      </c>
    </row>
    <row r="1344" spans="1:8">
      <c r="A1344" s="370"/>
      <c r="B1344" s="370">
        <v>8.4990000000000006</v>
      </c>
      <c r="C1344" s="370">
        <v>49.35</v>
      </c>
      <c r="D1344" s="370">
        <v>54.21</v>
      </c>
      <c r="E1344" s="370">
        <v>2.1819999999999999</v>
      </c>
      <c r="F1344" s="370">
        <v>2.512</v>
      </c>
    </row>
    <row r="1346" spans="1:8">
      <c r="A1346" s="370" t="s">
        <v>1890</v>
      </c>
      <c r="B1346" s="370">
        <v>0</v>
      </c>
      <c r="C1346" s="370">
        <v>126.9</v>
      </c>
      <c r="D1346" s="370">
        <v>0</v>
      </c>
      <c r="E1346" s="370">
        <v>3.8E-3</v>
      </c>
      <c r="F1346" s="370">
        <v>1.5029999999999999</v>
      </c>
      <c r="G1346" s="373">
        <v>2.5</v>
      </c>
      <c r="H1346" s="370">
        <v>8.5</v>
      </c>
    </row>
    <row r="1347" spans="1:8">
      <c r="A1347" s="370"/>
      <c r="B1347" s="370">
        <v>0.60709999999999997</v>
      </c>
      <c r="C1347" s="370">
        <v>126.2</v>
      </c>
      <c r="D1347" s="370">
        <v>17.57</v>
      </c>
      <c r="E1347" s="370">
        <v>0.44550000000000001</v>
      </c>
      <c r="F1347" s="370">
        <v>1.5009999999999999</v>
      </c>
    </row>
    <row r="1348" spans="1:8">
      <c r="A1348" s="370"/>
      <c r="B1348" s="370">
        <v>1.214</v>
      </c>
      <c r="C1348" s="370">
        <v>125.1</v>
      </c>
      <c r="D1348" s="370">
        <v>32</v>
      </c>
      <c r="E1348" s="370">
        <v>0.82330000000000003</v>
      </c>
      <c r="F1348" s="370">
        <v>1.496</v>
      </c>
    </row>
    <row r="1349" spans="1:8">
      <c r="A1349" s="370"/>
      <c r="B1349" s="370">
        <v>1.821</v>
      </c>
      <c r="C1349" s="370">
        <v>123.5</v>
      </c>
      <c r="D1349" s="370">
        <v>43.86</v>
      </c>
      <c r="E1349" s="370">
        <v>1.143</v>
      </c>
      <c r="F1349" s="370">
        <v>1.4910000000000001</v>
      </c>
    </row>
    <row r="1350" spans="1:8">
      <c r="A1350" s="370"/>
      <c r="B1350" s="370">
        <v>2.4289999999999998</v>
      </c>
      <c r="C1350" s="370">
        <v>121.4</v>
      </c>
      <c r="D1350" s="370">
        <v>53.32</v>
      </c>
      <c r="E1350" s="370">
        <v>1.409</v>
      </c>
      <c r="F1350" s="370">
        <v>1.49</v>
      </c>
    </row>
    <row r="1351" spans="1:8">
      <c r="A1351" s="370"/>
      <c r="B1351" s="370">
        <v>3.036</v>
      </c>
      <c r="C1351" s="370">
        <v>118.7</v>
      </c>
      <c r="D1351" s="370">
        <v>60.56</v>
      </c>
      <c r="E1351" s="370">
        <v>1.627</v>
      </c>
      <c r="F1351" s="370">
        <v>1.496</v>
      </c>
    </row>
    <row r="1352" spans="1:8">
      <c r="A1352" s="370"/>
      <c r="B1352" s="370">
        <v>3.6429999999999998</v>
      </c>
      <c r="C1352" s="370">
        <v>115.2</v>
      </c>
      <c r="D1352" s="370">
        <v>65.739999999999995</v>
      </c>
      <c r="E1352" s="370">
        <v>1.8029999999999999</v>
      </c>
      <c r="F1352" s="370">
        <v>1.514</v>
      </c>
    </row>
    <row r="1353" spans="1:8">
      <c r="A1353" s="370"/>
      <c r="B1353" s="370">
        <v>4.25</v>
      </c>
      <c r="C1353" s="370">
        <v>111</v>
      </c>
      <c r="D1353" s="370">
        <v>69.05</v>
      </c>
      <c r="E1353" s="370">
        <v>1.9410000000000001</v>
      </c>
      <c r="F1353" s="370">
        <v>1.5469999999999999</v>
      </c>
    </row>
    <row r="1354" spans="1:8">
      <c r="A1354" s="370"/>
      <c r="B1354" s="370">
        <v>4.8570000000000002</v>
      </c>
      <c r="C1354" s="370">
        <v>105.9</v>
      </c>
      <c r="D1354" s="370">
        <v>70.650000000000006</v>
      </c>
      <c r="E1354" s="370">
        <v>2.048</v>
      </c>
      <c r="F1354" s="370">
        <v>1.5980000000000001</v>
      </c>
    </row>
    <row r="1355" spans="1:8">
      <c r="A1355" s="370"/>
      <c r="B1355" s="370">
        <v>5.4640000000000004</v>
      </c>
      <c r="C1355" s="370">
        <v>99.81</v>
      </c>
      <c r="D1355" s="370">
        <v>70.72</v>
      </c>
      <c r="E1355" s="370">
        <v>2.1280000000000001</v>
      </c>
      <c r="F1355" s="370">
        <v>1.6719999999999999</v>
      </c>
    </row>
    <row r="1356" spans="1:8">
      <c r="A1356" s="370"/>
      <c r="B1356" s="370">
        <v>6.0709999999999997</v>
      </c>
      <c r="C1356" s="370">
        <v>92.71</v>
      </c>
      <c r="D1356" s="370">
        <v>69.430000000000007</v>
      </c>
      <c r="E1356" s="370">
        <v>2.1880000000000002</v>
      </c>
      <c r="F1356" s="370">
        <v>1.7729999999999999</v>
      </c>
    </row>
    <row r="1357" spans="1:8">
      <c r="A1357" s="370"/>
      <c r="B1357" s="370">
        <v>6.6790000000000003</v>
      </c>
      <c r="C1357" s="370">
        <v>84.51</v>
      </c>
      <c r="D1357" s="370">
        <v>66.97</v>
      </c>
      <c r="E1357" s="370">
        <v>2.2309999999999999</v>
      </c>
      <c r="F1357" s="370">
        <v>1.903</v>
      </c>
    </row>
    <row r="1358" spans="1:8">
      <c r="A1358" s="370"/>
      <c r="B1358" s="370">
        <v>7.2859999999999996</v>
      </c>
      <c r="C1358" s="370">
        <v>75.13</v>
      </c>
      <c r="D1358" s="370">
        <v>63.49</v>
      </c>
      <c r="E1358" s="370">
        <v>2.2639999999999998</v>
      </c>
      <c r="F1358" s="370">
        <v>2.0670000000000002</v>
      </c>
    </row>
    <row r="1359" spans="1:8">
      <c r="A1359" s="370"/>
      <c r="B1359" s="370">
        <v>7.8929999999999998</v>
      </c>
      <c r="C1359" s="370">
        <v>64.47</v>
      </c>
      <c r="D1359" s="370">
        <v>59.18</v>
      </c>
      <c r="E1359" s="370">
        <v>2.2909999999999999</v>
      </c>
      <c r="F1359" s="370">
        <v>2.2690000000000001</v>
      </c>
    </row>
    <row r="1360" spans="1:8">
      <c r="A1360" s="370"/>
      <c r="B1360" s="370">
        <v>8.4990000000000006</v>
      </c>
      <c r="C1360" s="370">
        <v>52.48</v>
      </c>
      <c r="D1360" s="370">
        <v>54.21</v>
      </c>
      <c r="E1360" s="370">
        <v>2.319</v>
      </c>
      <c r="F1360" s="370">
        <v>2.512</v>
      </c>
    </row>
    <row r="1362" spans="1:8">
      <c r="A1362" s="370" t="s">
        <v>1891</v>
      </c>
      <c r="B1362" s="370">
        <v>0</v>
      </c>
      <c r="C1362" s="370">
        <v>134.4</v>
      </c>
      <c r="D1362" s="370">
        <v>0</v>
      </c>
      <c r="E1362" s="370">
        <v>4.7999999999999996E-3</v>
      </c>
      <c r="F1362" s="370">
        <v>1.5029999999999999</v>
      </c>
      <c r="G1362" s="373">
        <v>2.5</v>
      </c>
      <c r="H1362" s="370">
        <v>8.5</v>
      </c>
    </row>
    <row r="1363" spans="1:8">
      <c r="A1363" s="370"/>
      <c r="B1363" s="370">
        <v>0.60709999999999997</v>
      </c>
      <c r="C1363" s="370">
        <v>133.80000000000001</v>
      </c>
      <c r="D1363" s="370">
        <v>17.57</v>
      </c>
      <c r="E1363" s="370">
        <v>0.47460000000000002</v>
      </c>
      <c r="F1363" s="370">
        <v>1.5009999999999999</v>
      </c>
    </row>
    <row r="1364" spans="1:8">
      <c r="A1364" s="370"/>
      <c r="B1364" s="370">
        <v>1.214</v>
      </c>
      <c r="C1364" s="370">
        <v>132.69999999999999</v>
      </c>
      <c r="D1364" s="370">
        <v>32</v>
      </c>
      <c r="E1364" s="370">
        <v>0.87570000000000003</v>
      </c>
      <c r="F1364" s="370">
        <v>1.496</v>
      </c>
    </row>
    <row r="1365" spans="1:8">
      <c r="A1365" s="370"/>
      <c r="B1365" s="370">
        <v>1.821</v>
      </c>
      <c r="C1365" s="370">
        <v>131</v>
      </c>
      <c r="D1365" s="370">
        <v>43.86</v>
      </c>
      <c r="E1365" s="370">
        <v>1.214</v>
      </c>
      <c r="F1365" s="370">
        <v>1.4910000000000001</v>
      </c>
    </row>
    <row r="1366" spans="1:8">
      <c r="A1366" s="370"/>
      <c r="B1366" s="370">
        <v>2.4289999999999998</v>
      </c>
      <c r="C1366" s="370">
        <v>128.80000000000001</v>
      </c>
      <c r="D1366" s="370">
        <v>53.32</v>
      </c>
      <c r="E1366" s="370">
        <v>1.4950000000000001</v>
      </c>
      <c r="F1366" s="370">
        <v>1.49</v>
      </c>
    </row>
    <row r="1367" spans="1:8">
      <c r="A1367" s="370"/>
      <c r="B1367" s="370">
        <v>3.036</v>
      </c>
      <c r="C1367" s="370">
        <v>125.8</v>
      </c>
      <c r="D1367" s="370">
        <v>60.56</v>
      </c>
      <c r="E1367" s="370">
        <v>1.7250000000000001</v>
      </c>
      <c r="F1367" s="370">
        <v>1.496</v>
      </c>
    </row>
    <row r="1368" spans="1:8">
      <c r="A1368" s="370"/>
      <c r="B1368" s="370">
        <v>3.6429999999999998</v>
      </c>
      <c r="C1368" s="370">
        <v>122.1</v>
      </c>
      <c r="D1368" s="370">
        <v>65.739999999999995</v>
      </c>
      <c r="E1368" s="370">
        <v>1.91</v>
      </c>
      <c r="F1368" s="370">
        <v>1.514</v>
      </c>
    </row>
    <row r="1369" spans="1:8">
      <c r="A1369" s="370"/>
      <c r="B1369" s="370">
        <v>4.25</v>
      </c>
      <c r="C1369" s="370">
        <v>117.6</v>
      </c>
      <c r="D1369" s="370">
        <v>69.05</v>
      </c>
      <c r="E1369" s="370">
        <v>2.0550000000000002</v>
      </c>
      <c r="F1369" s="370">
        <v>1.5469999999999999</v>
      </c>
    </row>
    <row r="1370" spans="1:8">
      <c r="A1370" s="370"/>
      <c r="B1370" s="370">
        <v>4.8570000000000002</v>
      </c>
      <c r="C1370" s="370">
        <v>112.1</v>
      </c>
      <c r="D1370" s="370">
        <v>70.650000000000006</v>
      </c>
      <c r="E1370" s="370">
        <v>2.1669999999999998</v>
      </c>
      <c r="F1370" s="370">
        <v>1.5980000000000001</v>
      </c>
    </row>
    <row r="1371" spans="1:8">
      <c r="A1371" s="370"/>
      <c r="B1371" s="370">
        <v>5.4640000000000004</v>
      </c>
      <c r="C1371" s="370">
        <v>105.7</v>
      </c>
      <c r="D1371" s="370">
        <v>70.72</v>
      </c>
      <c r="E1371" s="370">
        <v>2.2509999999999999</v>
      </c>
      <c r="F1371" s="370">
        <v>1.6719999999999999</v>
      </c>
    </row>
    <row r="1372" spans="1:8">
      <c r="A1372" s="370"/>
      <c r="B1372" s="370">
        <v>6.0709999999999997</v>
      </c>
      <c r="C1372" s="370">
        <v>98.13</v>
      </c>
      <c r="D1372" s="370">
        <v>69.430000000000007</v>
      </c>
      <c r="E1372" s="370">
        <v>2.3130000000000002</v>
      </c>
      <c r="F1372" s="370">
        <v>1.7729999999999999</v>
      </c>
    </row>
    <row r="1373" spans="1:8">
      <c r="A1373" s="370"/>
      <c r="B1373" s="370">
        <v>6.6790000000000003</v>
      </c>
      <c r="C1373" s="370">
        <v>89.44</v>
      </c>
      <c r="D1373" s="370">
        <v>66.97</v>
      </c>
      <c r="E1373" s="370">
        <v>2.359</v>
      </c>
      <c r="F1373" s="370">
        <v>1.903</v>
      </c>
    </row>
    <row r="1374" spans="1:8">
      <c r="A1374" s="370"/>
      <c r="B1374" s="370">
        <v>7.2859999999999996</v>
      </c>
      <c r="C1374" s="370">
        <v>79.53</v>
      </c>
      <c r="D1374" s="370">
        <v>63.49</v>
      </c>
      <c r="E1374" s="370">
        <v>2.395</v>
      </c>
      <c r="F1374" s="370">
        <v>2.0670000000000002</v>
      </c>
    </row>
    <row r="1375" spans="1:8">
      <c r="A1375" s="370"/>
      <c r="B1375" s="370">
        <v>7.8929999999999998</v>
      </c>
      <c r="C1375" s="370">
        <v>68.31</v>
      </c>
      <c r="D1375" s="370">
        <v>59.18</v>
      </c>
      <c r="E1375" s="370">
        <v>2.427</v>
      </c>
      <c r="F1375" s="370">
        <v>2.2690000000000001</v>
      </c>
    </row>
    <row r="1376" spans="1:8">
      <c r="A1376" s="370"/>
      <c r="B1376" s="370">
        <v>8.4990000000000006</v>
      </c>
      <c r="C1376" s="370">
        <v>55.73</v>
      </c>
      <c r="D1376" s="370">
        <v>54.21</v>
      </c>
      <c r="E1376" s="370">
        <v>2.4609999999999999</v>
      </c>
      <c r="F1376" s="370">
        <v>2.512</v>
      </c>
    </row>
    <row r="1378" spans="1:8">
      <c r="A1378" s="370" t="s">
        <v>1892</v>
      </c>
      <c r="B1378" s="370">
        <v>0</v>
      </c>
      <c r="C1378" s="370">
        <v>142.9</v>
      </c>
      <c r="D1378" s="370">
        <v>0</v>
      </c>
      <c r="E1378" s="370">
        <v>3.7000000000000002E-3</v>
      </c>
      <c r="F1378" s="370">
        <v>1.5029999999999999</v>
      </c>
      <c r="G1378" s="373">
        <v>2.5</v>
      </c>
      <c r="H1378" s="370">
        <v>8.5</v>
      </c>
    </row>
    <row r="1379" spans="1:8">
      <c r="A1379" s="370"/>
      <c r="B1379" s="370">
        <v>0.60709999999999997</v>
      </c>
      <c r="C1379" s="370">
        <v>142.1</v>
      </c>
      <c r="D1379" s="370">
        <v>17.57</v>
      </c>
      <c r="E1379" s="370">
        <v>0.50149999999999995</v>
      </c>
      <c r="F1379" s="370">
        <v>1.5009999999999999</v>
      </c>
    </row>
    <row r="1380" spans="1:8">
      <c r="A1380" s="370"/>
      <c r="B1380" s="370">
        <v>1.214</v>
      </c>
      <c r="C1380" s="370">
        <v>140.80000000000001</v>
      </c>
      <c r="D1380" s="370">
        <v>32</v>
      </c>
      <c r="E1380" s="370">
        <v>0.92630000000000001</v>
      </c>
      <c r="F1380" s="370">
        <v>1.496</v>
      </c>
    </row>
    <row r="1381" spans="1:8">
      <c r="A1381" s="370"/>
      <c r="B1381" s="370">
        <v>1.821</v>
      </c>
      <c r="C1381" s="370">
        <v>138.9</v>
      </c>
      <c r="D1381" s="370">
        <v>43.86</v>
      </c>
      <c r="E1381" s="370">
        <v>1.284</v>
      </c>
      <c r="F1381" s="370">
        <v>1.4910000000000001</v>
      </c>
    </row>
    <row r="1382" spans="1:8">
      <c r="A1382" s="370"/>
      <c r="B1382" s="370">
        <v>2.4289999999999998</v>
      </c>
      <c r="C1382" s="370">
        <v>136.5</v>
      </c>
      <c r="D1382" s="370">
        <v>53.32</v>
      </c>
      <c r="E1382" s="370">
        <v>1.5820000000000001</v>
      </c>
      <c r="F1382" s="370">
        <v>1.49</v>
      </c>
    </row>
    <row r="1383" spans="1:8">
      <c r="A1383" s="370"/>
      <c r="B1383" s="370">
        <v>3.036</v>
      </c>
      <c r="C1383" s="370">
        <v>133.30000000000001</v>
      </c>
      <c r="D1383" s="370">
        <v>60.56</v>
      </c>
      <c r="E1383" s="370">
        <v>1.8260000000000001</v>
      </c>
      <c r="F1383" s="370">
        <v>1.496</v>
      </c>
    </row>
    <row r="1384" spans="1:8">
      <c r="A1384" s="370"/>
      <c r="B1384" s="370">
        <v>3.6429999999999998</v>
      </c>
      <c r="C1384" s="370">
        <v>129.4</v>
      </c>
      <c r="D1384" s="370">
        <v>65.739999999999995</v>
      </c>
      <c r="E1384" s="370">
        <v>2.0209999999999999</v>
      </c>
      <c r="F1384" s="370">
        <v>1.514</v>
      </c>
    </row>
    <row r="1385" spans="1:8">
      <c r="A1385" s="370"/>
      <c r="B1385" s="370">
        <v>4.25</v>
      </c>
      <c r="C1385" s="370">
        <v>124.6</v>
      </c>
      <c r="D1385" s="370">
        <v>69.05</v>
      </c>
      <c r="E1385" s="370">
        <v>2.1760000000000002</v>
      </c>
      <c r="F1385" s="370">
        <v>1.5469999999999999</v>
      </c>
    </row>
    <row r="1386" spans="1:8">
      <c r="A1386" s="370"/>
      <c r="B1386" s="370">
        <v>4.8570000000000002</v>
      </c>
      <c r="C1386" s="370">
        <v>118.8</v>
      </c>
      <c r="D1386" s="370">
        <v>70.650000000000006</v>
      </c>
      <c r="E1386" s="370">
        <v>2.2949999999999999</v>
      </c>
      <c r="F1386" s="370">
        <v>1.5980000000000001</v>
      </c>
    </row>
    <row r="1387" spans="1:8">
      <c r="A1387" s="370"/>
      <c r="B1387" s="370">
        <v>5.4640000000000004</v>
      </c>
      <c r="C1387" s="370">
        <v>112</v>
      </c>
      <c r="D1387" s="370">
        <v>70.72</v>
      </c>
      <c r="E1387" s="370">
        <v>2.3849999999999998</v>
      </c>
      <c r="F1387" s="370">
        <v>1.6719999999999999</v>
      </c>
    </row>
    <row r="1388" spans="1:8">
      <c r="A1388" s="370"/>
      <c r="B1388" s="370">
        <v>6.0709999999999997</v>
      </c>
      <c r="C1388" s="370">
        <v>104</v>
      </c>
      <c r="D1388" s="370">
        <v>69.430000000000007</v>
      </c>
      <c r="E1388" s="370">
        <v>2.4529999999999998</v>
      </c>
      <c r="F1388" s="370">
        <v>1.7729999999999999</v>
      </c>
    </row>
    <row r="1389" spans="1:8">
      <c r="A1389" s="370"/>
      <c r="B1389" s="370">
        <v>6.6790000000000003</v>
      </c>
      <c r="C1389" s="370">
        <v>94.89</v>
      </c>
      <c r="D1389" s="370">
        <v>66.97</v>
      </c>
      <c r="E1389" s="370">
        <v>2.504</v>
      </c>
      <c r="F1389" s="370">
        <v>1.903</v>
      </c>
    </row>
    <row r="1390" spans="1:8">
      <c r="A1390" s="370"/>
      <c r="B1390" s="370">
        <v>7.2859999999999996</v>
      </c>
      <c r="C1390" s="370">
        <v>84.48</v>
      </c>
      <c r="D1390" s="370">
        <v>63.49</v>
      </c>
      <c r="E1390" s="370">
        <v>2.5449999999999999</v>
      </c>
      <c r="F1390" s="370">
        <v>2.0670000000000002</v>
      </c>
    </row>
    <row r="1391" spans="1:8">
      <c r="A1391" s="370"/>
      <c r="B1391" s="370">
        <v>7.8929999999999998</v>
      </c>
      <c r="C1391" s="370">
        <v>72.69</v>
      </c>
      <c r="D1391" s="370">
        <v>59.18</v>
      </c>
      <c r="E1391" s="370">
        <v>2.5830000000000002</v>
      </c>
      <c r="F1391" s="370">
        <v>2.2690000000000001</v>
      </c>
    </row>
    <row r="1392" spans="1:8">
      <c r="A1392" s="370"/>
      <c r="B1392" s="370">
        <v>8.4990000000000006</v>
      </c>
      <c r="C1392" s="370">
        <v>59.48</v>
      </c>
      <c r="D1392" s="370">
        <v>54.21</v>
      </c>
      <c r="E1392" s="370">
        <v>2.6230000000000002</v>
      </c>
      <c r="F1392" s="370">
        <v>2.512</v>
      </c>
    </row>
    <row r="1394" spans="1:8">
      <c r="A1394" s="399" t="s">
        <v>1893</v>
      </c>
      <c r="B1394" s="370">
        <v>0</v>
      </c>
      <c r="C1394" s="370">
        <v>148.9</v>
      </c>
      <c r="D1394" s="370">
        <v>0</v>
      </c>
      <c r="E1394" s="370">
        <v>3.8E-3</v>
      </c>
      <c r="F1394" s="370">
        <v>1.5029999999999999</v>
      </c>
      <c r="G1394" s="373">
        <v>2.5</v>
      </c>
      <c r="H1394" s="370">
        <v>8.5</v>
      </c>
    </row>
    <row r="1395" spans="1:8">
      <c r="A1395" s="370"/>
      <c r="B1395" s="370">
        <v>0.60709999999999997</v>
      </c>
      <c r="C1395" s="370">
        <v>148.6</v>
      </c>
      <c r="D1395" s="370">
        <v>17.57</v>
      </c>
      <c r="E1395" s="370">
        <v>0.53100000000000003</v>
      </c>
      <c r="F1395" s="370">
        <v>1.5009999999999999</v>
      </c>
    </row>
    <row r="1396" spans="1:8">
      <c r="A1396" s="370"/>
      <c r="B1396" s="370">
        <v>1.214</v>
      </c>
      <c r="C1396" s="370">
        <v>147.6</v>
      </c>
      <c r="D1396" s="370">
        <v>32</v>
      </c>
      <c r="E1396" s="370">
        <v>0.9798</v>
      </c>
      <c r="F1396" s="370">
        <v>1.496</v>
      </c>
    </row>
    <row r="1397" spans="1:8">
      <c r="A1397" s="370"/>
      <c r="B1397" s="370">
        <v>1.821</v>
      </c>
      <c r="C1397" s="370">
        <v>145.9</v>
      </c>
      <c r="D1397" s="370">
        <v>43.86</v>
      </c>
      <c r="E1397" s="370">
        <v>1.357</v>
      </c>
      <c r="F1397" s="370">
        <v>1.4910000000000001</v>
      </c>
    </row>
    <row r="1398" spans="1:8">
      <c r="A1398" s="370"/>
      <c r="B1398" s="370">
        <v>2.4289999999999998</v>
      </c>
      <c r="C1398" s="370">
        <v>143.5</v>
      </c>
      <c r="D1398" s="370">
        <v>53.32</v>
      </c>
      <c r="E1398" s="370">
        <v>1.669</v>
      </c>
      <c r="F1398" s="370">
        <v>1.49</v>
      </c>
    </row>
    <row r="1399" spans="1:8">
      <c r="A1399" s="370"/>
      <c r="B1399" s="370">
        <v>3.036</v>
      </c>
      <c r="C1399" s="370">
        <v>140.19999999999999</v>
      </c>
      <c r="D1399" s="370">
        <v>60.56</v>
      </c>
      <c r="E1399" s="370">
        <v>1.9239999999999999</v>
      </c>
      <c r="F1399" s="370">
        <v>1.496</v>
      </c>
    </row>
    <row r="1400" spans="1:8">
      <c r="A1400" s="370"/>
      <c r="B1400" s="370">
        <v>3.6429999999999998</v>
      </c>
      <c r="C1400" s="370">
        <v>136</v>
      </c>
      <c r="D1400" s="370">
        <v>65.739999999999995</v>
      </c>
      <c r="E1400" s="370">
        <v>2.1269999999999998</v>
      </c>
      <c r="F1400" s="370">
        <v>1.514</v>
      </c>
    </row>
    <row r="1401" spans="1:8">
      <c r="A1401" s="370"/>
      <c r="B1401" s="370">
        <v>4.25</v>
      </c>
      <c r="C1401" s="370">
        <v>130.80000000000001</v>
      </c>
      <c r="D1401" s="370">
        <v>69.05</v>
      </c>
      <c r="E1401" s="370">
        <v>2.2869999999999999</v>
      </c>
      <c r="F1401" s="370">
        <v>1.5469999999999999</v>
      </c>
    </row>
    <row r="1402" spans="1:8">
      <c r="A1402" s="370"/>
      <c r="B1402" s="370">
        <v>4.8570000000000002</v>
      </c>
      <c r="C1402" s="370">
        <v>124.6</v>
      </c>
      <c r="D1402" s="370">
        <v>70.650000000000006</v>
      </c>
      <c r="E1402" s="370">
        <v>2.4089999999999998</v>
      </c>
      <c r="F1402" s="370">
        <v>1.5980000000000001</v>
      </c>
    </row>
    <row r="1403" spans="1:8">
      <c r="A1403" s="370"/>
      <c r="B1403" s="370">
        <v>5.4640000000000004</v>
      </c>
      <c r="C1403" s="370">
        <v>117.3</v>
      </c>
      <c r="D1403" s="370">
        <v>70.72</v>
      </c>
      <c r="E1403" s="370">
        <v>2.5009999999999999</v>
      </c>
      <c r="F1403" s="370">
        <v>1.6719999999999999</v>
      </c>
    </row>
    <row r="1404" spans="1:8">
      <c r="A1404" s="370"/>
      <c r="B1404" s="370">
        <v>6.0709999999999997</v>
      </c>
      <c r="C1404" s="370">
        <v>108.9</v>
      </c>
      <c r="D1404" s="370">
        <v>69.430000000000007</v>
      </c>
      <c r="E1404" s="370">
        <v>2.57</v>
      </c>
      <c r="F1404" s="370">
        <v>1.7729999999999999</v>
      </c>
    </row>
    <row r="1405" spans="1:8">
      <c r="A1405" s="370"/>
      <c r="B1405" s="370">
        <v>6.6790000000000003</v>
      </c>
      <c r="C1405" s="370">
        <v>99.22</v>
      </c>
      <c r="D1405" s="370">
        <v>66.97</v>
      </c>
      <c r="E1405" s="370">
        <v>2.6219999999999999</v>
      </c>
      <c r="F1405" s="370">
        <v>1.903</v>
      </c>
    </row>
    <row r="1406" spans="1:8">
      <c r="A1406" s="370"/>
      <c r="B1406" s="370">
        <v>7.2859999999999996</v>
      </c>
      <c r="C1406" s="370">
        <v>88.27</v>
      </c>
      <c r="D1406" s="370">
        <v>63.49</v>
      </c>
      <c r="E1406" s="370">
        <v>2.6640000000000001</v>
      </c>
      <c r="F1406" s="370">
        <v>2.0670000000000002</v>
      </c>
    </row>
    <row r="1407" spans="1:8">
      <c r="A1407" s="370"/>
      <c r="B1407" s="370">
        <v>7.8929999999999998</v>
      </c>
      <c r="C1407" s="370">
        <v>75.989999999999995</v>
      </c>
      <c r="D1407" s="370">
        <v>59.18</v>
      </c>
      <c r="E1407" s="370">
        <v>2.7029999999999998</v>
      </c>
      <c r="F1407" s="370">
        <v>2.2690000000000001</v>
      </c>
    </row>
    <row r="1408" spans="1:8">
      <c r="A1408" s="370"/>
      <c r="B1408" s="370">
        <v>8.4990000000000006</v>
      </c>
      <c r="C1408" s="370">
        <v>62.33</v>
      </c>
      <c r="D1408" s="370">
        <v>54.21</v>
      </c>
      <c r="E1408" s="370">
        <v>2.7469999999999999</v>
      </c>
      <c r="F1408" s="370">
        <v>2.512</v>
      </c>
    </row>
    <row r="1410" spans="1:8">
      <c r="A1410" s="399" t="s">
        <v>1894</v>
      </c>
      <c r="B1410" s="370">
        <v>0</v>
      </c>
      <c r="C1410" s="370">
        <v>156.9</v>
      </c>
      <c r="D1410" s="370">
        <v>0</v>
      </c>
      <c r="E1410" s="370">
        <v>4.5999999999999999E-3</v>
      </c>
      <c r="F1410" s="370">
        <v>1.5029999999999999</v>
      </c>
      <c r="G1410" s="373">
        <v>2.5</v>
      </c>
      <c r="H1410" s="370">
        <v>8.5</v>
      </c>
    </row>
    <row r="1411" spans="1:8">
      <c r="A1411" s="370"/>
      <c r="B1411" s="370">
        <v>0.60709999999999997</v>
      </c>
      <c r="C1411" s="370">
        <v>156.30000000000001</v>
      </c>
      <c r="D1411" s="370">
        <v>17.57</v>
      </c>
      <c r="E1411" s="370">
        <v>0.55249999999999999</v>
      </c>
      <c r="F1411" s="370">
        <v>1.5009999999999999</v>
      </c>
    </row>
    <row r="1412" spans="1:8">
      <c r="A1412" s="370"/>
      <c r="B1412" s="370">
        <v>1.214</v>
      </c>
      <c r="C1412" s="370">
        <v>155.1</v>
      </c>
      <c r="D1412" s="370">
        <v>32</v>
      </c>
      <c r="E1412" s="370">
        <v>1.0209999999999999</v>
      </c>
      <c r="F1412" s="370">
        <v>1.496</v>
      </c>
    </row>
    <row r="1413" spans="1:8">
      <c r="A1413" s="370"/>
      <c r="B1413" s="370">
        <v>1.821</v>
      </c>
      <c r="C1413" s="370">
        <v>153.19999999999999</v>
      </c>
      <c r="D1413" s="370">
        <v>43.86</v>
      </c>
      <c r="E1413" s="370">
        <v>1.4159999999999999</v>
      </c>
      <c r="F1413" s="370">
        <v>1.4910000000000001</v>
      </c>
    </row>
    <row r="1414" spans="1:8">
      <c r="A1414" s="370"/>
      <c r="B1414" s="370">
        <v>2.4289999999999998</v>
      </c>
      <c r="C1414" s="370">
        <v>150.6</v>
      </c>
      <c r="D1414" s="370">
        <v>53.32</v>
      </c>
      <c r="E1414" s="370">
        <v>1.7450000000000001</v>
      </c>
      <c r="F1414" s="370">
        <v>1.49</v>
      </c>
    </row>
    <row r="1415" spans="1:8">
      <c r="A1415" s="370"/>
      <c r="B1415" s="370">
        <v>3.036</v>
      </c>
      <c r="C1415" s="370">
        <v>147.1</v>
      </c>
      <c r="D1415" s="370">
        <v>60.56</v>
      </c>
      <c r="E1415" s="370">
        <v>2.0139999999999998</v>
      </c>
      <c r="F1415" s="370">
        <v>1.496</v>
      </c>
    </row>
    <row r="1416" spans="1:8">
      <c r="A1416" s="370"/>
      <c r="B1416" s="370">
        <v>3.6429999999999998</v>
      </c>
      <c r="C1416" s="370">
        <v>142.80000000000001</v>
      </c>
      <c r="D1416" s="370">
        <v>65.739999999999995</v>
      </c>
      <c r="E1416" s="370">
        <v>2.2309999999999999</v>
      </c>
      <c r="F1416" s="370">
        <v>1.514</v>
      </c>
    </row>
    <row r="1417" spans="1:8">
      <c r="A1417" s="370"/>
      <c r="B1417" s="370">
        <v>4.25</v>
      </c>
      <c r="C1417" s="370">
        <v>137.5</v>
      </c>
      <c r="D1417" s="370">
        <v>69.05</v>
      </c>
      <c r="E1417" s="370">
        <v>2.4020000000000001</v>
      </c>
      <c r="F1417" s="370">
        <v>1.5469999999999999</v>
      </c>
    </row>
    <row r="1418" spans="1:8">
      <c r="A1418" s="370"/>
      <c r="B1418" s="370">
        <v>4.8570000000000002</v>
      </c>
      <c r="C1418" s="370">
        <v>131.1</v>
      </c>
      <c r="D1418" s="370">
        <v>70.650000000000006</v>
      </c>
      <c r="E1418" s="370">
        <v>2.5339999999999998</v>
      </c>
      <c r="F1418" s="370">
        <v>1.5980000000000001</v>
      </c>
    </row>
    <row r="1419" spans="1:8">
      <c r="A1419" s="370"/>
      <c r="B1419" s="370">
        <v>5.4640000000000004</v>
      </c>
      <c r="C1419" s="370">
        <v>123.5</v>
      </c>
      <c r="D1419" s="370">
        <v>70.72</v>
      </c>
      <c r="E1419" s="370">
        <v>2.633</v>
      </c>
      <c r="F1419" s="370">
        <v>1.6719999999999999</v>
      </c>
    </row>
    <row r="1420" spans="1:8">
      <c r="A1420" s="370"/>
      <c r="B1420" s="370">
        <v>6.0709999999999997</v>
      </c>
      <c r="C1420" s="370">
        <v>114.7</v>
      </c>
      <c r="D1420" s="370">
        <v>69.430000000000007</v>
      </c>
      <c r="E1420" s="370">
        <v>2.7069999999999999</v>
      </c>
      <c r="F1420" s="370">
        <v>1.7729999999999999</v>
      </c>
    </row>
    <row r="1421" spans="1:8">
      <c r="A1421" s="370"/>
      <c r="B1421" s="370">
        <v>6.6790000000000003</v>
      </c>
      <c r="C1421" s="370">
        <v>104.6</v>
      </c>
      <c r="D1421" s="370">
        <v>66.97</v>
      </c>
      <c r="E1421" s="370">
        <v>2.762</v>
      </c>
      <c r="F1421" s="370">
        <v>1.903</v>
      </c>
    </row>
    <row r="1422" spans="1:8">
      <c r="A1422" s="370"/>
      <c r="B1422" s="370">
        <v>7.2859999999999996</v>
      </c>
      <c r="C1422" s="370">
        <v>93.02</v>
      </c>
      <c r="D1422" s="370">
        <v>63.49</v>
      </c>
      <c r="E1422" s="370">
        <v>2.806</v>
      </c>
      <c r="F1422" s="370">
        <v>2.0670000000000002</v>
      </c>
    </row>
    <row r="1423" spans="1:8">
      <c r="A1423" s="370"/>
      <c r="B1423" s="370">
        <v>7.8929999999999998</v>
      </c>
      <c r="C1423" s="370">
        <v>80</v>
      </c>
      <c r="D1423" s="370">
        <v>59.18</v>
      </c>
      <c r="E1423" s="370">
        <v>2.8439999999999999</v>
      </c>
      <c r="F1423" s="370">
        <v>2.2690000000000001</v>
      </c>
    </row>
    <row r="1424" spans="1:8">
      <c r="A1424" s="370"/>
      <c r="B1424" s="370">
        <v>8.4990000000000006</v>
      </c>
      <c r="C1424" s="370">
        <v>65.430000000000007</v>
      </c>
      <c r="D1424" s="370">
        <v>54.21</v>
      </c>
      <c r="E1424" s="370">
        <v>2.8839999999999999</v>
      </c>
      <c r="F1424" s="370">
        <v>2.512</v>
      </c>
    </row>
    <row r="1426" spans="1:8">
      <c r="A1426" s="399" t="s">
        <v>1895</v>
      </c>
      <c r="B1426" s="370">
        <v>0</v>
      </c>
      <c r="C1426" s="370">
        <v>164</v>
      </c>
      <c r="D1426" s="370">
        <v>0</v>
      </c>
      <c r="E1426" s="370">
        <v>5.7999999999999996E-3</v>
      </c>
      <c r="F1426" s="370">
        <v>1.5029999999999999</v>
      </c>
      <c r="G1426" s="373">
        <v>2.5</v>
      </c>
      <c r="H1426" s="370">
        <v>8.5</v>
      </c>
    </row>
    <row r="1427" spans="1:8">
      <c r="A1427" s="370"/>
      <c r="B1427" s="370">
        <v>0.60709999999999997</v>
      </c>
      <c r="C1427" s="370">
        <v>163.30000000000001</v>
      </c>
      <c r="D1427" s="370">
        <v>17.57</v>
      </c>
      <c r="E1427" s="370">
        <v>0.58240000000000003</v>
      </c>
      <c r="F1427" s="370">
        <v>1.5009999999999999</v>
      </c>
    </row>
    <row r="1428" spans="1:8">
      <c r="A1428" s="370"/>
      <c r="B1428" s="370">
        <v>1.214</v>
      </c>
      <c r="C1428" s="370">
        <v>162.1</v>
      </c>
      <c r="D1428" s="370">
        <v>32</v>
      </c>
      <c r="E1428" s="370">
        <v>1.073</v>
      </c>
      <c r="F1428" s="370">
        <v>1.496</v>
      </c>
    </row>
    <row r="1429" spans="1:8">
      <c r="A1429" s="370"/>
      <c r="B1429" s="370">
        <v>1.821</v>
      </c>
      <c r="C1429" s="370">
        <v>160.1</v>
      </c>
      <c r="D1429" s="370">
        <v>43.86</v>
      </c>
      <c r="E1429" s="370">
        <v>1.4870000000000001</v>
      </c>
      <c r="F1429" s="370">
        <v>1.4910000000000001</v>
      </c>
    </row>
    <row r="1430" spans="1:8">
      <c r="A1430" s="370"/>
      <c r="B1430" s="370">
        <v>2.4289999999999998</v>
      </c>
      <c r="C1430" s="370">
        <v>157.4</v>
      </c>
      <c r="D1430" s="370">
        <v>53.32</v>
      </c>
      <c r="E1430" s="370">
        <v>1.829</v>
      </c>
      <c r="F1430" s="370">
        <v>1.49</v>
      </c>
    </row>
    <row r="1431" spans="1:8">
      <c r="A1431" s="370"/>
      <c r="B1431" s="370">
        <v>3.036</v>
      </c>
      <c r="C1431" s="370">
        <v>153.9</v>
      </c>
      <c r="D1431" s="370">
        <v>60.56</v>
      </c>
      <c r="E1431" s="370">
        <v>2.11</v>
      </c>
      <c r="F1431" s="370">
        <v>1.496</v>
      </c>
    </row>
    <row r="1432" spans="1:8">
      <c r="A1432" s="370"/>
      <c r="B1432" s="370">
        <v>3.6429999999999998</v>
      </c>
      <c r="C1432" s="370">
        <v>149.4</v>
      </c>
      <c r="D1432" s="370">
        <v>65.739999999999995</v>
      </c>
      <c r="E1432" s="370">
        <v>2.335</v>
      </c>
      <c r="F1432" s="370">
        <v>1.514</v>
      </c>
    </row>
    <row r="1433" spans="1:8">
      <c r="A1433" s="370"/>
      <c r="B1433" s="370">
        <v>4.25</v>
      </c>
      <c r="C1433" s="370">
        <v>143.9</v>
      </c>
      <c r="D1433" s="370">
        <v>69.05</v>
      </c>
      <c r="E1433" s="370">
        <v>2.512</v>
      </c>
      <c r="F1433" s="370">
        <v>1.5469999999999999</v>
      </c>
    </row>
    <row r="1434" spans="1:8">
      <c r="A1434" s="370"/>
      <c r="B1434" s="370">
        <v>4.8570000000000002</v>
      </c>
      <c r="C1434" s="370">
        <v>137.19999999999999</v>
      </c>
      <c r="D1434" s="370">
        <v>70.650000000000006</v>
      </c>
      <c r="E1434" s="370">
        <v>2.65</v>
      </c>
      <c r="F1434" s="370">
        <v>1.5980000000000001</v>
      </c>
    </row>
    <row r="1435" spans="1:8">
      <c r="A1435" s="370"/>
      <c r="B1435" s="370">
        <v>5.4640000000000004</v>
      </c>
      <c r="C1435" s="370">
        <v>129.4</v>
      </c>
      <c r="D1435" s="370">
        <v>70.72</v>
      </c>
      <c r="E1435" s="370">
        <v>2.7559999999999998</v>
      </c>
      <c r="F1435" s="370">
        <v>1.6719999999999999</v>
      </c>
    </row>
    <row r="1436" spans="1:8">
      <c r="A1436" s="370"/>
      <c r="B1436" s="370">
        <v>6.0709999999999997</v>
      </c>
      <c r="C1436" s="370">
        <v>120.3</v>
      </c>
      <c r="D1436" s="370">
        <v>69.430000000000007</v>
      </c>
      <c r="E1436" s="370">
        <v>2.8370000000000002</v>
      </c>
      <c r="F1436" s="370">
        <v>1.7729999999999999</v>
      </c>
    </row>
    <row r="1437" spans="1:8">
      <c r="A1437" s="370"/>
      <c r="B1437" s="370">
        <v>6.6790000000000003</v>
      </c>
      <c r="C1437" s="370">
        <v>109.9</v>
      </c>
      <c r="D1437" s="370">
        <v>66.97</v>
      </c>
      <c r="E1437" s="370">
        <v>2.9020000000000001</v>
      </c>
      <c r="F1437" s="370">
        <v>1.903</v>
      </c>
    </row>
    <row r="1438" spans="1:8">
      <c r="A1438" s="370"/>
      <c r="B1438" s="370">
        <v>7.2859999999999996</v>
      </c>
      <c r="C1438" s="370">
        <v>98.04</v>
      </c>
      <c r="D1438" s="370">
        <v>63.49</v>
      </c>
      <c r="E1438" s="370">
        <v>2.9569999999999999</v>
      </c>
      <c r="F1438" s="370">
        <v>2.0670000000000002</v>
      </c>
    </row>
    <row r="1439" spans="1:8">
      <c r="A1439" s="370"/>
      <c r="B1439" s="370">
        <v>7.8929999999999998</v>
      </c>
      <c r="C1439" s="370">
        <v>84.66</v>
      </c>
      <c r="D1439" s="370">
        <v>59.18</v>
      </c>
      <c r="E1439" s="370">
        <v>3.0110000000000001</v>
      </c>
      <c r="F1439" s="370">
        <v>2.2690000000000001</v>
      </c>
    </row>
    <row r="1440" spans="1:8">
      <c r="A1440" s="370"/>
      <c r="B1440" s="370">
        <v>8.4990000000000006</v>
      </c>
      <c r="C1440" s="370">
        <v>69.709999999999994</v>
      </c>
      <c r="D1440" s="370">
        <v>54.21</v>
      </c>
      <c r="E1440" s="370">
        <v>3.07</v>
      </c>
      <c r="F1440" s="370">
        <v>2.512</v>
      </c>
    </row>
    <row r="1442" spans="1:8">
      <c r="A1442" s="399" t="s">
        <v>1896</v>
      </c>
      <c r="B1442" s="370">
        <v>0</v>
      </c>
      <c r="C1442" s="370">
        <v>172</v>
      </c>
      <c r="D1442" s="370">
        <v>0</v>
      </c>
      <c r="E1442" s="370">
        <v>6.0000000000000001E-3</v>
      </c>
      <c r="F1442" s="370">
        <v>1.5029999999999999</v>
      </c>
      <c r="G1442" s="373">
        <v>2.5</v>
      </c>
      <c r="H1442" s="370">
        <v>8.5</v>
      </c>
    </row>
    <row r="1443" spans="1:8">
      <c r="A1443" s="370"/>
      <c r="B1443" s="370">
        <v>0.60709999999999997</v>
      </c>
      <c r="C1443" s="370">
        <v>171.3</v>
      </c>
      <c r="D1443" s="370">
        <v>17.57</v>
      </c>
      <c r="E1443" s="370">
        <v>0.61299999999999999</v>
      </c>
      <c r="F1443" s="370">
        <v>1.5009999999999999</v>
      </c>
    </row>
    <row r="1444" spans="1:8">
      <c r="A1444" s="370"/>
      <c r="B1444" s="370">
        <v>1.214</v>
      </c>
      <c r="C1444" s="370">
        <v>170</v>
      </c>
      <c r="D1444" s="370">
        <v>32</v>
      </c>
      <c r="E1444" s="370">
        <v>1.129</v>
      </c>
      <c r="F1444" s="370">
        <v>1.496</v>
      </c>
    </row>
    <row r="1445" spans="1:8">
      <c r="A1445" s="370"/>
      <c r="B1445" s="370">
        <v>1.821</v>
      </c>
      <c r="C1445" s="370">
        <v>168</v>
      </c>
      <c r="D1445" s="370">
        <v>43.86</v>
      </c>
      <c r="E1445" s="370">
        <v>1.5609999999999999</v>
      </c>
      <c r="F1445" s="370">
        <v>1.4910000000000001</v>
      </c>
    </row>
    <row r="1446" spans="1:8">
      <c r="A1446" s="370"/>
      <c r="B1446" s="370">
        <v>2.4289999999999998</v>
      </c>
      <c r="C1446" s="370">
        <v>165.1</v>
      </c>
      <c r="D1446" s="370">
        <v>53.32</v>
      </c>
      <c r="E1446" s="370">
        <v>1.92</v>
      </c>
      <c r="F1446" s="370">
        <v>1.49</v>
      </c>
    </row>
    <row r="1447" spans="1:8">
      <c r="A1447" s="370"/>
      <c r="B1447" s="370">
        <v>3.036</v>
      </c>
      <c r="C1447" s="370">
        <v>161.30000000000001</v>
      </c>
      <c r="D1447" s="370">
        <v>60.56</v>
      </c>
      <c r="E1447" s="370">
        <v>2.2120000000000002</v>
      </c>
      <c r="F1447" s="370">
        <v>1.496</v>
      </c>
    </row>
    <row r="1448" spans="1:8">
      <c r="A1448" s="370"/>
      <c r="B1448" s="370">
        <v>3.6429999999999998</v>
      </c>
      <c r="C1448" s="370">
        <v>156.5</v>
      </c>
      <c r="D1448" s="370">
        <v>65.739999999999995</v>
      </c>
      <c r="E1448" s="370">
        <v>2.4460000000000002</v>
      </c>
      <c r="F1448" s="370">
        <v>1.514</v>
      </c>
    </row>
    <row r="1449" spans="1:8">
      <c r="A1449" s="370"/>
      <c r="B1449" s="370">
        <v>4.25</v>
      </c>
      <c r="C1449" s="370">
        <v>150.6</v>
      </c>
      <c r="D1449" s="370">
        <v>69.05</v>
      </c>
      <c r="E1449" s="370">
        <v>2.63</v>
      </c>
      <c r="F1449" s="370">
        <v>1.5469999999999999</v>
      </c>
    </row>
    <row r="1450" spans="1:8">
      <c r="A1450" s="370"/>
      <c r="B1450" s="370">
        <v>4.8570000000000002</v>
      </c>
      <c r="C1450" s="370">
        <v>143.6</v>
      </c>
      <c r="D1450" s="370">
        <v>70.650000000000006</v>
      </c>
      <c r="E1450" s="370">
        <v>2.774</v>
      </c>
      <c r="F1450" s="370">
        <v>1.5980000000000001</v>
      </c>
    </row>
    <row r="1451" spans="1:8">
      <c r="A1451" s="370"/>
      <c r="B1451" s="370">
        <v>5.4640000000000004</v>
      </c>
      <c r="C1451" s="370">
        <v>135.4</v>
      </c>
      <c r="D1451" s="370">
        <v>70.72</v>
      </c>
      <c r="E1451" s="370">
        <v>2.8839999999999999</v>
      </c>
      <c r="F1451" s="370">
        <v>1.6719999999999999</v>
      </c>
    </row>
    <row r="1452" spans="1:8">
      <c r="A1452" s="370"/>
      <c r="B1452" s="370">
        <v>6.0709999999999997</v>
      </c>
      <c r="C1452" s="370">
        <v>125.9</v>
      </c>
      <c r="D1452" s="370">
        <v>69.430000000000007</v>
      </c>
      <c r="E1452" s="370">
        <v>2.9710000000000001</v>
      </c>
      <c r="F1452" s="370">
        <v>1.7729999999999999</v>
      </c>
    </row>
    <row r="1453" spans="1:8">
      <c r="A1453" s="370"/>
      <c r="B1453" s="370">
        <v>6.6790000000000003</v>
      </c>
      <c r="C1453" s="370">
        <v>115.1</v>
      </c>
      <c r="D1453" s="370">
        <v>66.97</v>
      </c>
      <c r="E1453" s="370">
        <v>3.04</v>
      </c>
      <c r="F1453" s="370">
        <v>1.903</v>
      </c>
    </row>
    <row r="1454" spans="1:8">
      <c r="A1454" s="370"/>
      <c r="B1454" s="370">
        <v>7.2859999999999996</v>
      </c>
      <c r="C1454" s="370">
        <v>102.8</v>
      </c>
      <c r="D1454" s="370">
        <v>63.49</v>
      </c>
      <c r="E1454" s="370">
        <v>3.1019999999999999</v>
      </c>
      <c r="F1454" s="370">
        <v>2.0670000000000002</v>
      </c>
    </row>
    <row r="1455" spans="1:8">
      <c r="A1455" s="370"/>
      <c r="B1455" s="370">
        <v>7.8929999999999998</v>
      </c>
      <c r="C1455" s="370">
        <v>88.98</v>
      </c>
      <c r="D1455" s="370">
        <v>59.18</v>
      </c>
      <c r="E1455" s="370">
        <v>3.165</v>
      </c>
      <c r="F1455" s="370">
        <v>2.2690000000000001</v>
      </c>
    </row>
    <row r="1456" spans="1:8">
      <c r="A1456" s="370"/>
      <c r="B1456" s="370">
        <v>8.4990000000000006</v>
      </c>
      <c r="C1456" s="370">
        <v>73.59</v>
      </c>
      <c r="D1456" s="370">
        <v>54.21</v>
      </c>
      <c r="E1456" s="370">
        <v>3.2360000000000002</v>
      </c>
      <c r="F1456" s="370">
        <v>2.512</v>
      </c>
    </row>
    <row r="1458" spans="1:8">
      <c r="A1458" s="399" t="s">
        <v>1897</v>
      </c>
      <c r="B1458" s="370">
        <v>0</v>
      </c>
      <c r="C1458" s="370">
        <v>178.9</v>
      </c>
      <c r="D1458" s="370">
        <v>0</v>
      </c>
      <c r="E1458" s="370">
        <v>6.0000000000000001E-3</v>
      </c>
      <c r="F1458" s="370">
        <v>1.5029999999999999</v>
      </c>
      <c r="G1458" s="373">
        <v>2.5</v>
      </c>
      <c r="H1458" s="370">
        <v>8.5</v>
      </c>
    </row>
    <row r="1459" spans="1:8">
      <c r="A1459" s="370"/>
      <c r="B1459" s="370">
        <v>0.60709999999999997</v>
      </c>
      <c r="C1459" s="370">
        <v>178.4</v>
      </c>
      <c r="D1459" s="370">
        <v>17.57</v>
      </c>
      <c r="E1459" s="370">
        <v>0.63529999999999998</v>
      </c>
      <c r="F1459" s="370">
        <v>1.5009999999999999</v>
      </c>
    </row>
    <row r="1460" spans="1:8">
      <c r="A1460" s="370"/>
      <c r="B1460" s="370">
        <v>1.214</v>
      </c>
      <c r="C1460" s="370">
        <v>177.2</v>
      </c>
      <c r="D1460" s="370">
        <v>32</v>
      </c>
      <c r="E1460" s="370">
        <v>1.171</v>
      </c>
      <c r="F1460" s="370">
        <v>1.496</v>
      </c>
    </row>
    <row r="1461" spans="1:8">
      <c r="A1461" s="370"/>
      <c r="B1461" s="370">
        <v>1.821</v>
      </c>
      <c r="C1461" s="370">
        <v>175.2</v>
      </c>
      <c r="D1461" s="370">
        <v>43.86</v>
      </c>
      <c r="E1461" s="370">
        <v>1.623</v>
      </c>
      <c r="F1461" s="370">
        <v>1.4910000000000001</v>
      </c>
    </row>
    <row r="1462" spans="1:8">
      <c r="A1462" s="370"/>
      <c r="B1462" s="370">
        <v>2.4289999999999998</v>
      </c>
      <c r="C1462" s="370">
        <v>172.2</v>
      </c>
      <c r="D1462" s="370">
        <v>53.32</v>
      </c>
      <c r="E1462" s="370">
        <v>1.9970000000000001</v>
      </c>
      <c r="F1462" s="370">
        <v>1.49</v>
      </c>
    </row>
    <row r="1463" spans="1:8">
      <c r="A1463" s="370"/>
      <c r="B1463" s="370">
        <v>3.036</v>
      </c>
      <c r="C1463" s="370">
        <v>168.4</v>
      </c>
      <c r="D1463" s="370">
        <v>60.56</v>
      </c>
      <c r="E1463" s="370">
        <v>2.3039999999999998</v>
      </c>
      <c r="F1463" s="370">
        <v>1.496</v>
      </c>
    </row>
    <row r="1464" spans="1:8">
      <c r="A1464" s="370"/>
      <c r="B1464" s="370">
        <v>3.6429999999999998</v>
      </c>
      <c r="C1464" s="370">
        <v>163.4</v>
      </c>
      <c r="D1464" s="370">
        <v>65.739999999999995</v>
      </c>
      <c r="E1464" s="370">
        <v>2.5510000000000002</v>
      </c>
      <c r="F1464" s="370">
        <v>1.514</v>
      </c>
    </row>
    <row r="1465" spans="1:8">
      <c r="A1465" s="370"/>
      <c r="B1465" s="370">
        <v>4.25</v>
      </c>
      <c r="C1465" s="370">
        <v>157.4</v>
      </c>
      <c r="D1465" s="370">
        <v>69.05</v>
      </c>
      <c r="E1465" s="370">
        <v>2.7469999999999999</v>
      </c>
      <c r="F1465" s="370">
        <v>1.5469999999999999</v>
      </c>
    </row>
    <row r="1466" spans="1:8">
      <c r="A1466" s="370"/>
      <c r="B1466" s="370">
        <v>4.8570000000000002</v>
      </c>
      <c r="C1466" s="370">
        <v>150.1</v>
      </c>
      <c r="D1466" s="370">
        <v>70.650000000000006</v>
      </c>
      <c r="E1466" s="370">
        <v>2.899</v>
      </c>
      <c r="F1466" s="370">
        <v>1.5980000000000001</v>
      </c>
    </row>
    <row r="1467" spans="1:8">
      <c r="A1467" s="370"/>
      <c r="B1467" s="370">
        <v>5.4640000000000004</v>
      </c>
      <c r="C1467" s="370">
        <v>141.6</v>
      </c>
      <c r="D1467" s="370">
        <v>70.72</v>
      </c>
      <c r="E1467" s="370">
        <v>3.0169999999999999</v>
      </c>
      <c r="F1467" s="370">
        <v>1.6719999999999999</v>
      </c>
    </row>
    <row r="1468" spans="1:8">
      <c r="A1468" s="370"/>
      <c r="B1468" s="370">
        <v>6.0709999999999997</v>
      </c>
      <c r="C1468" s="370">
        <v>131.69999999999999</v>
      </c>
      <c r="D1468" s="370">
        <v>69.430000000000007</v>
      </c>
      <c r="E1468" s="370">
        <v>3.109</v>
      </c>
      <c r="F1468" s="370">
        <v>1.7729999999999999</v>
      </c>
    </row>
    <row r="1469" spans="1:8">
      <c r="A1469" s="370"/>
      <c r="B1469" s="370">
        <v>6.6790000000000003</v>
      </c>
      <c r="C1469" s="370">
        <v>120.3</v>
      </c>
      <c r="D1469" s="370">
        <v>66.97</v>
      </c>
      <c r="E1469" s="370">
        <v>3.1819999999999999</v>
      </c>
      <c r="F1469" s="370">
        <v>1.903</v>
      </c>
    </row>
    <row r="1470" spans="1:8">
      <c r="A1470" s="370"/>
      <c r="B1470" s="370">
        <v>7.2859999999999996</v>
      </c>
      <c r="C1470" s="370">
        <v>107.4</v>
      </c>
      <c r="D1470" s="370">
        <v>63.49</v>
      </c>
      <c r="E1470" s="370">
        <v>3.2469999999999999</v>
      </c>
      <c r="F1470" s="370">
        <v>2.0670000000000002</v>
      </c>
    </row>
    <row r="1471" spans="1:8">
      <c r="A1471" s="370"/>
      <c r="B1471" s="370">
        <v>7.8929999999999998</v>
      </c>
      <c r="C1471" s="370">
        <v>92.88</v>
      </c>
      <c r="D1471" s="370">
        <v>59.18</v>
      </c>
      <c r="E1471" s="370">
        <v>3.31</v>
      </c>
      <c r="F1471" s="370">
        <v>2.2690000000000001</v>
      </c>
    </row>
    <row r="1472" spans="1:8">
      <c r="A1472" s="370"/>
      <c r="B1472" s="370">
        <v>8.4990000000000006</v>
      </c>
      <c r="C1472" s="370">
        <v>76.709999999999994</v>
      </c>
      <c r="D1472" s="370">
        <v>54.21</v>
      </c>
      <c r="E1472" s="370">
        <v>3.38</v>
      </c>
      <c r="F1472" s="370">
        <v>2.512</v>
      </c>
    </row>
    <row r="1474" spans="1:8">
      <c r="A1474" s="399" t="s">
        <v>1898</v>
      </c>
      <c r="B1474" s="370">
        <v>0</v>
      </c>
      <c r="C1474" s="370">
        <v>186.9</v>
      </c>
      <c r="D1474" s="370">
        <v>0</v>
      </c>
      <c r="E1474" s="370">
        <v>4.8999999999999998E-3</v>
      </c>
      <c r="F1474" s="370">
        <v>1.5029999999999999</v>
      </c>
      <c r="G1474" s="373">
        <v>2.5</v>
      </c>
      <c r="H1474" s="370">
        <v>8.5</v>
      </c>
    </row>
    <row r="1475" spans="1:8">
      <c r="A1475" s="370"/>
      <c r="B1475" s="370">
        <v>0.60709999999999997</v>
      </c>
      <c r="C1475" s="370">
        <v>186.2</v>
      </c>
      <c r="D1475" s="370">
        <v>17.57</v>
      </c>
      <c r="E1475" s="370">
        <v>0.66479999999999995</v>
      </c>
      <c r="F1475" s="370">
        <v>1.5009999999999999</v>
      </c>
    </row>
    <row r="1476" spans="1:8">
      <c r="A1476" s="370"/>
      <c r="B1476" s="370">
        <v>1.214</v>
      </c>
      <c r="C1476" s="370">
        <v>184.8</v>
      </c>
      <c r="D1476" s="370">
        <v>32</v>
      </c>
      <c r="E1476" s="370">
        <v>1.226</v>
      </c>
      <c r="F1476" s="370">
        <v>1.496</v>
      </c>
    </row>
    <row r="1477" spans="1:8">
      <c r="A1477" s="370"/>
      <c r="B1477" s="370">
        <v>1.821</v>
      </c>
      <c r="C1477" s="370">
        <v>182.6</v>
      </c>
      <c r="D1477" s="370">
        <v>43.86</v>
      </c>
      <c r="E1477" s="370">
        <v>1.698</v>
      </c>
      <c r="F1477" s="370">
        <v>1.4910000000000001</v>
      </c>
    </row>
    <row r="1478" spans="1:8">
      <c r="A1478" s="370"/>
      <c r="B1478" s="370">
        <v>2.4289999999999998</v>
      </c>
      <c r="C1478" s="370">
        <v>179.5</v>
      </c>
      <c r="D1478" s="370">
        <v>53.32</v>
      </c>
      <c r="E1478" s="370">
        <v>2.089</v>
      </c>
      <c r="F1478" s="370">
        <v>1.49</v>
      </c>
    </row>
    <row r="1479" spans="1:8">
      <c r="A1479" s="370"/>
      <c r="B1479" s="370">
        <v>3.036</v>
      </c>
      <c r="C1479" s="370">
        <v>175.4</v>
      </c>
      <c r="D1479" s="370">
        <v>60.56</v>
      </c>
      <c r="E1479" s="370">
        <v>2.4079999999999999</v>
      </c>
      <c r="F1479" s="370">
        <v>1.496</v>
      </c>
    </row>
    <row r="1480" spans="1:8">
      <c r="A1480" s="370"/>
      <c r="B1480" s="370">
        <v>3.6429999999999998</v>
      </c>
      <c r="C1480" s="370">
        <v>170.3</v>
      </c>
      <c r="D1480" s="370">
        <v>65.739999999999995</v>
      </c>
      <c r="E1480" s="370">
        <v>2.6629999999999998</v>
      </c>
      <c r="F1480" s="370">
        <v>1.514</v>
      </c>
    </row>
    <row r="1481" spans="1:8">
      <c r="A1481" s="370"/>
      <c r="B1481" s="370">
        <v>4.25</v>
      </c>
      <c r="C1481" s="370">
        <v>163.9</v>
      </c>
      <c r="D1481" s="370">
        <v>69.05</v>
      </c>
      <c r="E1481" s="370">
        <v>2.8650000000000002</v>
      </c>
      <c r="F1481" s="370">
        <v>1.5469999999999999</v>
      </c>
    </row>
    <row r="1482" spans="1:8">
      <c r="A1482" s="370"/>
      <c r="B1482" s="370">
        <v>4.8570000000000002</v>
      </c>
      <c r="C1482" s="370">
        <v>156.30000000000001</v>
      </c>
      <c r="D1482" s="370">
        <v>70.650000000000006</v>
      </c>
      <c r="E1482" s="370">
        <v>3.0209999999999999</v>
      </c>
      <c r="F1482" s="370">
        <v>1.5980000000000001</v>
      </c>
    </row>
    <row r="1483" spans="1:8">
      <c r="A1483" s="370"/>
      <c r="B1483" s="370">
        <v>5.4640000000000004</v>
      </c>
      <c r="C1483" s="370">
        <v>147.4</v>
      </c>
      <c r="D1483" s="370">
        <v>70.72</v>
      </c>
      <c r="E1483" s="370">
        <v>3.141</v>
      </c>
      <c r="F1483" s="370">
        <v>1.6719999999999999</v>
      </c>
    </row>
    <row r="1484" spans="1:8">
      <c r="A1484" s="370"/>
      <c r="B1484" s="370">
        <v>6.0709999999999997</v>
      </c>
      <c r="C1484" s="370">
        <v>137</v>
      </c>
      <c r="D1484" s="370">
        <v>69.430000000000007</v>
      </c>
      <c r="E1484" s="370">
        <v>3.2320000000000002</v>
      </c>
      <c r="F1484" s="370">
        <v>1.7729999999999999</v>
      </c>
    </row>
    <row r="1485" spans="1:8">
      <c r="A1485" s="370"/>
      <c r="B1485" s="370">
        <v>6.6790000000000003</v>
      </c>
      <c r="C1485" s="370">
        <v>125.1</v>
      </c>
      <c r="D1485" s="370">
        <v>66.97</v>
      </c>
      <c r="E1485" s="370">
        <v>3.3050000000000002</v>
      </c>
      <c r="F1485" s="370">
        <v>1.903</v>
      </c>
    </row>
    <row r="1486" spans="1:8">
      <c r="A1486" s="370"/>
      <c r="B1486" s="370">
        <v>7.2859999999999996</v>
      </c>
      <c r="C1486" s="370">
        <v>111.6</v>
      </c>
      <c r="D1486" s="370">
        <v>63.49</v>
      </c>
      <c r="E1486" s="370">
        <v>3.3690000000000002</v>
      </c>
      <c r="F1486" s="370">
        <v>2.0670000000000002</v>
      </c>
    </row>
    <row r="1487" spans="1:8">
      <c r="A1487" s="370"/>
      <c r="B1487" s="370">
        <v>7.8929999999999998</v>
      </c>
      <c r="C1487" s="370">
        <v>96.35</v>
      </c>
      <c r="D1487" s="370">
        <v>59.18</v>
      </c>
      <c r="E1487" s="370">
        <v>3.43</v>
      </c>
      <c r="F1487" s="370">
        <v>2.2690000000000001</v>
      </c>
    </row>
    <row r="1488" spans="1:8">
      <c r="A1488" s="370"/>
      <c r="B1488" s="370">
        <v>8.4990000000000006</v>
      </c>
      <c r="C1488" s="370">
        <v>79.34</v>
      </c>
      <c r="D1488" s="370">
        <v>54.21</v>
      </c>
      <c r="E1488" s="370">
        <v>3.5</v>
      </c>
      <c r="F1488" s="370">
        <v>2.512</v>
      </c>
    </row>
    <row r="1490" spans="1:8">
      <c r="A1490" s="399" t="s">
        <v>1899</v>
      </c>
      <c r="B1490" s="370">
        <v>0</v>
      </c>
      <c r="C1490" s="370">
        <v>194.9</v>
      </c>
      <c r="D1490" s="370">
        <v>0</v>
      </c>
      <c r="E1490" s="370">
        <v>4.7999999999999996E-3</v>
      </c>
      <c r="F1490" s="370">
        <v>1.5029999999999999</v>
      </c>
      <c r="G1490" s="373">
        <v>2.5</v>
      </c>
      <c r="H1490" s="370">
        <v>8.5</v>
      </c>
    </row>
    <row r="1491" spans="1:8">
      <c r="A1491" s="370"/>
      <c r="B1491" s="370">
        <v>0.60709999999999997</v>
      </c>
      <c r="C1491" s="370">
        <v>194.4</v>
      </c>
      <c r="D1491" s="370">
        <v>17.57</v>
      </c>
      <c r="E1491" s="370">
        <v>0.69599999999999995</v>
      </c>
      <c r="F1491" s="370">
        <v>1.5009999999999999</v>
      </c>
    </row>
    <row r="1492" spans="1:8">
      <c r="A1492" s="370"/>
      <c r="B1492" s="370">
        <v>1.214</v>
      </c>
      <c r="C1492" s="370">
        <v>193.1</v>
      </c>
      <c r="D1492" s="370">
        <v>32</v>
      </c>
      <c r="E1492" s="370">
        <v>1.2829999999999999</v>
      </c>
      <c r="F1492" s="370">
        <v>1.496</v>
      </c>
    </row>
    <row r="1493" spans="1:8">
      <c r="A1493" s="370"/>
      <c r="B1493" s="370">
        <v>1.821</v>
      </c>
      <c r="C1493" s="370">
        <v>190.8</v>
      </c>
      <c r="D1493" s="370">
        <v>43.86</v>
      </c>
      <c r="E1493" s="370">
        <v>1.774</v>
      </c>
      <c r="F1493" s="370">
        <v>1.4910000000000001</v>
      </c>
    </row>
    <row r="1494" spans="1:8">
      <c r="A1494" s="370"/>
      <c r="B1494" s="370">
        <v>2.4289999999999998</v>
      </c>
      <c r="C1494" s="370">
        <v>187.5</v>
      </c>
      <c r="D1494" s="370">
        <v>53.32</v>
      </c>
      <c r="E1494" s="370">
        <v>2.1800000000000002</v>
      </c>
      <c r="F1494" s="370">
        <v>1.49</v>
      </c>
    </row>
    <row r="1495" spans="1:8">
      <c r="A1495" s="370"/>
      <c r="B1495" s="370">
        <v>3.036</v>
      </c>
      <c r="C1495" s="370">
        <v>183.2</v>
      </c>
      <c r="D1495" s="370">
        <v>60.56</v>
      </c>
      <c r="E1495" s="370">
        <v>2.5110000000000001</v>
      </c>
      <c r="F1495" s="370">
        <v>1.496</v>
      </c>
    </row>
    <row r="1496" spans="1:8">
      <c r="A1496" s="370"/>
      <c r="B1496" s="370">
        <v>3.6429999999999998</v>
      </c>
      <c r="C1496" s="370">
        <v>177.7</v>
      </c>
      <c r="D1496" s="370">
        <v>65.739999999999995</v>
      </c>
      <c r="E1496" s="370">
        <v>2.7749999999999999</v>
      </c>
      <c r="F1496" s="370">
        <v>1.514</v>
      </c>
    </row>
    <row r="1497" spans="1:8">
      <c r="A1497" s="370"/>
      <c r="B1497" s="370">
        <v>4.25</v>
      </c>
      <c r="C1497" s="370">
        <v>170.9</v>
      </c>
      <c r="D1497" s="370">
        <v>69.05</v>
      </c>
      <c r="E1497" s="370">
        <v>2.9830000000000001</v>
      </c>
      <c r="F1497" s="370">
        <v>1.5469999999999999</v>
      </c>
    </row>
    <row r="1498" spans="1:8">
      <c r="A1498" s="370"/>
      <c r="B1498" s="370">
        <v>4.8570000000000002</v>
      </c>
      <c r="C1498" s="370">
        <v>162.9</v>
      </c>
      <c r="D1498" s="370">
        <v>70.650000000000006</v>
      </c>
      <c r="E1498" s="370">
        <v>3.1440000000000001</v>
      </c>
      <c r="F1498" s="370">
        <v>1.5980000000000001</v>
      </c>
    </row>
    <row r="1499" spans="1:8">
      <c r="A1499" s="370"/>
      <c r="B1499" s="370">
        <v>5.4640000000000004</v>
      </c>
      <c r="C1499" s="370">
        <v>153.5</v>
      </c>
      <c r="D1499" s="370">
        <v>70.72</v>
      </c>
      <c r="E1499" s="370">
        <v>3.2679999999999998</v>
      </c>
      <c r="F1499" s="370">
        <v>1.6719999999999999</v>
      </c>
    </row>
    <row r="1500" spans="1:8">
      <c r="A1500" s="370"/>
      <c r="B1500" s="370">
        <v>6.0709999999999997</v>
      </c>
      <c r="C1500" s="370">
        <v>142.6</v>
      </c>
      <c r="D1500" s="370">
        <v>69.430000000000007</v>
      </c>
      <c r="E1500" s="370">
        <v>3.3639999999999999</v>
      </c>
      <c r="F1500" s="370">
        <v>1.7729999999999999</v>
      </c>
    </row>
    <row r="1501" spans="1:8">
      <c r="A1501" s="370"/>
      <c r="B1501" s="370">
        <v>6.6790000000000003</v>
      </c>
      <c r="C1501" s="370">
        <v>130.19999999999999</v>
      </c>
      <c r="D1501" s="370">
        <v>66.97</v>
      </c>
      <c r="E1501" s="370">
        <v>3.4409999999999998</v>
      </c>
      <c r="F1501" s="370">
        <v>1.903</v>
      </c>
    </row>
    <row r="1502" spans="1:8">
      <c r="A1502" s="370"/>
      <c r="B1502" s="370">
        <v>7.2859999999999996</v>
      </c>
      <c r="C1502" s="370">
        <v>116.3</v>
      </c>
      <c r="D1502" s="370">
        <v>63.49</v>
      </c>
      <c r="E1502" s="370">
        <v>3.5110000000000001</v>
      </c>
      <c r="F1502" s="370">
        <v>2.0670000000000002</v>
      </c>
    </row>
    <row r="1503" spans="1:8">
      <c r="A1503" s="370"/>
      <c r="B1503" s="370">
        <v>7.8929999999999998</v>
      </c>
      <c r="C1503" s="370">
        <v>100.6</v>
      </c>
      <c r="D1503" s="370">
        <v>59.18</v>
      </c>
      <c r="E1503" s="370">
        <v>3.581</v>
      </c>
      <c r="F1503" s="370">
        <v>2.2690000000000001</v>
      </c>
    </row>
    <row r="1504" spans="1:8">
      <c r="A1504" s="370"/>
      <c r="B1504" s="370">
        <v>8.4990000000000006</v>
      </c>
      <c r="C1504" s="370">
        <v>83.27</v>
      </c>
      <c r="D1504" s="370">
        <v>54.21</v>
      </c>
      <c r="E1504" s="370">
        <v>3.6619999999999999</v>
      </c>
      <c r="F1504" s="370">
        <v>2.512</v>
      </c>
    </row>
    <row r="1506" spans="1:8">
      <c r="A1506" s="399" t="s">
        <v>1900</v>
      </c>
      <c r="B1506" s="370">
        <v>0</v>
      </c>
      <c r="C1506" s="370">
        <v>201.9</v>
      </c>
      <c r="D1506" s="370">
        <v>0</v>
      </c>
      <c r="E1506" s="370">
        <v>6.3E-3</v>
      </c>
      <c r="F1506" s="370">
        <v>1.5029999999999999</v>
      </c>
      <c r="G1506" s="373">
        <v>2.5</v>
      </c>
      <c r="H1506" s="370">
        <v>8.5</v>
      </c>
    </row>
    <row r="1507" spans="1:8">
      <c r="A1507" s="370"/>
      <c r="B1507" s="370">
        <v>0.60709999999999997</v>
      </c>
      <c r="C1507" s="370">
        <v>200.9</v>
      </c>
      <c r="D1507" s="370">
        <v>17.57</v>
      </c>
      <c r="E1507" s="370">
        <v>0.71389999999999998</v>
      </c>
      <c r="F1507" s="370">
        <v>1.5009999999999999</v>
      </c>
    </row>
    <row r="1508" spans="1:8">
      <c r="A1508" s="370"/>
      <c r="B1508" s="370">
        <v>1.214</v>
      </c>
      <c r="C1508" s="370">
        <v>199.3</v>
      </c>
      <c r="D1508" s="370">
        <v>32</v>
      </c>
      <c r="E1508" s="370">
        <v>1.3169999999999999</v>
      </c>
      <c r="F1508" s="370">
        <v>1.496</v>
      </c>
    </row>
    <row r="1509" spans="1:8">
      <c r="A1509" s="370"/>
      <c r="B1509" s="370">
        <v>1.821</v>
      </c>
      <c r="C1509" s="370">
        <v>196.8</v>
      </c>
      <c r="D1509" s="370">
        <v>43.86</v>
      </c>
      <c r="E1509" s="370">
        <v>1.8260000000000001</v>
      </c>
      <c r="F1509" s="370">
        <v>1.4910000000000001</v>
      </c>
    </row>
    <row r="1510" spans="1:8">
      <c r="A1510" s="370"/>
      <c r="B1510" s="370">
        <v>2.4289999999999998</v>
      </c>
      <c r="C1510" s="370">
        <v>193.5</v>
      </c>
      <c r="D1510" s="370">
        <v>53.32</v>
      </c>
      <c r="E1510" s="370">
        <v>2.2490000000000001</v>
      </c>
      <c r="F1510" s="370">
        <v>1.49</v>
      </c>
    </row>
    <row r="1511" spans="1:8">
      <c r="A1511" s="370"/>
      <c r="B1511" s="370">
        <v>3.036</v>
      </c>
      <c r="C1511" s="370">
        <v>189.2</v>
      </c>
      <c r="D1511" s="370">
        <v>60.56</v>
      </c>
      <c r="E1511" s="370">
        <v>2.5960000000000001</v>
      </c>
      <c r="F1511" s="370">
        <v>1.496</v>
      </c>
    </row>
    <row r="1512" spans="1:8">
      <c r="A1512" s="370"/>
      <c r="B1512" s="370">
        <v>3.6429999999999998</v>
      </c>
      <c r="C1512" s="370">
        <v>183.8</v>
      </c>
      <c r="D1512" s="370">
        <v>65.739999999999995</v>
      </c>
      <c r="E1512" s="370">
        <v>2.875</v>
      </c>
      <c r="F1512" s="370">
        <v>1.514</v>
      </c>
    </row>
    <row r="1513" spans="1:8">
      <c r="A1513" s="370"/>
      <c r="B1513" s="370">
        <v>4.25</v>
      </c>
      <c r="C1513" s="370">
        <v>177.1</v>
      </c>
      <c r="D1513" s="370">
        <v>69.05</v>
      </c>
      <c r="E1513" s="370">
        <v>3.0960000000000001</v>
      </c>
      <c r="F1513" s="370">
        <v>1.5469999999999999</v>
      </c>
    </row>
    <row r="1514" spans="1:8">
      <c r="A1514" s="370"/>
      <c r="B1514" s="370">
        <v>4.8570000000000002</v>
      </c>
      <c r="C1514" s="370">
        <v>169.1</v>
      </c>
      <c r="D1514" s="370">
        <v>70.650000000000006</v>
      </c>
      <c r="E1514" s="370">
        <v>3.2669999999999999</v>
      </c>
      <c r="F1514" s="370">
        <v>1.5980000000000001</v>
      </c>
    </row>
    <row r="1515" spans="1:8">
      <c r="A1515" s="370"/>
      <c r="B1515" s="370">
        <v>5.4640000000000004</v>
      </c>
      <c r="C1515" s="370">
        <v>159.5</v>
      </c>
      <c r="D1515" s="370">
        <v>70.72</v>
      </c>
      <c r="E1515" s="370">
        <v>3.3980000000000001</v>
      </c>
      <c r="F1515" s="370">
        <v>1.6719999999999999</v>
      </c>
    </row>
    <row r="1516" spans="1:8">
      <c r="A1516" s="370"/>
      <c r="B1516" s="370">
        <v>6.0709999999999997</v>
      </c>
      <c r="C1516" s="370">
        <v>148.4</v>
      </c>
      <c r="D1516" s="370">
        <v>69.430000000000007</v>
      </c>
      <c r="E1516" s="370">
        <v>3.4990000000000001</v>
      </c>
      <c r="F1516" s="370">
        <v>1.7729999999999999</v>
      </c>
    </row>
    <row r="1517" spans="1:8">
      <c r="A1517" s="370"/>
      <c r="B1517" s="370">
        <v>6.6790000000000003</v>
      </c>
      <c r="C1517" s="370">
        <v>135.6</v>
      </c>
      <c r="D1517" s="370">
        <v>66.97</v>
      </c>
      <c r="E1517" s="370">
        <v>3.577</v>
      </c>
      <c r="F1517" s="370">
        <v>1.903</v>
      </c>
    </row>
    <row r="1518" spans="1:8">
      <c r="A1518" s="370"/>
      <c r="B1518" s="370">
        <v>7.2859999999999996</v>
      </c>
      <c r="C1518" s="370">
        <v>120.9</v>
      </c>
      <c r="D1518" s="370">
        <v>63.49</v>
      </c>
      <c r="E1518" s="370">
        <v>3.6429999999999998</v>
      </c>
      <c r="F1518" s="370">
        <v>2.0670000000000002</v>
      </c>
    </row>
    <row r="1519" spans="1:8">
      <c r="A1519" s="370"/>
      <c r="B1519" s="370">
        <v>7.8929999999999998</v>
      </c>
      <c r="C1519" s="370">
        <v>104.3</v>
      </c>
      <c r="D1519" s="370">
        <v>59.18</v>
      </c>
      <c r="E1519" s="370">
        <v>3.7050000000000001</v>
      </c>
      <c r="F1519" s="370">
        <v>2.2690000000000001</v>
      </c>
    </row>
    <row r="1520" spans="1:8">
      <c r="A1520" s="370"/>
      <c r="B1520" s="370">
        <v>8.4990000000000006</v>
      </c>
      <c r="C1520" s="370">
        <v>85.6</v>
      </c>
      <c r="D1520" s="370">
        <v>54.21</v>
      </c>
      <c r="E1520" s="370">
        <v>3.7730000000000001</v>
      </c>
      <c r="F1520" s="370">
        <v>2.512</v>
      </c>
    </row>
    <row r="1522" spans="1:8">
      <c r="A1522" s="399" t="s">
        <v>1901</v>
      </c>
      <c r="B1522" s="370">
        <v>0</v>
      </c>
      <c r="C1522" s="370">
        <v>209.9</v>
      </c>
      <c r="D1522" s="370">
        <v>0</v>
      </c>
      <c r="E1522" s="370">
        <v>6.7000000000000002E-3</v>
      </c>
      <c r="F1522" s="370">
        <v>1.5029999999999999</v>
      </c>
      <c r="G1522" s="373">
        <v>2.5</v>
      </c>
      <c r="H1522" s="370">
        <v>8.5</v>
      </c>
    </row>
    <row r="1523" spans="1:8">
      <c r="A1523" s="370"/>
      <c r="B1523" s="370">
        <v>0.60709999999999997</v>
      </c>
      <c r="C1523" s="370">
        <v>209.1</v>
      </c>
      <c r="D1523" s="370">
        <v>17.57</v>
      </c>
      <c r="E1523" s="370">
        <v>0.74519999999999997</v>
      </c>
      <c r="F1523" s="370">
        <v>1.5009999999999999</v>
      </c>
    </row>
    <row r="1524" spans="1:8">
      <c r="A1524" s="370"/>
      <c r="B1524" s="370">
        <v>1.214</v>
      </c>
      <c r="C1524" s="370">
        <v>207.5</v>
      </c>
      <c r="D1524" s="370">
        <v>32</v>
      </c>
      <c r="E1524" s="370">
        <v>1.3740000000000001</v>
      </c>
      <c r="F1524" s="370">
        <v>1.496</v>
      </c>
    </row>
    <row r="1525" spans="1:8">
      <c r="A1525" s="370"/>
      <c r="B1525" s="370">
        <v>1.821</v>
      </c>
      <c r="C1525" s="370">
        <v>205</v>
      </c>
      <c r="D1525" s="370">
        <v>43.86</v>
      </c>
      <c r="E1525" s="370">
        <v>1.903</v>
      </c>
      <c r="F1525" s="370">
        <v>1.4910000000000001</v>
      </c>
    </row>
    <row r="1526" spans="1:8">
      <c r="A1526" s="370"/>
      <c r="B1526" s="370">
        <v>2.4289999999999998</v>
      </c>
      <c r="C1526" s="370">
        <v>201.6</v>
      </c>
      <c r="D1526" s="370">
        <v>53.32</v>
      </c>
      <c r="E1526" s="370">
        <v>2.3410000000000002</v>
      </c>
      <c r="F1526" s="370">
        <v>1.49</v>
      </c>
    </row>
    <row r="1527" spans="1:8">
      <c r="A1527" s="370"/>
      <c r="B1527" s="370">
        <v>3.036</v>
      </c>
      <c r="C1527" s="370">
        <v>197</v>
      </c>
      <c r="D1527" s="370">
        <v>60.56</v>
      </c>
      <c r="E1527" s="370">
        <v>2.6989999999999998</v>
      </c>
      <c r="F1527" s="370">
        <v>1.496</v>
      </c>
    </row>
    <row r="1528" spans="1:8">
      <c r="A1528" s="370"/>
      <c r="B1528" s="370">
        <v>3.6429999999999998</v>
      </c>
      <c r="C1528" s="370">
        <v>191.2</v>
      </c>
      <c r="D1528" s="370">
        <v>65.739999999999995</v>
      </c>
      <c r="E1528" s="370">
        <v>2.9870000000000001</v>
      </c>
      <c r="F1528" s="370">
        <v>1.514</v>
      </c>
    </row>
    <row r="1529" spans="1:8">
      <c r="A1529" s="370"/>
      <c r="B1529" s="370">
        <v>4.25</v>
      </c>
      <c r="C1529" s="370">
        <v>184.1</v>
      </c>
      <c r="D1529" s="370">
        <v>69.05</v>
      </c>
      <c r="E1529" s="370">
        <v>3.2149999999999999</v>
      </c>
      <c r="F1529" s="370">
        <v>1.5469999999999999</v>
      </c>
    </row>
    <row r="1530" spans="1:8">
      <c r="A1530" s="370"/>
      <c r="B1530" s="370">
        <v>4.8570000000000002</v>
      </c>
      <c r="C1530" s="370">
        <v>175.6</v>
      </c>
      <c r="D1530" s="370">
        <v>70.650000000000006</v>
      </c>
      <c r="E1530" s="370">
        <v>3.391</v>
      </c>
      <c r="F1530" s="370">
        <v>1.5980000000000001</v>
      </c>
    </row>
    <row r="1531" spans="1:8">
      <c r="A1531" s="370"/>
      <c r="B1531" s="370">
        <v>5.4640000000000004</v>
      </c>
      <c r="C1531" s="370">
        <v>165.6</v>
      </c>
      <c r="D1531" s="370">
        <v>70.72</v>
      </c>
      <c r="E1531" s="370">
        <v>3.5270000000000001</v>
      </c>
      <c r="F1531" s="370">
        <v>1.6719999999999999</v>
      </c>
    </row>
    <row r="1532" spans="1:8">
      <c r="A1532" s="370"/>
      <c r="B1532" s="370">
        <v>6.0709999999999997</v>
      </c>
      <c r="C1532" s="370">
        <v>154</v>
      </c>
      <c r="D1532" s="370">
        <v>69.430000000000007</v>
      </c>
      <c r="E1532" s="370">
        <v>3.6320000000000001</v>
      </c>
      <c r="F1532" s="370">
        <v>1.7729999999999999</v>
      </c>
    </row>
    <row r="1533" spans="1:8">
      <c r="A1533" s="370"/>
      <c r="B1533" s="370">
        <v>6.6790000000000003</v>
      </c>
      <c r="C1533" s="370">
        <v>140.69999999999999</v>
      </c>
      <c r="D1533" s="370">
        <v>66.97</v>
      </c>
      <c r="E1533" s="370">
        <v>3.7160000000000002</v>
      </c>
      <c r="F1533" s="370">
        <v>1.903</v>
      </c>
    </row>
    <row r="1534" spans="1:8">
      <c r="A1534" s="370"/>
      <c r="B1534" s="370">
        <v>7.2859999999999996</v>
      </c>
      <c r="C1534" s="370">
        <v>125.6</v>
      </c>
      <c r="D1534" s="370">
        <v>63.49</v>
      </c>
      <c r="E1534" s="370">
        <v>3.7890000000000001</v>
      </c>
      <c r="F1534" s="370">
        <v>2.0670000000000002</v>
      </c>
    </row>
    <row r="1535" spans="1:8">
      <c r="A1535" s="370"/>
      <c r="B1535" s="370">
        <v>7.8929999999999998</v>
      </c>
      <c r="C1535" s="370">
        <v>108.5</v>
      </c>
      <c r="D1535" s="370">
        <v>59.18</v>
      </c>
      <c r="E1535" s="370">
        <v>3.86</v>
      </c>
      <c r="F1535" s="370">
        <v>2.2690000000000001</v>
      </c>
    </row>
    <row r="1536" spans="1:8">
      <c r="A1536" s="370"/>
      <c r="B1536" s="370">
        <v>8.4990000000000006</v>
      </c>
      <c r="C1536" s="370">
        <v>89.54</v>
      </c>
      <c r="D1536" s="370">
        <v>54.21</v>
      </c>
      <c r="E1536" s="370">
        <v>3.94</v>
      </c>
      <c r="F1536" s="370">
        <v>2.512</v>
      </c>
    </row>
    <row r="1538" spans="1:8">
      <c r="A1538" s="399" t="s">
        <v>1902</v>
      </c>
      <c r="B1538" s="370">
        <v>0</v>
      </c>
      <c r="C1538" s="370">
        <v>217</v>
      </c>
      <c r="D1538" s="370">
        <v>0</v>
      </c>
      <c r="E1538" s="370">
        <v>9.4000000000000004E-3</v>
      </c>
      <c r="F1538" s="370">
        <v>1.5029999999999999</v>
      </c>
      <c r="G1538" s="373">
        <v>2.5</v>
      </c>
      <c r="H1538" s="370">
        <v>8.5</v>
      </c>
    </row>
    <row r="1539" spans="1:8">
      <c r="A1539" s="370"/>
      <c r="B1539" s="370">
        <v>0.60709999999999997</v>
      </c>
      <c r="C1539" s="370">
        <v>216</v>
      </c>
      <c r="D1539" s="370">
        <v>17.57</v>
      </c>
      <c r="E1539" s="370">
        <v>0.76759999999999995</v>
      </c>
      <c r="F1539" s="370">
        <v>1.5009999999999999</v>
      </c>
    </row>
    <row r="1540" spans="1:8">
      <c r="A1540" s="370"/>
      <c r="B1540" s="370">
        <v>1.214</v>
      </c>
      <c r="C1540" s="370">
        <v>214.3</v>
      </c>
      <c r="D1540" s="370">
        <v>32</v>
      </c>
      <c r="E1540" s="370">
        <v>1.415</v>
      </c>
      <c r="F1540" s="370">
        <v>1.496</v>
      </c>
    </row>
    <row r="1541" spans="1:8">
      <c r="A1541" s="370"/>
      <c r="B1541" s="370">
        <v>1.821</v>
      </c>
      <c r="C1541" s="370">
        <v>211.8</v>
      </c>
      <c r="D1541" s="370">
        <v>43.86</v>
      </c>
      <c r="E1541" s="370">
        <v>1.9610000000000001</v>
      </c>
      <c r="F1541" s="370">
        <v>1.4910000000000001</v>
      </c>
    </row>
    <row r="1542" spans="1:8">
      <c r="A1542" s="370"/>
      <c r="B1542" s="370">
        <v>2.4289999999999998</v>
      </c>
      <c r="C1542" s="370">
        <v>208.3</v>
      </c>
      <c r="D1542" s="370">
        <v>53.32</v>
      </c>
      <c r="E1542" s="370">
        <v>2.4159999999999999</v>
      </c>
      <c r="F1542" s="370">
        <v>1.49</v>
      </c>
    </row>
    <row r="1543" spans="1:8">
      <c r="A1543" s="370"/>
      <c r="B1543" s="370">
        <v>3.036</v>
      </c>
      <c r="C1543" s="370">
        <v>203.8</v>
      </c>
      <c r="D1543" s="370">
        <v>60.56</v>
      </c>
      <c r="E1543" s="370">
        <v>2.79</v>
      </c>
      <c r="F1543" s="370">
        <v>1.496</v>
      </c>
    </row>
    <row r="1544" spans="1:8">
      <c r="A1544" s="370"/>
      <c r="B1544" s="370">
        <v>3.6429999999999998</v>
      </c>
      <c r="C1544" s="370">
        <v>198.1</v>
      </c>
      <c r="D1544" s="370">
        <v>65.739999999999995</v>
      </c>
      <c r="E1544" s="370">
        <v>3.0939999999999999</v>
      </c>
      <c r="F1544" s="370">
        <v>1.514</v>
      </c>
    </row>
    <row r="1545" spans="1:8">
      <c r="A1545" s="370"/>
      <c r="B1545" s="370">
        <v>4.25</v>
      </c>
      <c r="C1545" s="370">
        <v>191</v>
      </c>
      <c r="D1545" s="370">
        <v>69.05</v>
      </c>
      <c r="E1545" s="370">
        <v>3.3359999999999999</v>
      </c>
      <c r="F1545" s="370">
        <v>1.5469999999999999</v>
      </c>
    </row>
    <row r="1546" spans="1:8">
      <c r="A1546" s="370"/>
      <c r="B1546" s="370">
        <v>4.8570000000000002</v>
      </c>
      <c r="C1546" s="370">
        <v>182.5</v>
      </c>
      <c r="D1546" s="370">
        <v>70.650000000000006</v>
      </c>
      <c r="E1546" s="370">
        <v>3.5270000000000001</v>
      </c>
      <c r="F1546" s="370">
        <v>1.5980000000000001</v>
      </c>
    </row>
    <row r="1547" spans="1:8">
      <c r="A1547" s="370"/>
      <c r="B1547" s="370">
        <v>5.4640000000000004</v>
      </c>
      <c r="C1547" s="370">
        <v>172.5</v>
      </c>
      <c r="D1547" s="370">
        <v>70.72</v>
      </c>
      <c r="E1547" s="370">
        <v>3.6779999999999999</v>
      </c>
      <c r="F1547" s="370">
        <v>1.6719999999999999</v>
      </c>
    </row>
    <row r="1548" spans="1:8">
      <c r="A1548" s="370"/>
      <c r="B1548" s="370">
        <v>6.0709999999999997</v>
      </c>
      <c r="C1548" s="370">
        <v>160.80000000000001</v>
      </c>
      <c r="D1548" s="370">
        <v>69.430000000000007</v>
      </c>
      <c r="E1548" s="370">
        <v>3.798</v>
      </c>
      <c r="F1548" s="370">
        <v>1.7729999999999999</v>
      </c>
    </row>
    <row r="1549" spans="1:8">
      <c r="A1549" s="370"/>
      <c r="B1549" s="370">
        <v>6.6790000000000003</v>
      </c>
      <c r="C1549" s="370">
        <v>147.30000000000001</v>
      </c>
      <c r="D1549" s="370">
        <v>66.97</v>
      </c>
      <c r="E1549" s="370">
        <v>3.8969999999999998</v>
      </c>
      <c r="F1549" s="370">
        <v>1.903</v>
      </c>
    </row>
    <row r="1550" spans="1:8">
      <c r="A1550" s="370"/>
      <c r="B1550" s="370">
        <v>7.2859999999999996</v>
      </c>
      <c r="C1550" s="370">
        <v>131.9</v>
      </c>
      <c r="D1550" s="370">
        <v>63.49</v>
      </c>
      <c r="E1550" s="370">
        <v>3.9849999999999999</v>
      </c>
      <c r="F1550" s="370">
        <v>2.0670000000000002</v>
      </c>
    </row>
    <row r="1551" spans="1:8">
      <c r="A1551" s="370"/>
      <c r="B1551" s="370">
        <v>7.8929999999999998</v>
      </c>
      <c r="C1551" s="370">
        <v>114.4</v>
      </c>
      <c r="D1551" s="370">
        <v>59.18</v>
      </c>
      <c r="E1551" s="370">
        <v>4.0720000000000001</v>
      </c>
      <c r="F1551" s="370">
        <v>2.2690000000000001</v>
      </c>
    </row>
    <row r="1552" spans="1:8">
      <c r="A1552" s="370"/>
      <c r="B1552" s="370">
        <v>8.4990000000000006</v>
      </c>
      <c r="C1552" s="370">
        <v>94.87</v>
      </c>
      <c r="D1552" s="370">
        <v>54.21</v>
      </c>
      <c r="E1552" s="370">
        <v>4.1689999999999996</v>
      </c>
      <c r="F1552" s="370">
        <v>2.512</v>
      </c>
    </row>
    <row r="1554" spans="1:8">
      <c r="A1554" s="399" t="s">
        <v>1903</v>
      </c>
      <c r="B1554" s="370">
        <v>0</v>
      </c>
      <c r="C1554" s="370">
        <v>225.6</v>
      </c>
      <c r="D1554" s="370">
        <v>0</v>
      </c>
      <c r="E1554" s="370">
        <v>1.0800000000000001E-2</v>
      </c>
      <c r="F1554" s="370">
        <v>1.5029999999999999</v>
      </c>
      <c r="G1554" s="373">
        <v>2.5</v>
      </c>
      <c r="H1554" s="370">
        <v>8.5</v>
      </c>
    </row>
    <row r="1555" spans="1:8">
      <c r="A1555" s="370"/>
      <c r="B1555" s="370">
        <v>0.60709999999999997</v>
      </c>
      <c r="C1555" s="370">
        <v>224.5</v>
      </c>
      <c r="D1555" s="370">
        <v>17.57</v>
      </c>
      <c r="E1555" s="370">
        <v>0.79879999999999995</v>
      </c>
      <c r="F1555" s="370">
        <v>1.5009999999999999</v>
      </c>
    </row>
    <row r="1556" spans="1:8">
      <c r="A1556" s="370"/>
      <c r="B1556" s="370">
        <v>1.214</v>
      </c>
      <c r="C1556" s="370">
        <v>222.7</v>
      </c>
      <c r="D1556" s="370">
        <v>32</v>
      </c>
      <c r="E1556" s="370">
        <v>1.4710000000000001</v>
      </c>
      <c r="F1556" s="370">
        <v>1.496</v>
      </c>
    </row>
    <row r="1557" spans="1:8">
      <c r="A1557" s="370"/>
      <c r="B1557" s="370">
        <v>1.821</v>
      </c>
      <c r="C1557" s="370">
        <v>220</v>
      </c>
      <c r="D1557" s="370">
        <v>43.86</v>
      </c>
      <c r="E1557" s="370">
        <v>2.0379999999999998</v>
      </c>
      <c r="F1557" s="370">
        <v>1.4910000000000001</v>
      </c>
    </row>
    <row r="1558" spans="1:8">
      <c r="A1558" s="370"/>
      <c r="B1558" s="370">
        <v>2.4289999999999998</v>
      </c>
      <c r="C1558" s="370">
        <v>216.3</v>
      </c>
      <c r="D1558" s="370">
        <v>53.32</v>
      </c>
      <c r="E1558" s="370">
        <v>2.5099999999999998</v>
      </c>
      <c r="F1558" s="370">
        <v>1.49</v>
      </c>
    </row>
    <row r="1559" spans="1:8">
      <c r="A1559" s="370"/>
      <c r="B1559" s="370">
        <v>3.036</v>
      </c>
      <c r="C1559" s="370">
        <v>211.5</v>
      </c>
      <c r="D1559" s="370">
        <v>60.56</v>
      </c>
      <c r="E1559" s="370">
        <v>2.8980000000000001</v>
      </c>
      <c r="F1559" s="370">
        <v>1.496</v>
      </c>
    </row>
    <row r="1560" spans="1:8">
      <c r="A1560" s="370"/>
      <c r="B1560" s="370">
        <v>3.6429999999999998</v>
      </c>
      <c r="C1560" s="370">
        <v>205.4</v>
      </c>
      <c r="D1560" s="370">
        <v>65.739999999999995</v>
      </c>
      <c r="E1560" s="370">
        <v>3.2109999999999999</v>
      </c>
      <c r="F1560" s="370">
        <v>1.514</v>
      </c>
    </row>
    <row r="1561" spans="1:8">
      <c r="A1561" s="370"/>
      <c r="B1561" s="370">
        <v>4.25</v>
      </c>
      <c r="C1561" s="370">
        <v>198</v>
      </c>
      <c r="D1561" s="370">
        <v>69.05</v>
      </c>
      <c r="E1561" s="370">
        <v>3.4609999999999999</v>
      </c>
      <c r="F1561" s="370">
        <v>1.5469999999999999</v>
      </c>
    </row>
    <row r="1562" spans="1:8">
      <c r="A1562" s="370"/>
      <c r="B1562" s="370">
        <v>4.8570000000000002</v>
      </c>
      <c r="C1562" s="370">
        <v>189.2</v>
      </c>
      <c r="D1562" s="370">
        <v>70.650000000000006</v>
      </c>
      <c r="E1562" s="370">
        <v>3.6579999999999999</v>
      </c>
      <c r="F1562" s="370">
        <v>1.5980000000000001</v>
      </c>
    </row>
    <row r="1563" spans="1:8">
      <c r="A1563" s="370"/>
      <c r="B1563" s="370">
        <v>5.4640000000000004</v>
      </c>
      <c r="C1563" s="370">
        <v>178.7</v>
      </c>
      <c r="D1563" s="370">
        <v>70.72</v>
      </c>
      <c r="E1563" s="370">
        <v>3.8119999999999998</v>
      </c>
      <c r="F1563" s="370">
        <v>1.6719999999999999</v>
      </c>
    </row>
    <row r="1564" spans="1:8">
      <c r="A1564" s="370"/>
      <c r="B1564" s="370">
        <v>6.0709999999999997</v>
      </c>
      <c r="C1564" s="370">
        <v>166.5</v>
      </c>
      <c r="D1564" s="370">
        <v>69.430000000000007</v>
      </c>
      <c r="E1564" s="370">
        <v>3.9340000000000002</v>
      </c>
      <c r="F1564" s="370">
        <v>1.7729999999999999</v>
      </c>
    </row>
    <row r="1565" spans="1:8">
      <c r="A1565" s="370"/>
      <c r="B1565" s="370">
        <v>6.6790000000000003</v>
      </c>
      <c r="C1565" s="370">
        <v>152.4</v>
      </c>
      <c r="D1565" s="370">
        <v>66.97</v>
      </c>
      <c r="E1565" s="370">
        <v>4.0339999999999998</v>
      </c>
      <c r="F1565" s="370">
        <v>1.903</v>
      </c>
    </row>
    <row r="1566" spans="1:8">
      <c r="A1566" s="370"/>
      <c r="B1566" s="370">
        <v>7.2859999999999996</v>
      </c>
      <c r="C1566" s="370">
        <v>136.4</v>
      </c>
      <c r="D1566" s="370">
        <v>63.49</v>
      </c>
      <c r="E1566" s="370">
        <v>4.1230000000000002</v>
      </c>
      <c r="F1566" s="370">
        <v>2.0670000000000002</v>
      </c>
    </row>
    <row r="1567" spans="1:8">
      <c r="A1567" s="370"/>
      <c r="B1567" s="370">
        <v>7.8929999999999998</v>
      </c>
      <c r="C1567" s="370">
        <v>118.4</v>
      </c>
      <c r="D1567" s="370">
        <v>59.18</v>
      </c>
      <c r="E1567" s="370">
        <v>4.2110000000000003</v>
      </c>
      <c r="F1567" s="370">
        <v>2.2690000000000001</v>
      </c>
    </row>
    <row r="1568" spans="1:8">
      <c r="A1568" s="370"/>
      <c r="B1568" s="370">
        <v>8.4990000000000006</v>
      </c>
      <c r="C1568" s="370">
        <v>98.11</v>
      </c>
      <c r="D1568" s="370">
        <v>54.21</v>
      </c>
      <c r="E1568" s="370">
        <v>4.3079999999999998</v>
      </c>
      <c r="F1568" s="370">
        <v>2.512</v>
      </c>
    </row>
    <row r="1570" spans="1:8">
      <c r="A1570" s="399" t="s">
        <v>1904</v>
      </c>
      <c r="B1570" s="370">
        <v>0</v>
      </c>
      <c r="C1570" s="370">
        <v>233</v>
      </c>
      <c r="D1570" s="370">
        <v>0</v>
      </c>
      <c r="E1570" s="370">
        <v>1.06E-2</v>
      </c>
      <c r="F1570" s="370">
        <v>1.5029999999999999</v>
      </c>
      <c r="G1570" s="373">
        <v>2.5</v>
      </c>
      <c r="H1570" s="370">
        <v>8.5</v>
      </c>
    </row>
    <row r="1571" spans="1:8">
      <c r="A1571" s="370"/>
      <c r="B1571" s="370">
        <v>0.60709999999999997</v>
      </c>
      <c r="C1571" s="370">
        <v>231.8</v>
      </c>
      <c r="D1571" s="370">
        <v>17.57</v>
      </c>
      <c r="E1571" s="370">
        <v>0.82040000000000002</v>
      </c>
      <c r="F1571" s="370">
        <v>1.5009999999999999</v>
      </c>
    </row>
    <row r="1572" spans="1:8">
      <c r="A1572" s="370"/>
      <c r="B1572" s="370">
        <v>1.214</v>
      </c>
      <c r="C1572" s="370">
        <v>229.8</v>
      </c>
      <c r="D1572" s="370">
        <v>32</v>
      </c>
      <c r="E1572" s="370">
        <v>1.5129999999999999</v>
      </c>
      <c r="F1572" s="370">
        <v>1.496</v>
      </c>
    </row>
    <row r="1573" spans="1:8">
      <c r="A1573" s="370"/>
      <c r="B1573" s="370">
        <v>1.821</v>
      </c>
      <c r="C1573" s="370">
        <v>227.1</v>
      </c>
      <c r="D1573" s="370">
        <v>43.86</v>
      </c>
      <c r="E1573" s="370">
        <v>2.0979999999999999</v>
      </c>
      <c r="F1573" s="370">
        <v>1.4910000000000001</v>
      </c>
    </row>
    <row r="1574" spans="1:8">
      <c r="A1574" s="370"/>
      <c r="B1574" s="370">
        <v>2.4289999999999998</v>
      </c>
      <c r="C1574" s="370">
        <v>223.3</v>
      </c>
      <c r="D1574" s="370">
        <v>53.32</v>
      </c>
      <c r="E1574" s="370">
        <v>2.5870000000000002</v>
      </c>
      <c r="F1574" s="370">
        <v>1.49</v>
      </c>
    </row>
    <row r="1575" spans="1:8">
      <c r="A1575" s="370"/>
      <c r="B1575" s="370">
        <v>3.036</v>
      </c>
      <c r="C1575" s="370">
        <v>218.5</v>
      </c>
      <c r="D1575" s="370">
        <v>60.56</v>
      </c>
      <c r="E1575" s="370">
        <v>2.99</v>
      </c>
      <c r="F1575" s="370">
        <v>1.496</v>
      </c>
    </row>
    <row r="1576" spans="1:8">
      <c r="A1576" s="370"/>
      <c r="B1576" s="370">
        <v>3.6429999999999998</v>
      </c>
      <c r="C1576" s="370">
        <v>212.4</v>
      </c>
      <c r="D1576" s="370">
        <v>65.739999999999995</v>
      </c>
      <c r="E1576" s="370">
        <v>3.3170000000000002</v>
      </c>
      <c r="F1576" s="370">
        <v>1.514</v>
      </c>
    </row>
    <row r="1577" spans="1:8">
      <c r="A1577" s="370"/>
      <c r="B1577" s="370">
        <v>4.25</v>
      </c>
      <c r="C1577" s="370">
        <v>205</v>
      </c>
      <c r="D1577" s="370">
        <v>69.05</v>
      </c>
      <c r="E1577" s="370">
        <v>3.58</v>
      </c>
      <c r="F1577" s="370">
        <v>1.5469999999999999</v>
      </c>
    </row>
    <row r="1578" spans="1:8">
      <c r="A1578" s="370"/>
      <c r="B1578" s="370">
        <v>4.8570000000000002</v>
      </c>
      <c r="C1578" s="370">
        <v>196</v>
      </c>
      <c r="D1578" s="370">
        <v>70.650000000000006</v>
      </c>
      <c r="E1578" s="370">
        <v>3.7879999999999998</v>
      </c>
      <c r="F1578" s="370">
        <v>1.5980000000000001</v>
      </c>
    </row>
    <row r="1579" spans="1:8">
      <c r="A1579" s="370"/>
      <c r="B1579" s="370">
        <v>5.4640000000000004</v>
      </c>
      <c r="C1579" s="370">
        <v>185.3</v>
      </c>
      <c r="D1579" s="370">
        <v>70.72</v>
      </c>
      <c r="E1579" s="370">
        <v>3.952</v>
      </c>
      <c r="F1579" s="370">
        <v>1.6719999999999999</v>
      </c>
    </row>
    <row r="1580" spans="1:8">
      <c r="A1580" s="370"/>
      <c r="B1580" s="370">
        <v>6.0709999999999997</v>
      </c>
      <c r="C1580" s="370">
        <v>172.8</v>
      </c>
      <c r="D1580" s="370">
        <v>69.430000000000007</v>
      </c>
      <c r="E1580" s="370">
        <v>4.0819999999999999</v>
      </c>
      <c r="F1580" s="370">
        <v>1.7729999999999999</v>
      </c>
    </row>
    <row r="1581" spans="1:8">
      <c r="A1581" s="370"/>
      <c r="B1581" s="370">
        <v>6.6790000000000003</v>
      </c>
      <c r="C1581" s="370">
        <v>158.30000000000001</v>
      </c>
      <c r="D1581" s="370">
        <v>66.97</v>
      </c>
      <c r="E1581" s="370">
        <v>4.1900000000000004</v>
      </c>
      <c r="F1581" s="370">
        <v>1.903</v>
      </c>
    </row>
    <row r="1582" spans="1:8">
      <c r="A1582" s="370"/>
      <c r="B1582" s="370">
        <v>7.2859999999999996</v>
      </c>
      <c r="C1582" s="370">
        <v>141.80000000000001</v>
      </c>
      <c r="D1582" s="370">
        <v>63.49</v>
      </c>
      <c r="E1582" s="370">
        <v>4.2850000000000001</v>
      </c>
      <c r="F1582" s="370">
        <v>2.0670000000000002</v>
      </c>
    </row>
    <row r="1583" spans="1:8">
      <c r="A1583" s="370"/>
      <c r="B1583" s="370">
        <v>7.8929999999999998</v>
      </c>
      <c r="C1583" s="370">
        <v>123</v>
      </c>
      <c r="D1583" s="370">
        <v>59.18</v>
      </c>
      <c r="E1583" s="370">
        <v>4.3780000000000001</v>
      </c>
      <c r="F1583" s="370">
        <v>2.2690000000000001</v>
      </c>
    </row>
    <row r="1584" spans="1:8">
      <c r="A1584" s="370"/>
      <c r="B1584" s="370">
        <v>8.4990000000000006</v>
      </c>
      <c r="C1584" s="370">
        <v>101.8</v>
      </c>
      <c r="D1584" s="370">
        <v>54.21</v>
      </c>
      <c r="E1584" s="370">
        <v>4.4790000000000001</v>
      </c>
      <c r="F1584" s="370">
        <v>2.512</v>
      </c>
    </row>
    <row r="1586" spans="1:8">
      <c r="A1586" s="399" t="s">
        <v>1905</v>
      </c>
      <c r="B1586" s="370">
        <v>0</v>
      </c>
      <c r="C1586" s="370">
        <v>241.1</v>
      </c>
      <c r="D1586" s="370">
        <v>0</v>
      </c>
      <c r="E1586" s="370">
        <v>1.12E-2</v>
      </c>
      <c r="F1586" s="370">
        <v>1.5029999999999999</v>
      </c>
      <c r="G1586" s="373">
        <v>2.5</v>
      </c>
      <c r="H1586" s="370">
        <v>8.5</v>
      </c>
    </row>
    <row r="1587" spans="1:8">
      <c r="A1587" s="370"/>
      <c r="B1587" s="370">
        <v>0.60709999999999997</v>
      </c>
      <c r="C1587" s="370">
        <v>239.9</v>
      </c>
      <c r="D1587" s="370">
        <v>17.57</v>
      </c>
      <c r="E1587" s="370">
        <v>0.85099999999999998</v>
      </c>
      <c r="F1587" s="370">
        <v>1.5009999999999999</v>
      </c>
    </row>
    <row r="1588" spans="1:8">
      <c r="A1588" s="370"/>
      <c r="B1588" s="370">
        <v>1.214</v>
      </c>
      <c r="C1588" s="370">
        <v>237.9</v>
      </c>
      <c r="D1588" s="370">
        <v>32</v>
      </c>
      <c r="E1588" s="370">
        <v>1.569</v>
      </c>
      <c r="F1588" s="370">
        <v>1.496</v>
      </c>
    </row>
    <row r="1589" spans="1:8">
      <c r="A1589" s="370"/>
      <c r="B1589" s="370">
        <v>1.821</v>
      </c>
      <c r="C1589" s="370">
        <v>235.1</v>
      </c>
      <c r="D1589" s="370">
        <v>43.86</v>
      </c>
      <c r="E1589" s="370">
        <v>2.1760000000000002</v>
      </c>
      <c r="F1589" s="370">
        <v>1.4910000000000001</v>
      </c>
    </row>
    <row r="1590" spans="1:8">
      <c r="A1590" s="370"/>
      <c r="B1590" s="370">
        <v>2.4289999999999998</v>
      </c>
      <c r="C1590" s="370">
        <v>231.3</v>
      </c>
      <c r="D1590" s="370">
        <v>53.32</v>
      </c>
      <c r="E1590" s="370">
        <v>2.6819999999999999</v>
      </c>
      <c r="F1590" s="370">
        <v>1.49</v>
      </c>
    </row>
    <row r="1591" spans="1:8">
      <c r="A1591" s="370"/>
      <c r="B1591" s="370">
        <v>3.036</v>
      </c>
      <c r="C1591" s="370">
        <v>226.3</v>
      </c>
      <c r="D1591" s="370">
        <v>60.56</v>
      </c>
      <c r="E1591" s="370">
        <v>3.0990000000000002</v>
      </c>
      <c r="F1591" s="370">
        <v>1.496</v>
      </c>
    </row>
    <row r="1592" spans="1:8">
      <c r="A1592" s="370"/>
      <c r="B1592" s="370">
        <v>3.6429999999999998</v>
      </c>
      <c r="C1592" s="370">
        <v>220</v>
      </c>
      <c r="D1592" s="370">
        <v>65.739999999999995</v>
      </c>
      <c r="E1592" s="370">
        <v>3.4380000000000002</v>
      </c>
      <c r="F1592" s="370">
        <v>1.514</v>
      </c>
    </row>
    <row r="1593" spans="1:8">
      <c r="A1593" s="370"/>
      <c r="B1593" s="370">
        <v>4.25</v>
      </c>
      <c r="C1593" s="370">
        <v>212.3</v>
      </c>
      <c r="D1593" s="370">
        <v>69.05</v>
      </c>
      <c r="E1593" s="370">
        <v>3.71</v>
      </c>
      <c r="F1593" s="370">
        <v>1.5469999999999999</v>
      </c>
    </row>
    <row r="1594" spans="1:8">
      <c r="A1594" s="370"/>
      <c r="B1594" s="370">
        <v>4.8570000000000002</v>
      </c>
      <c r="C1594" s="370">
        <v>203</v>
      </c>
      <c r="D1594" s="370">
        <v>70.650000000000006</v>
      </c>
      <c r="E1594" s="370">
        <v>3.9249999999999998</v>
      </c>
      <c r="F1594" s="370">
        <v>1.5980000000000001</v>
      </c>
    </row>
    <row r="1595" spans="1:8">
      <c r="A1595" s="370"/>
      <c r="B1595" s="370">
        <v>5.4640000000000004</v>
      </c>
      <c r="C1595" s="370">
        <v>191.9</v>
      </c>
      <c r="D1595" s="370">
        <v>70.72</v>
      </c>
      <c r="E1595" s="370">
        <v>4.0940000000000003</v>
      </c>
      <c r="F1595" s="370">
        <v>1.6719999999999999</v>
      </c>
    </row>
    <row r="1596" spans="1:8">
      <c r="A1596" s="370"/>
      <c r="B1596" s="370">
        <v>6.0709999999999997</v>
      </c>
      <c r="C1596" s="370">
        <v>179</v>
      </c>
      <c r="D1596" s="370">
        <v>69.430000000000007</v>
      </c>
      <c r="E1596" s="370">
        <v>4.2290000000000001</v>
      </c>
      <c r="F1596" s="370">
        <v>1.7729999999999999</v>
      </c>
    </row>
    <row r="1597" spans="1:8">
      <c r="A1597" s="370"/>
      <c r="B1597" s="370">
        <v>6.6790000000000003</v>
      </c>
      <c r="C1597" s="370">
        <v>164</v>
      </c>
      <c r="D1597" s="370">
        <v>66.97</v>
      </c>
      <c r="E1597" s="370">
        <v>4.34</v>
      </c>
      <c r="F1597" s="370">
        <v>1.903</v>
      </c>
    </row>
    <row r="1598" spans="1:8">
      <c r="A1598" s="370"/>
      <c r="B1598" s="370">
        <v>7.2859999999999996</v>
      </c>
      <c r="C1598" s="370">
        <v>146.9</v>
      </c>
      <c r="D1598" s="370">
        <v>63.49</v>
      </c>
      <c r="E1598" s="370">
        <v>4.4390000000000001</v>
      </c>
      <c r="F1598" s="370">
        <v>2.0670000000000002</v>
      </c>
    </row>
    <row r="1599" spans="1:8">
      <c r="A1599" s="370"/>
      <c r="B1599" s="370">
        <v>7.8929999999999998</v>
      </c>
      <c r="C1599" s="370">
        <v>127.5</v>
      </c>
      <c r="D1599" s="370">
        <v>59.18</v>
      </c>
      <c r="E1599" s="370">
        <v>4.5350000000000001</v>
      </c>
      <c r="F1599" s="370">
        <v>2.2690000000000001</v>
      </c>
    </row>
    <row r="1600" spans="1:8">
      <c r="A1600" s="370"/>
      <c r="B1600" s="370">
        <v>8.4990000000000006</v>
      </c>
      <c r="C1600" s="370">
        <v>105.7</v>
      </c>
      <c r="D1600" s="370">
        <v>54.21</v>
      </c>
      <c r="E1600" s="370">
        <v>4.641</v>
      </c>
      <c r="F1600" s="370">
        <v>2.512</v>
      </c>
    </row>
    <row r="1602" spans="1:8">
      <c r="A1602" s="399" t="s">
        <v>1906</v>
      </c>
      <c r="B1602" s="370">
        <v>0</v>
      </c>
      <c r="C1602" s="370">
        <v>249</v>
      </c>
      <c r="D1602" s="370">
        <v>0</v>
      </c>
      <c r="E1602" s="370">
        <v>1.1299999999999999E-2</v>
      </c>
      <c r="F1602" s="370">
        <v>1.5029999999999999</v>
      </c>
      <c r="G1602" s="373">
        <v>2.5</v>
      </c>
      <c r="H1602" s="370">
        <v>8.5</v>
      </c>
    </row>
    <row r="1603" spans="1:8">
      <c r="A1603" s="370"/>
      <c r="B1603" s="370">
        <v>0.60709999999999997</v>
      </c>
      <c r="C1603" s="370">
        <v>247.6</v>
      </c>
      <c r="D1603" s="370">
        <v>17.57</v>
      </c>
      <c r="E1603" s="370">
        <v>0.878</v>
      </c>
      <c r="F1603" s="370">
        <v>1.5009999999999999</v>
      </c>
    </row>
    <row r="1604" spans="1:8">
      <c r="A1604" s="370"/>
      <c r="B1604" s="370">
        <v>1.214</v>
      </c>
      <c r="C1604" s="370">
        <v>245.5</v>
      </c>
      <c r="D1604" s="370">
        <v>32</v>
      </c>
      <c r="E1604" s="370">
        <v>1.6180000000000001</v>
      </c>
      <c r="F1604" s="370">
        <v>1.496</v>
      </c>
    </row>
    <row r="1605" spans="1:8">
      <c r="A1605" s="370"/>
      <c r="B1605" s="370">
        <v>1.821</v>
      </c>
      <c r="C1605" s="370">
        <v>242.5</v>
      </c>
      <c r="D1605" s="370">
        <v>43.86</v>
      </c>
      <c r="E1605" s="370">
        <v>2.2440000000000002</v>
      </c>
      <c r="F1605" s="370">
        <v>1.4910000000000001</v>
      </c>
    </row>
    <row r="1606" spans="1:8">
      <c r="A1606" s="370"/>
      <c r="B1606" s="370">
        <v>2.4289999999999998</v>
      </c>
      <c r="C1606" s="370">
        <v>238.5</v>
      </c>
      <c r="D1606" s="370">
        <v>53.32</v>
      </c>
      <c r="E1606" s="370">
        <v>2.766</v>
      </c>
      <c r="F1606" s="370">
        <v>1.49</v>
      </c>
    </row>
    <row r="1607" spans="1:8">
      <c r="A1607" s="370"/>
      <c r="B1607" s="370">
        <v>3.036</v>
      </c>
      <c r="C1607" s="370">
        <v>233.3</v>
      </c>
      <c r="D1607" s="370">
        <v>60.56</v>
      </c>
      <c r="E1607" s="370">
        <v>3.1960000000000002</v>
      </c>
      <c r="F1607" s="370">
        <v>1.496</v>
      </c>
    </row>
    <row r="1608" spans="1:8">
      <c r="A1608" s="370"/>
      <c r="B1608" s="370">
        <v>3.6429999999999998</v>
      </c>
      <c r="C1608" s="370">
        <v>226.8</v>
      </c>
      <c r="D1608" s="370">
        <v>65.739999999999995</v>
      </c>
      <c r="E1608" s="370">
        <v>3.544</v>
      </c>
      <c r="F1608" s="370">
        <v>1.514</v>
      </c>
    </row>
    <row r="1609" spans="1:8">
      <c r="A1609" s="370"/>
      <c r="B1609" s="370">
        <v>4.25</v>
      </c>
      <c r="C1609" s="370">
        <v>218.8</v>
      </c>
      <c r="D1609" s="370">
        <v>69.05</v>
      </c>
      <c r="E1609" s="370">
        <v>3.8239999999999998</v>
      </c>
      <c r="F1609" s="370">
        <v>1.5469999999999999</v>
      </c>
    </row>
    <row r="1610" spans="1:8">
      <c r="A1610" s="370"/>
      <c r="B1610" s="370">
        <v>4.8570000000000002</v>
      </c>
      <c r="C1610" s="370">
        <v>209.2</v>
      </c>
      <c r="D1610" s="370">
        <v>70.650000000000006</v>
      </c>
      <c r="E1610" s="370">
        <v>4.0439999999999996</v>
      </c>
      <c r="F1610" s="370">
        <v>1.5980000000000001</v>
      </c>
    </row>
    <row r="1611" spans="1:8">
      <c r="A1611" s="370"/>
      <c r="B1611" s="370">
        <v>5.4640000000000004</v>
      </c>
      <c r="C1611" s="370">
        <v>197.8</v>
      </c>
      <c r="D1611" s="370">
        <v>70.72</v>
      </c>
      <c r="E1611" s="370">
        <v>4.218</v>
      </c>
      <c r="F1611" s="370">
        <v>1.6719999999999999</v>
      </c>
    </row>
    <row r="1612" spans="1:8">
      <c r="A1612" s="370"/>
      <c r="B1612" s="370">
        <v>6.0709999999999997</v>
      </c>
      <c r="C1612" s="370">
        <v>184.5</v>
      </c>
      <c r="D1612" s="370">
        <v>69.430000000000007</v>
      </c>
      <c r="E1612" s="370">
        <v>4.3559999999999999</v>
      </c>
      <c r="F1612" s="370">
        <v>1.7729999999999999</v>
      </c>
    </row>
    <row r="1613" spans="1:8">
      <c r="A1613" s="370"/>
      <c r="B1613" s="370">
        <v>6.6790000000000003</v>
      </c>
      <c r="C1613" s="370">
        <v>169</v>
      </c>
      <c r="D1613" s="370">
        <v>66.97</v>
      </c>
      <c r="E1613" s="370">
        <v>4.47</v>
      </c>
      <c r="F1613" s="370">
        <v>1.903</v>
      </c>
    </row>
    <row r="1614" spans="1:8">
      <c r="A1614" s="370"/>
      <c r="B1614" s="370">
        <v>7.2859999999999996</v>
      </c>
      <c r="C1614" s="370">
        <v>151.4</v>
      </c>
      <c r="D1614" s="370">
        <v>63.49</v>
      </c>
      <c r="E1614" s="370">
        <v>4.57</v>
      </c>
      <c r="F1614" s="370">
        <v>2.0670000000000002</v>
      </c>
    </row>
    <row r="1615" spans="1:8">
      <c r="A1615" s="370"/>
      <c r="B1615" s="370">
        <v>7.8929999999999998</v>
      </c>
      <c r="C1615" s="370">
        <v>131.30000000000001</v>
      </c>
      <c r="D1615" s="370">
        <v>59.18</v>
      </c>
      <c r="E1615" s="370">
        <v>4.6689999999999996</v>
      </c>
      <c r="F1615" s="370">
        <v>2.2690000000000001</v>
      </c>
    </row>
    <row r="1616" spans="1:8">
      <c r="A1616" s="370"/>
      <c r="B1616" s="370">
        <v>8.4990000000000006</v>
      </c>
      <c r="C1616" s="370">
        <v>108.8</v>
      </c>
      <c r="D1616" s="370">
        <v>54.21</v>
      </c>
      <c r="E1616" s="370">
        <v>4.7770000000000001</v>
      </c>
      <c r="F1616" s="370">
        <v>2.512</v>
      </c>
    </row>
    <row r="1618" spans="1:8">
      <c r="A1618" s="370" t="s">
        <v>1907</v>
      </c>
      <c r="B1618" s="370">
        <v>0</v>
      </c>
      <c r="C1618" s="370">
        <v>11</v>
      </c>
      <c r="D1618" s="370">
        <v>0</v>
      </c>
      <c r="E1618" s="370">
        <v>0.15</v>
      </c>
      <c r="F1618" s="370">
        <v>1.3</v>
      </c>
      <c r="G1618" s="370">
        <v>5</v>
      </c>
      <c r="H1618" s="370">
        <v>14</v>
      </c>
    </row>
    <row r="1619" spans="1:8">
      <c r="A1619" s="370"/>
      <c r="B1619" s="370">
        <v>0.71430000000000005</v>
      </c>
      <c r="C1619" s="370">
        <v>11.01</v>
      </c>
      <c r="D1619" s="370">
        <v>12.13</v>
      </c>
      <c r="E1619" s="370">
        <v>0.16639999999999999</v>
      </c>
      <c r="F1619" s="370">
        <v>1.323</v>
      </c>
    </row>
    <row r="1620" spans="1:8">
      <c r="A1620" s="370"/>
      <c r="B1620" s="370">
        <v>1.429</v>
      </c>
      <c r="C1620" s="370">
        <v>10.97</v>
      </c>
      <c r="D1620" s="370">
        <v>22.53</v>
      </c>
      <c r="E1620" s="370">
        <v>0.18310000000000001</v>
      </c>
      <c r="F1620" s="370">
        <v>1.3440000000000001</v>
      </c>
    </row>
    <row r="1621" spans="1:8">
      <c r="A1621" s="370"/>
      <c r="B1621" s="370">
        <v>2.1429999999999998</v>
      </c>
      <c r="C1621" s="370">
        <v>10.9</v>
      </c>
      <c r="D1621" s="370">
        <v>31.35</v>
      </c>
      <c r="E1621" s="370">
        <v>0.19989999999999999</v>
      </c>
      <c r="F1621" s="370">
        <v>1.3660000000000001</v>
      </c>
    </row>
    <row r="1622" spans="1:8">
      <c r="A1622" s="370"/>
      <c r="B1622" s="370">
        <v>2.8570000000000002</v>
      </c>
      <c r="C1622" s="370">
        <v>10.79</v>
      </c>
      <c r="D1622" s="370">
        <v>38.729999999999997</v>
      </c>
      <c r="E1622" s="370">
        <v>0.21659999999999999</v>
      </c>
      <c r="F1622" s="370">
        <v>1.389</v>
      </c>
    </row>
    <row r="1623" spans="1:8">
      <c r="A1623" s="370"/>
      <c r="B1623" s="370">
        <v>3.5710000000000002</v>
      </c>
      <c r="C1623" s="370">
        <v>10.65</v>
      </c>
      <c r="D1623" s="370">
        <v>44.81</v>
      </c>
      <c r="E1623" s="370">
        <v>0.23319999999999999</v>
      </c>
      <c r="F1623" s="370">
        <v>1.415</v>
      </c>
    </row>
    <row r="1624" spans="1:8">
      <c r="A1624" s="370"/>
      <c r="B1624" s="370">
        <v>4.2859999999999996</v>
      </c>
      <c r="C1624" s="370">
        <v>10.47</v>
      </c>
      <c r="D1624" s="370">
        <v>49.71</v>
      </c>
      <c r="E1624" s="370">
        <v>0.24940000000000001</v>
      </c>
      <c r="F1624" s="370">
        <v>1.4450000000000001</v>
      </c>
    </row>
    <row r="1625" spans="1:8">
      <c r="A1625" s="370"/>
      <c r="B1625" s="370">
        <v>5</v>
      </c>
      <c r="C1625" s="370">
        <v>10.26</v>
      </c>
      <c r="D1625" s="370">
        <v>53.58</v>
      </c>
      <c r="E1625" s="370">
        <v>0.26519999999999999</v>
      </c>
      <c r="F1625" s="370">
        <v>1.48</v>
      </c>
    </row>
    <row r="1626" spans="1:8">
      <c r="A1626" s="370"/>
      <c r="B1626" s="370">
        <v>5.7140000000000004</v>
      </c>
      <c r="C1626" s="370">
        <v>10.01</v>
      </c>
      <c r="D1626" s="370">
        <v>56.55</v>
      </c>
      <c r="E1626" s="370">
        <v>0.28039999999999998</v>
      </c>
      <c r="F1626" s="370">
        <v>1.5209999999999999</v>
      </c>
    </row>
    <row r="1627" spans="1:8">
      <c r="A1627" s="370"/>
      <c r="B1627" s="370">
        <v>6.4290000000000003</v>
      </c>
      <c r="C1627" s="370">
        <v>9.7420000000000009</v>
      </c>
      <c r="D1627" s="370">
        <v>58.75</v>
      </c>
      <c r="E1627" s="370">
        <v>0.2949</v>
      </c>
      <c r="F1627" s="370">
        <v>1.57</v>
      </c>
    </row>
    <row r="1628" spans="1:8">
      <c r="A1628" s="370"/>
      <c r="B1628" s="370">
        <v>7.1429999999999998</v>
      </c>
      <c r="C1628" s="370">
        <v>9.4410000000000007</v>
      </c>
      <c r="D1628" s="370">
        <v>60.33</v>
      </c>
      <c r="E1628" s="370">
        <v>0.30840000000000001</v>
      </c>
      <c r="F1628" s="370">
        <v>1.6279999999999999</v>
      </c>
    </row>
    <row r="1629" spans="1:8">
      <c r="A1629" s="370"/>
      <c r="B1629" s="370">
        <v>7.8570000000000002</v>
      </c>
      <c r="C1629" s="370">
        <v>9.1140000000000008</v>
      </c>
      <c r="D1629" s="370">
        <v>61.42</v>
      </c>
      <c r="E1629" s="370">
        <v>0.32100000000000001</v>
      </c>
      <c r="F1629" s="370">
        <v>1.6950000000000001</v>
      </c>
    </row>
    <row r="1630" spans="1:8">
      <c r="A1630" s="370"/>
      <c r="B1630" s="370">
        <v>8.5709999999999997</v>
      </c>
      <c r="C1630" s="370">
        <v>8.7620000000000005</v>
      </c>
      <c r="D1630" s="370">
        <v>62.15</v>
      </c>
      <c r="E1630" s="370">
        <v>0.33239999999999997</v>
      </c>
      <c r="F1630" s="370">
        <v>1.774</v>
      </c>
    </row>
    <row r="1631" spans="1:8">
      <c r="A1631" s="370"/>
      <c r="B1631" s="370">
        <v>9.2859999999999996</v>
      </c>
      <c r="C1631" s="370">
        <v>8.3859999999999992</v>
      </c>
      <c r="D1631" s="370">
        <v>62.67</v>
      </c>
      <c r="E1631" s="370">
        <v>0.34250000000000003</v>
      </c>
      <c r="F1631" s="370">
        <v>1.865</v>
      </c>
    </row>
    <row r="1632" spans="1:8">
      <c r="A1632" s="370"/>
      <c r="B1632" s="370">
        <v>9.9990000000000006</v>
      </c>
      <c r="C1632" s="370">
        <v>7.99</v>
      </c>
      <c r="D1632" s="370">
        <v>63.1</v>
      </c>
      <c r="E1632" s="370">
        <v>0.35120000000000001</v>
      </c>
      <c r="F1632" s="370">
        <v>1.97</v>
      </c>
    </row>
    <row r="1634" spans="1:8">
      <c r="A1634" s="370" t="s">
        <v>1908</v>
      </c>
      <c r="B1634" s="370">
        <v>0</v>
      </c>
      <c r="C1634" s="370">
        <v>22.26</v>
      </c>
      <c r="D1634" s="370">
        <v>0</v>
      </c>
      <c r="E1634" s="370">
        <v>0.3075</v>
      </c>
      <c r="F1634" s="370">
        <v>1.3</v>
      </c>
      <c r="G1634" s="370">
        <v>5</v>
      </c>
      <c r="H1634" s="370">
        <v>14</v>
      </c>
    </row>
    <row r="1635" spans="1:8">
      <c r="A1635" s="370"/>
      <c r="B1635" s="370">
        <v>1</v>
      </c>
      <c r="C1635" s="370">
        <v>22.14</v>
      </c>
      <c r="D1635" s="370">
        <v>14.42</v>
      </c>
      <c r="E1635" s="370">
        <v>0.35659999999999997</v>
      </c>
      <c r="F1635" s="370">
        <v>1.3280000000000001</v>
      </c>
    </row>
    <row r="1636" spans="1:8">
      <c r="A1636" s="370"/>
      <c r="B1636" s="370">
        <v>2</v>
      </c>
      <c r="C1636" s="370">
        <v>21.95</v>
      </c>
      <c r="D1636" s="370">
        <v>26.75</v>
      </c>
      <c r="E1636" s="370">
        <v>0.4042</v>
      </c>
      <c r="F1636" s="370">
        <v>1.3560000000000001</v>
      </c>
    </row>
    <row r="1637" spans="1:8">
      <c r="A1637" s="370"/>
      <c r="B1637" s="370">
        <v>3</v>
      </c>
      <c r="C1637" s="370">
        <v>21.67</v>
      </c>
      <c r="D1637" s="370">
        <v>37.229999999999997</v>
      </c>
      <c r="E1637" s="370">
        <v>0.4501</v>
      </c>
      <c r="F1637" s="370">
        <v>1.389</v>
      </c>
    </row>
    <row r="1638" spans="1:8">
      <c r="A1638" s="370"/>
      <c r="B1638" s="370">
        <v>4</v>
      </c>
      <c r="C1638" s="370">
        <v>21.3</v>
      </c>
      <c r="D1638" s="370">
        <v>45.91</v>
      </c>
      <c r="E1638" s="370">
        <v>0.49399999999999999</v>
      </c>
      <c r="F1638" s="370">
        <v>1.4279999999999999</v>
      </c>
    </row>
    <row r="1639" spans="1:8">
      <c r="A1639" s="370"/>
      <c r="B1639" s="370">
        <v>5</v>
      </c>
      <c r="C1639" s="370">
        <v>20.82</v>
      </c>
      <c r="D1639" s="370">
        <v>52.87</v>
      </c>
      <c r="E1639" s="370">
        <v>0.53549999999999998</v>
      </c>
      <c r="F1639" s="370">
        <v>1.4770000000000001</v>
      </c>
    </row>
    <row r="1640" spans="1:8">
      <c r="A1640" s="370"/>
      <c r="B1640" s="370">
        <v>6</v>
      </c>
      <c r="C1640" s="370">
        <v>20.21</v>
      </c>
      <c r="D1640" s="370">
        <v>58.14</v>
      </c>
      <c r="E1640" s="370">
        <v>0.57440000000000002</v>
      </c>
      <c r="F1640" s="370">
        <v>1.5389999999999999</v>
      </c>
    </row>
    <row r="1641" spans="1:8">
      <c r="A1641" s="370"/>
      <c r="B1641" s="370">
        <v>7</v>
      </c>
      <c r="C1641" s="370">
        <v>19.46</v>
      </c>
      <c r="D1641" s="370">
        <v>61.8</v>
      </c>
      <c r="E1641" s="370">
        <v>0.61040000000000005</v>
      </c>
      <c r="F1641" s="370">
        <v>1.617</v>
      </c>
    </row>
    <row r="1642" spans="1:8">
      <c r="A1642" s="370"/>
      <c r="B1642" s="370">
        <v>8</v>
      </c>
      <c r="C1642" s="370">
        <v>18.57</v>
      </c>
      <c r="D1642" s="370">
        <v>63.89</v>
      </c>
      <c r="E1642" s="370">
        <v>0.64329999999999998</v>
      </c>
      <c r="F1642" s="370">
        <v>1.7130000000000001</v>
      </c>
    </row>
    <row r="1643" spans="1:8">
      <c r="A1643" s="370"/>
      <c r="B1643" s="370">
        <v>9</v>
      </c>
      <c r="C1643" s="370">
        <v>17.5</v>
      </c>
      <c r="D1643" s="370">
        <v>64.48</v>
      </c>
      <c r="E1643" s="370">
        <v>0.67259999999999998</v>
      </c>
      <c r="F1643" s="370">
        <v>1.831</v>
      </c>
    </row>
    <row r="1644" spans="1:8">
      <c r="A1644" s="370"/>
      <c r="B1644" s="370">
        <v>10</v>
      </c>
      <c r="C1644" s="370">
        <v>16.260000000000002</v>
      </c>
      <c r="D1644" s="370">
        <v>63.62</v>
      </c>
      <c r="E1644" s="370">
        <v>0.69830000000000003</v>
      </c>
      <c r="F1644" s="370">
        <v>1.9730000000000001</v>
      </c>
    </row>
    <row r="1645" spans="1:8">
      <c r="A1645" s="370"/>
      <c r="B1645" s="370">
        <v>11</v>
      </c>
      <c r="C1645" s="370">
        <v>14.83</v>
      </c>
      <c r="D1645" s="370">
        <v>61.37</v>
      </c>
      <c r="E1645" s="370">
        <v>0.7198</v>
      </c>
      <c r="F1645" s="370">
        <v>2.1419999999999999</v>
      </c>
    </row>
    <row r="1646" spans="1:8">
      <c r="A1646" s="370"/>
      <c r="B1646" s="370">
        <v>12</v>
      </c>
      <c r="C1646" s="370">
        <v>13.19</v>
      </c>
      <c r="D1646" s="370">
        <v>57.8</v>
      </c>
      <c r="E1646" s="370">
        <v>0.73709999999999998</v>
      </c>
      <c r="F1646" s="370">
        <v>2.3420000000000001</v>
      </c>
    </row>
    <row r="1647" spans="1:8">
      <c r="A1647" s="370"/>
      <c r="B1647" s="370">
        <v>13</v>
      </c>
      <c r="C1647" s="370">
        <v>11.33</v>
      </c>
      <c r="D1647" s="370">
        <v>52.94</v>
      </c>
      <c r="E1647" s="370">
        <v>0.74970000000000003</v>
      </c>
      <c r="F1647" s="370">
        <v>2.5739999999999998</v>
      </c>
    </row>
    <row r="1648" spans="1:8">
      <c r="A1648" s="370"/>
      <c r="B1648" s="370">
        <v>14</v>
      </c>
      <c r="C1648" s="370">
        <v>9.2330000000000005</v>
      </c>
      <c r="D1648" s="370">
        <v>46.89</v>
      </c>
      <c r="E1648" s="370">
        <v>0.75739999999999996</v>
      </c>
      <c r="F1648" s="370">
        <v>2.8420000000000001</v>
      </c>
    </row>
    <row r="1650" spans="1:8">
      <c r="A1650" s="370" t="s">
        <v>1909</v>
      </c>
      <c r="B1650" s="370">
        <v>0</v>
      </c>
      <c r="C1650" s="370">
        <v>34.299999999999997</v>
      </c>
      <c r="D1650" s="370">
        <v>0</v>
      </c>
      <c r="E1650" s="370">
        <v>0.3402</v>
      </c>
      <c r="F1650" s="370">
        <v>1.3</v>
      </c>
      <c r="G1650" s="370">
        <v>5</v>
      </c>
      <c r="H1650" s="370">
        <v>14</v>
      </c>
    </row>
    <row r="1651" spans="1:8">
      <c r="A1651" s="370"/>
      <c r="B1651" s="370">
        <v>1</v>
      </c>
      <c r="C1651" s="370">
        <v>34.25</v>
      </c>
      <c r="D1651" s="370">
        <v>16.23</v>
      </c>
      <c r="E1651" s="370">
        <v>0.43209999999999998</v>
      </c>
      <c r="F1651" s="370">
        <v>1.3280000000000001</v>
      </c>
    </row>
    <row r="1652" spans="1:8">
      <c r="A1652" s="370"/>
      <c r="B1652" s="370">
        <v>2</v>
      </c>
      <c r="C1652" s="370">
        <v>34.07</v>
      </c>
      <c r="D1652" s="370">
        <v>29.91</v>
      </c>
      <c r="E1652" s="370">
        <v>0.5202</v>
      </c>
      <c r="F1652" s="370">
        <v>1.3560000000000001</v>
      </c>
    </row>
    <row r="1653" spans="1:8">
      <c r="A1653" s="370"/>
      <c r="B1653" s="370">
        <v>3</v>
      </c>
      <c r="C1653" s="370">
        <v>33.76</v>
      </c>
      <c r="D1653" s="370">
        <v>41.31</v>
      </c>
      <c r="E1653" s="370">
        <v>0.60399999999999998</v>
      </c>
      <c r="F1653" s="370">
        <v>1.389</v>
      </c>
    </row>
    <row r="1654" spans="1:8">
      <c r="A1654" s="370"/>
      <c r="B1654" s="370">
        <v>4</v>
      </c>
      <c r="C1654" s="370">
        <v>33.29</v>
      </c>
      <c r="D1654" s="370">
        <v>50.59</v>
      </c>
      <c r="E1654" s="370">
        <v>0.68289999999999995</v>
      </c>
      <c r="F1654" s="370">
        <v>1.4279999999999999</v>
      </c>
    </row>
    <row r="1655" spans="1:8">
      <c r="A1655" s="370"/>
      <c r="B1655" s="370">
        <v>5</v>
      </c>
      <c r="C1655" s="370">
        <v>32.65</v>
      </c>
      <c r="D1655" s="370">
        <v>57.91</v>
      </c>
      <c r="E1655" s="370">
        <v>0.75649999999999995</v>
      </c>
      <c r="F1655" s="370">
        <v>1.478</v>
      </c>
    </row>
    <row r="1656" spans="1:8">
      <c r="A1656" s="370"/>
      <c r="B1656" s="370">
        <v>6</v>
      </c>
      <c r="C1656" s="370">
        <v>31.84</v>
      </c>
      <c r="D1656" s="370">
        <v>63.41</v>
      </c>
      <c r="E1656" s="370">
        <v>0.82430000000000003</v>
      </c>
      <c r="F1656" s="370">
        <v>1.54</v>
      </c>
    </row>
    <row r="1657" spans="1:8">
      <c r="A1657" s="370"/>
      <c r="B1657" s="370">
        <v>7</v>
      </c>
      <c r="C1657" s="370">
        <v>30.83</v>
      </c>
      <c r="D1657" s="370">
        <v>67.260000000000005</v>
      </c>
      <c r="E1657" s="370">
        <v>0.88580000000000003</v>
      </c>
      <c r="F1657" s="370">
        <v>1.617</v>
      </c>
    </row>
    <row r="1658" spans="1:8">
      <c r="A1658" s="370"/>
      <c r="B1658" s="370">
        <v>8</v>
      </c>
      <c r="C1658" s="370">
        <v>29.62</v>
      </c>
      <c r="D1658" s="370">
        <v>69.62</v>
      </c>
      <c r="E1658" s="370">
        <v>0.9405</v>
      </c>
      <c r="F1658" s="370">
        <v>1.7130000000000001</v>
      </c>
    </row>
    <row r="1659" spans="1:8">
      <c r="A1659" s="370"/>
      <c r="B1659" s="370">
        <v>9</v>
      </c>
      <c r="C1659" s="370">
        <v>28.19</v>
      </c>
      <c r="D1659" s="370">
        <v>70.63</v>
      </c>
      <c r="E1659" s="370">
        <v>0.98799999999999999</v>
      </c>
      <c r="F1659" s="370">
        <v>1.831</v>
      </c>
    </row>
    <row r="1660" spans="1:8">
      <c r="A1660" s="370"/>
      <c r="B1660" s="370">
        <v>10</v>
      </c>
      <c r="C1660" s="370">
        <v>26.53</v>
      </c>
      <c r="D1660" s="370">
        <v>70.45</v>
      </c>
      <c r="E1660" s="370">
        <v>1.028</v>
      </c>
      <c r="F1660" s="370">
        <v>1.9730000000000001</v>
      </c>
    </row>
    <row r="1661" spans="1:8">
      <c r="A1661" s="370"/>
      <c r="B1661" s="370">
        <v>11</v>
      </c>
      <c r="C1661" s="370">
        <v>24.62</v>
      </c>
      <c r="D1661" s="370">
        <v>69.239999999999995</v>
      </c>
      <c r="E1661" s="370">
        <v>1.0589999999999999</v>
      </c>
      <c r="F1661" s="370">
        <v>2.1419999999999999</v>
      </c>
    </row>
    <row r="1662" spans="1:8">
      <c r="A1662" s="370"/>
      <c r="B1662" s="370">
        <v>12</v>
      </c>
      <c r="C1662" s="370">
        <v>22.46</v>
      </c>
      <c r="D1662" s="370">
        <v>67.16</v>
      </c>
      <c r="E1662" s="370">
        <v>1.0820000000000001</v>
      </c>
      <c r="F1662" s="370">
        <v>2.3420000000000001</v>
      </c>
    </row>
    <row r="1663" spans="1:8">
      <c r="A1663" s="370"/>
      <c r="B1663" s="370">
        <v>13</v>
      </c>
      <c r="C1663" s="370">
        <v>20.03</v>
      </c>
      <c r="D1663" s="370">
        <v>64.36</v>
      </c>
      <c r="E1663" s="370">
        <v>1.0960000000000001</v>
      </c>
      <c r="F1663" s="370">
        <v>2.5739999999999998</v>
      </c>
    </row>
    <row r="1664" spans="1:8">
      <c r="A1664" s="370"/>
      <c r="B1664" s="370">
        <v>14</v>
      </c>
      <c r="C1664" s="370">
        <v>17.32</v>
      </c>
      <c r="D1664" s="370">
        <v>61</v>
      </c>
      <c r="E1664" s="370">
        <v>1.1000000000000001</v>
      </c>
      <c r="F1664" s="370">
        <v>2.8420000000000001</v>
      </c>
    </row>
    <row r="1666" spans="1:8">
      <c r="A1666" s="370" t="s">
        <v>1910</v>
      </c>
      <c r="B1666" s="370">
        <v>0</v>
      </c>
      <c r="C1666" s="370">
        <v>44.51</v>
      </c>
      <c r="D1666" s="370">
        <v>0</v>
      </c>
      <c r="E1666" s="370">
        <v>0.40029999999999999</v>
      </c>
      <c r="F1666" s="370">
        <v>1.3</v>
      </c>
      <c r="G1666" s="370">
        <v>5</v>
      </c>
      <c r="H1666" s="370">
        <v>14</v>
      </c>
    </row>
    <row r="1667" spans="1:8">
      <c r="A1667" s="370"/>
      <c r="B1667" s="370">
        <v>1</v>
      </c>
      <c r="C1667" s="370">
        <v>44.43</v>
      </c>
      <c r="D1667" s="370">
        <v>16.27</v>
      </c>
      <c r="E1667" s="370">
        <v>0.53410000000000002</v>
      </c>
      <c r="F1667" s="370">
        <v>1.3280000000000001</v>
      </c>
    </row>
    <row r="1668" spans="1:8">
      <c r="A1668" s="370"/>
      <c r="B1668" s="370">
        <v>2</v>
      </c>
      <c r="C1668" s="370">
        <v>44.21</v>
      </c>
      <c r="D1668" s="370">
        <v>29.98</v>
      </c>
      <c r="E1668" s="370">
        <v>0.66120000000000001</v>
      </c>
      <c r="F1668" s="370">
        <v>1.3560000000000001</v>
      </c>
    </row>
    <row r="1669" spans="1:8">
      <c r="A1669" s="370"/>
      <c r="B1669" s="370">
        <v>3</v>
      </c>
      <c r="C1669" s="370">
        <v>43.81</v>
      </c>
      <c r="D1669" s="370">
        <v>41.42</v>
      </c>
      <c r="E1669" s="370">
        <v>0.78080000000000005</v>
      </c>
      <c r="F1669" s="370">
        <v>1.389</v>
      </c>
    </row>
    <row r="1670" spans="1:8">
      <c r="A1670" s="370"/>
      <c r="B1670" s="370">
        <v>4</v>
      </c>
      <c r="C1670" s="370">
        <v>43.21</v>
      </c>
      <c r="D1670" s="370">
        <v>50.76</v>
      </c>
      <c r="E1670" s="370">
        <v>0.8921</v>
      </c>
      <c r="F1670" s="370">
        <v>1.4279999999999999</v>
      </c>
    </row>
    <row r="1671" spans="1:8">
      <c r="A1671" s="370"/>
      <c r="B1671" s="370">
        <v>5</v>
      </c>
      <c r="C1671" s="370">
        <v>42.4</v>
      </c>
      <c r="D1671" s="370">
        <v>58.18</v>
      </c>
      <c r="E1671" s="370">
        <v>0.99429999999999996</v>
      </c>
      <c r="F1671" s="370">
        <v>1.478</v>
      </c>
    </row>
    <row r="1672" spans="1:8">
      <c r="A1672" s="370"/>
      <c r="B1672" s="370">
        <v>6</v>
      </c>
      <c r="C1672" s="370">
        <v>41.34</v>
      </c>
      <c r="D1672" s="370">
        <v>63.83</v>
      </c>
      <c r="E1672" s="370">
        <v>1.087</v>
      </c>
      <c r="F1672" s="370">
        <v>1.54</v>
      </c>
    </row>
    <row r="1673" spans="1:8">
      <c r="A1673" s="370"/>
      <c r="B1673" s="370">
        <v>7</v>
      </c>
      <c r="C1673" s="370">
        <v>40.020000000000003</v>
      </c>
      <c r="D1673" s="370">
        <v>67.89</v>
      </c>
      <c r="E1673" s="370">
        <v>1.169</v>
      </c>
      <c r="F1673" s="370">
        <v>1.617</v>
      </c>
    </row>
    <row r="1674" spans="1:8">
      <c r="A1674" s="370"/>
      <c r="B1674" s="370">
        <v>8</v>
      </c>
      <c r="C1674" s="370">
        <v>38.42</v>
      </c>
      <c r="D1674" s="370">
        <v>70.52</v>
      </c>
      <c r="E1674" s="370">
        <v>1.2390000000000001</v>
      </c>
      <c r="F1674" s="370">
        <v>1.7130000000000001</v>
      </c>
    </row>
    <row r="1675" spans="1:8">
      <c r="A1675" s="370"/>
      <c r="B1675" s="370">
        <v>9</v>
      </c>
      <c r="C1675" s="370">
        <v>36.520000000000003</v>
      </c>
      <c r="D1675" s="370">
        <v>71.89</v>
      </c>
      <c r="E1675" s="370">
        <v>1.2969999999999999</v>
      </c>
      <c r="F1675" s="370">
        <v>1.831</v>
      </c>
    </row>
    <row r="1676" spans="1:8">
      <c r="A1676" s="370"/>
      <c r="B1676" s="370">
        <v>10</v>
      </c>
      <c r="C1676" s="370">
        <v>34.28</v>
      </c>
      <c r="D1676" s="370">
        <v>72.17</v>
      </c>
      <c r="E1676" s="370">
        <v>1.343</v>
      </c>
      <c r="F1676" s="370">
        <v>1.9730000000000001</v>
      </c>
    </row>
    <row r="1677" spans="1:8">
      <c r="A1677" s="370"/>
      <c r="B1677" s="370">
        <v>11</v>
      </c>
      <c r="C1677" s="370">
        <v>31.69</v>
      </c>
      <c r="D1677" s="370">
        <v>71.52</v>
      </c>
      <c r="E1677" s="370">
        <v>1.375</v>
      </c>
      <c r="F1677" s="370">
        <v>2.1419999999999999</v>
      </c>
    </row>
    <row r="1678" spans="1:8">
      <c r="A1678" s="370"/>
      <c r="B1678" s="370">
        <v>12</v>
      </c>
      <c r="C1678" s="370">
        <v>28.74</v>
      </c>
      <c r="D1678" s="370">
        <v>70.12</v>
      </c>
      <c r="E1678" s="370">
        <v>1.3919999999999999</v>
      </c>
      <c r="F1678" s="370">
        <v>2.3420000000000001</v>
      </c>
    </row>
    <row r="1679" spans="1:8">
      <c r="A1679" s="370"/>
      <c r="B1679" s="370">
        <v>13</v>
      </c>
      <c r="C1679" s="370">
        <v>25.39</v>
      </c>
      <c r="D1679" s="370">
        <v>68.14</v>
      </c>
      <c r="E1679" s="370">
        <v>1.3939999999999999</v>
      </c>
      <c r="F1679" s="370">
        <v>2.5739999999999998</v>
      </c>
    </row>
    <row r="1680" spans="1:8">
      <c r="A1680" s="370"/>
      <c r="B1680" s="370">
        <v>14</v>
      </c>
      <c r="C1680" s="370">
        <v>21.63</v>
      </c>
      <c r="D1680" s="370">
        <v>65.73</v>
      </c>
      <c r="E1680" s="370">
        <v>1.38</v>
      </c>
      <c r="F1680" s="370">
        <v>2.8420000000000001</v>
      </c>
    </row>
    <row r="1682" spans="1:8">
      <c r="A1682" s="370" t="s">
        <v>1911</v>
      </c>
      <c r="B1682" s="370">
        <v>0</v>
      </c>
      <c r="C1682" s="370">
        <v>55.63</v>
      </c>
      <c r="D1682" s="370">
        <v>0</v>
      </c>
      <c r="E1682" s="370">
        <v>0.50039999999999996</v>
      </c>
      <c r="F1682" s="370">
        <v>1.3</v>
      </c>
      <c r="G1682" s="370">
        <v>5</v>
      </c>
      <c r="H1682" s="370">
        <v>14</v>
      </c>
    </row>
    <row r="1683" spans="1:8">
      <c r="A1683" s="370"/>
      <c r="B1683" s="370">
        <v>1</v>
      </c>
      <c r="C1683" s="370">
        <v>55.53</v>
      </c>
      <c r="D1683" s="370">
        <v>16.27</v>
      </c>
      <c r="E1683" s="370">
        <v>0.66769999999999996</v>
      </c>
      <c r="F1683" s="370">
        <v>1.3280000000000001</v>
      </c>
    </row>
    <row r="1684" spans="1:8">
      <c r="A1684" s="370"/>
      <c r="B1684" s="370">
        <v>2</v>
      </c>
      <c r="C1684" s="370">
        <v>55.24</v>
      </c>
      <c r="D1684" s="370">
        <v>29.98</v>
      </c>
      <c r="E1684" s="370">
        <v>0.82650000000000001</v>
      </c>
      <c r="F1684" s="370">
        <v>1.3560000000000001</v>
      </c>
    </row>
    <row r="1685" spans="1:8">
      <c r="A1685" s="370"/>
      <c r="B1685" s="370">
        <v>3</v>
      </c>
      <c r="C1685" s="370">
        <v>54.74</v>
      </c>
      <c r="D1685" s="370">
        <v>41.42</v>
      </c>
      <c r="E1685" s="370">
        <v>0.97599999999999998</v>
      </c>
      <c r="F1685" s="370">
        <v>1.389</v>
      </c>
    </row>
    <row r="1686" spans="1:8">
      <c r="A1686" s="370"/>
      <c r="B1686" s="370">
        <v>4</v>
      </c>
      <c r="C1686" s="370">
        <v>53.99</v>
      </c>
      <c r="D1686" s="370">
        <v>50.76</v>
      </c>
      <c r="E1686" s="370">
        <v>1.115</v>
      </c>
      <c r="F1686" s="370">
        <v>1.4279999999999999</v>
      </c>
    </row>
    <row r="1687" spans="1:8">
      <c r="A1687" s="370"/>
      <c r="B1687" s="370">
        <v>5</v>
      </c>
      <c r="C1687" s="370">
        <v>52.98</v>
      </c>
      <c r="D1687" s="370">
        <v>58.18</v>
      </c>
      <c r="E1687" s="370">
        <v>1.2430000000000001</v>
      </c>
      <c r="F1687" s="370">
        <v>1.478</v>
      </c>
    </row>
    <row r="1688" spans="1:8">
      <c r="A1688" s="370"/>
      <c r="B1688" s="370">
        <v>6</v>
      </c>
      <c r="C1688" s="370">
        <v>51.66</v>
      </c>
      <c r="D1688" s="370">
        <v>63.83</v>
      </c>
      <c r="E1688" s="370">
        <v>1.3580000000000001</v>
      </c>
      <c r="F1688" s="370">
        <v>1.54</v>
      </c>
    </row>
    <row r="1689" spans="1:8">
      <c r="A1689" s="370"/>
      <c r="B1689" s="370">
        <v>7</v>
      </c>
      <c r="C1689" s="370">
        <v>50.02</v>
      </c>
      <c r="D1689" s="370">
        <v>67.89</v>
      </c>
      <c r="E1689" s="370">
        <v>1.4610000000000001</v>
      </c>
      <c r="F1689" s="370">
        <v>1.617</v>
      </c>
    </row>
    <row r="1690" spans="1:8">
      <c r="A1690" s="370"/>
      <c r="B1690" s="370">
        <v>8</v>
      </c>
      <c r="C1690" s="370">
        <v>48.02</v>
      </c>
      <c r="D1690" s="370">
        <v>70.52</v>
      </c>
      <c r="E1690" s="370">
        <v>1.5489999999999999</v>
      </c>
      <c r="F1690" s="370">
        <v>1.7130000000000001</v>
      </c>
    </row>
    <row r="1691" spans="1:8">
      <c r="A1691" s="370"/>
      <c r="B1691" s="370">
        <v>9</v>
      </c>
      <c r="C1691" s="370">
        <v>45.64</v>
      </c>
      <c r="D1691" s="370">
        <v>71.89</v>
      </c>
      <c r="E1691" s="370">
        <v>1.6220000000000001</v>
      </c>
      <c r="F1691" s="370">
        <v>1.831</v>
      </c>
    </row>
    <row r="1692" spans="1:8">
      <c r="A1692" s="370"/>
      <c r="B1692" s="370">
        <v>10</v>
      </c>
      <c r="C1692" s="370">
        <v>42.85</v>
      </c>
      <c r="D1692" s="370">
        <v>72.17</v>
      </c>
      <c r="E1692" s="370">
        <v>1.679</v>
      </c>
      <c r="F1692" s="370">
        <v>1.9730000000000001</v>
      </c>
    </row>
    <row r="1693" spans="1:8">
      <c r="A1693" s="370"/>
      <c r="B1693" s="370">
        <v>11</v>
      </c>
      <c r="C1693" s="370">
        <v>39.619999999999997</v>
      </c>
      <c r="D1693" s="370">
        <v>71.52</v>
      </c>
      <c r="E1693" s="370">
        <v>1.718</v>
      </c>
      <c r="F1693" s="370">
        <v>2.1419999999999999</v>
      </c>
    </row>
    <row r="1694" spans="1:8">
      <c r="A1694" s="370"/>
      <c r="B1694" s="370">
        <v>12</v>
      </c>
      <c r="C1694" s="370">
        <v>35.92</v>
      </c>
      <c r="D1694" s="370">
        <v>70.12</v>
      </c>
      <c r="E1694" s="370">
        <v>1.74</v>
      </c>
      <c r="F1694" s="370">
        <v>2.3420000000000001</v>
      </c>
    </row>
    <row r="1695" spans="1:8">
      <c r="A1695" s="370"/>
      <c r="B1695" s="370">
        <v>13</v>
      </c>
      <c r="C1695" s="370">
        <v>31.74</v>
      </c>
      <c r="D1695" s="370">
        <v>68.14</v>
      </c>
      <c r="E1695" s="370">
        <v>1.7430000000000001</v>
      </c>
      <c r="F1695" s="370">
        <v>2.5739999999999998</v>
      </c>
    </row>
    <row r="1696" spans="1:8">
      <c r="A1696" s="370"/>
      <c r="B1696" s="370">
        <v>14</v>
      </c>
      <c r="C1696" s="370">
        <v>27.03</v>
      </c>
      <c r="D1696" s="370">
        <v>65.73</v>
      </c>
      <c r="E1696" s="370">
        <v>1.7250000000000001</v>
      </c>
      <c r="F1696" s="370">
        <v>2.8420000000000001</v>
      </c>
    </row>
    <row r="1698" spans="1:8">
      <c r="A1698" s="370" t="s">
        <v>1912</v>
      </c>
      <c r="B1698" s="370">
        <v>0</v>
      </c>
      <c r="C1698" s="370">
        <v>66</v>
      </c>
      <c r="D1698" s="370">
        <v>0</v>
      </c>
      <c r="E1698" s="370">
        <v>0.69899999999999995</v>
      </c>
      <c r="F1698" s="370">
        <v>1.2989999999999999</v>
      </c>
      <c r="G1698" s="370">
        <v>5</v>
      </c>
      <c r="H1698" s="370">
        <v>14</v>
      </c>
    </row>
    <row r="1699" spans="1:8">
      <c r="A1699" s="370"/>
      <c r="B1699" s="370">
        <v>1</v>
      </c>
      <c r="C1699" s="370">
        <v>65.900000000000006</v>
      </c>
      <c r="D1699" s="370">
        <v>16.170000000000002</v>
      </c>
      <c r="E1699" s="370">
        <v>0.86380000000000001</v>
      </c>
      <c r="F1699" s="370">
        <v>1.329</v>
      </c>
    </row>
    <row r="1700" spans="1:8">
      <c r="A1700" s="370"/>
      <c r="B1700" s="370">
        <v>2</v>
      </c>
      <c r="C1700" s="370">
        <v>65.61</v>
      </c>
      <c r="D1700" s="370">
        <v>29.77</v>
      </c>
      <c r="E1700" s="370">
        <v>1.0289999999999999</v>
      </c>
      <c r="F1700" s="370">
        <v>1.36</v>
      </c>
    </row>
    <row r="1701" spans="1:8">
      <c r="A1701" s="370"/>
      <c r="B1701" s="370">
        <v>3</v>
      </c>
      <c r="C1701" s="370">
        <v>65.099999999999994</v>
      </c>
      <c r="D1701" s="370">
        <v>41.14</v>
      </c>
      <c r="E1701" s="370">
        <v>1.1919999999999999</v>
      </c>
      <c r="F1701" s="370">
        <v>1.395</v>
      </c>
    </row>
    <row r="1702" spans="1:8">
      <c r="A1702" s="370"/>
      <c r="B1702" s="370">
        <v>4</v>
      </c>
      <c r="C1702" s="370">
        <v>64.33</v>
      </c>
      <c r="D1702" s="370">
        <v>50.44</v>
      </c>
      <c r="E1702" s="370">
        <v>1.349</v>
      </c>
      <c r="F1702" s="370">
        <v>1.4359999999999999</v>
      </c>
    </row>
    <row r="1703" spans="1:8">
      <c r="A1703" s="370"/>
      <c r="B1703" s="370">
        <v>5</v>
      </c>
      <c r="C1703" s="370">
        <v>63.26</v>
      </c>
      <c r="D1703" s="370">
        <v>57.84</v>
      </c>
      <c r="E1703" s="370">
        <v>1.5</v>
      </c>
      <c r="F1703" s="370">
        <v>1.4870000000000001</v>
      </c>
    </row>
    <row r="1704" spans="1:8">
      <c r="A1704" s="370"/>
      <c r="B1704" s="370">
        <v>6</v>
      </c>
      <c r="C1704" s="370">
        <v>61.85</v>
      </c>
      <c r="D1704" s="370">
        <v>63.5</v>
      </c>
      <c r="E1704" s="370">
        <v>1.64</v>
      </c>
      <c r="F1704" s="370">
        <v>1.55</v>
      </c>
    </row>
    <row r="1705" spans="1:8">
      <c r="A1705" s="370"/>
      <c r="B1705" s="370">
        <v>7</v>
      </c>
      <c r="C1705" s="370">
        <v>60.07</v>
      </c>
      <c r="D1705" s="370">
        <v>67.58</v>
      </c>
      <c r="E1705" s="370">
        <v>1.768</v>
      </c>
      <c r="F1705" s="370">
        <v>1.6279999999999999</v>
      </c>
    </row>
    <row r="1706" spans="1:8">
      <c r="A1706" s="370"/>
      <c r="B1706" s="370">
        <v>8</v>
      </c>
      <c r="C1706" s="370">
        <v>57.87</v>
      </c>
      <c r="D1706" s="370">
        <v>70.260000000000005</v>
      </c>
      <c r="E1706" s="370">
        <v>1.88</v>
      </c>
      <c r="F1706" s="370">
        <v>1.724</v>
      </c>
    </row>
    <row r="1707" spans="1:8">
      <c r="A1707" s="370"/>
      <c r="B1707" s="370">
        <v>9</v>
      </c>
      <c r="C1707" s="370">
        <v>55.23</v>
      </c>
      <c r="D1707" s="370">
        <v>71.680000000000007</v>
      </c>
      <c r="E1707" s="370">
        <v>1.974</v>
      </c>
      <c r="F1707" s="370">
        <v>1.841</v>
      </c>
    </row>
    <row r="1708" spans="1:8">
      <c r="A1708" s="370"/>
      <c r="B1708" s="370">
        <v>10</v>
      </c>
      <c r="C1708" s="370">
        <v>52.1</v>
      </c>
      <c r="D1708" s="370">
        <v>72.02</v>
      </c>
      <c r="E1708" s="370">
        <v>2.0489999999999999</v>
      </c>
      <c r="F1708" s="370">
        <v>1.9810000000000001</v>
      </c>
    </row>
    <row r="1709" spans="1:8">
      <c r="A1709" s="370"/>
      <c r="B1709" s="370">
        <v>11</v>
      </c>
      <c r="C1709" s="370">
        <v>48.45</v>
      </c>
      <c r="D1709" s="370">
        <v>71.430000000000007</v>
      </c>
      <c r="E1709" s="370">
        <v>2.1</v>
      </c>
      <c r="F1709" s="370">
        <v>2.1480000000000001</v>
      </c>
    </row>
    <row r="1710" spans="1:8">
      <c r="A1710" s="370"/>
      <c r="B1710" s="370">
        <v>12</v>
      </c>
      <c r="C1710" s="370">
        <v>44.23</v>
      </c>
      <c r="D1710" s="370">
        <v>70.09</v>
      </c>
      <c r="E1710" s="370">
        <v>2.1259999999999999</v>
      </c>
      <c r="F1710" s="370">
        <v>2.3450000000000002</v>
      </c>
    </row>
    <row r="1711" spans="1:8">
      <c r="A1711" s="370"/>
      <c r="B1711" s="370">
        <v>13</v>
      </c>
      <c r="C1711" s="370">
        <v>39.42</v>
      </c>
      <c r="D1711" s="370">
        <v>68.16</v>
      </c>
      <c r="E1711" s="370">
        <v>2.1230000000000002</v>
      </c>
      <c r="F1711" s="370">
        <v>2.5739999999999998</v>
      </c>
    </row>
    <row r="1712" spans="1:8">
      <c r="A1712" s="370"/>
      <c r="B1712" s="370">
        <v>14</v>
      </c>
      <c r="C1712" s="370">
        <v>33.97</v>
      </c>
      <c r="D1712" s="370">
        <v>65.8</v>
      </c>
      <c r="E1712" s="370">
        <v>2.09</v>
      </c>
      <c r="F1712" s="370">
        <v>2.8380000000000001</v>
      </c>
    </row>
    <row r="1714" spans="1:8">
      <c r="A1714" s="370" t="s">
        <v>1913</v>
      </c>
      <c r="B1714" s="370">
        <v>0</v>
      </c>
      <c r="C1714" s="370">
        <v>78.760000000000005</v>
      </c>
      <c r="D1714" s="370">
        <v>0</v>
      </c>
      <c r="E1714" s="370">
        <v>0.76139999999999997</v>
      </c>
      <c r="F1714" s="370">
        <v>1.3</v>
      </c>
      <c r="G1714" s="370">
        <v>5</v>
      </c>
      <c r="H1714" s="370">
        <v>14</v>
      </c>
    </row>
    <row r="1715" spans="1:8">
      <c r="A1715" s="370"/>
      <c r="B1715" s="370">
        <v>1</v>
      </c>
      <c r="C1715" s="370">
        <v>78.400000000000006</v>
      </c>
      <c r="D1715" s="370">
        <v>16.27</v>
      </c>
      <c r="E1715" s="370">
        <v>0.97909999999999997</v>
      </c>
      <c r="F1715" s="370">
        <v>1.3280000000000001</v>
      </c>
    </row>
    <row r="1716" spans="1:8">
      <c r="A1716" s="370"/>
      <c r="B1716" s="370">
        <v>2</v>
      </c>
      <c r="C1716" s="370">
        <v>77.89</v>
      </c>
      <c r="D1716" s="370">
        <v>29.98</v>
      </c>
      <c r="E1716" s="370">
        <v>1.1930000000000001</v>
      </c>
      <c r="F1716" s="370">
        <v>1.3560000000000001</v>
      </c>
    </row>
    <row r="1717" spans="1:8">
      <c r="A1717" s="370"/>
      <c r="B1717" s="370">
        <v>3</v>
      </c>
      <c r="C1717" s="370">
        <v>77.17</v>
      </c>
      <c r="D1717" s="370">
        <v>41.42</v>
      </c>
      <c r="E1717" s="370">
        <v>1.399</v>
      </c>
      <c r="F1717" s="370">
        <v>1.389</v>
      </c>
    </row>
    <row r="1718" spans="1:8">
      <c r="A1718" s="370"/>
      <c r="B1718" s="370">
        <v>4</v>
      </c>
      <c r="C1718" s="370">
        <v>76.180000000000007</v>
      </c>
      <c r="D1718" s="370">
        <v>50.76</v>
      </c>
      <c r="E1718" s="370">
        <v>1.597</v>
      </c>
      <c r="F1718" s="370">
        <v>1.4279999999999999</v>
      </c>
    </row>
    <row r="1719" spans="1:8">
      <c r="A1719" s="370"/>
      <c r="B1719" s="370">
        <v>5</v>
      </c>
      <c r="C1719" s="370">
        <v>74.89</v>
      </c>
      <c r="D1719" s="370">
        <v>58.18</v>
      </c>
      <c r="E1719" s="370">
        <v>1.782</v>
      </c>
      <c r="F1719" s="370">
        <v>1.478</v>
      </c>
    </row>
    <row r="1720" spans="1:8">
      <c r="A1720" s="370"/>
      <c r="B1720" s="370">
        <v>6</v>
      </c>
      <c r="C1720" s="370">
        <v>73.23</v>
      </c>
      <c r="D1720" s="370">
        <v>63.83</v>
      </c>
      <c r="E1720" s="370">
        <v>1.954</v>
      </c>
      <c r="F1720" s="370">
        <v>1.54</v>
      </c>
    </row>
    <row r="1721" spans="1:8">
      <c r="A1721" s="370"/>
      <c r="B1721" s="370">
        <v>7</v>
      </c>
      <c r="C1721" s="370">
        <v>71.150000000000006</v>
      </c>
      <c r="D1721" s="370">
        <v>67.89</v>
      </c>
      <c r="E1721" s="370">
        <v>2.1080000000000001</v>
      </c>
      <c r="F1721" s="370">
        <v>1.617</v>
      </c>
    </row>
    <row r="1722" spans="1:8">
      <c r="A1722" s="370"/>
      <c r="B1722" s="370">
        <v>8</v>
      </c>
      <c r="C1722" s="370">
        <v>68.599999999999994</v>
      </c>
      <c r="D1722" s="370">
        <v>70.52</v>
      </c>
      <c r="E1722" s="370">
        <v>2.2429999999999999</v>
      </c>
      <c r="F1722" s="370">
        <v>1.7130000000000001</v>
      </c>
    </row>
    <row r="1723" spans="1:8">
      <c r="A1723" s="370"/>
      <c r="B1723" s="370">
        <v>9</v>
      </c>
      <c r="C1723" s="370">
        <v>65.53</v>
      </c>
      <c r="D1723" s="370">
        <v>71.89</v>
      </c>
      <c r="E1723" s="370">
        <v>2.3559999999999999</v>
      </c>
      <c r="F1723" s="370">
        <v>1.831</v>
      </c>
    </row>
    <row r="1724" spans="1:8">
      <c r="A1724" s="370"/>
      <c r="B1724" s="370">
        <v>10</v>
      </c>
      <c r="C1724" s="370">
        <v>61.88</v>
      </c>
      <c r="D1724" s="370">
        <v>72.17</v>
      </c>
      <c r="E1724" s="370">
        <v>2.444</v>
      </c>
      <c r="F1724" s="370">
        <v>1.9730000000000001</v>
      </c>
    </row>
    <row r="1725" spans="1:8">
      <c r="A1725" s="370"/>
      <c r="B1725" s="370">
        <v>11</v>
      </c>
      <c r="C1725" s="370">
        <v>57.61</v>
      </c>
      <c r="D1725" s="370">
        <v>71.52</v>
      </c>
      <c r="E1725" s="370">
        <v>2.5059999999999998</v>
      </c>
      <c r="F1725" s="370">
        <v>2.1419999999999999</v>
      </c>
    </row>
    <row r="1726" spans="1:8">
      <c r="A1726" s="370"/>
      <c r="B1726" s="370">
        <v>12</v>
      </c>
      <c r="C1726" s="370">
        <v>52.65</v>
      </c>
      <c r="D1726" s="370">
        <v>70.12</v>
      </c>
      <c r="E1726" s="370">
        <v>2.5369999999999999</v>
      </c>
      <c r="F1726" s="370">
        <v>2.3420000000000001</v>
      </c>
    </row>
    <row r="1727" spans="1:8">
      <c r="A1727" s="370"/>
      <c r="B1727" s="370">
        <v>13</v>
      </c>
      <c r="C1727" s="370">
        <v>46.97</v>
      </c>
      <c r="D1727" s="370">
        <v>68.14</v>
      </c>
      <c r="E1727" s="370">
        <v>2.5369999999999999</v>
      </c>
      <c r="F1727" s="370">
        <v>2.5739999999999998</v>
      </c>
    </row>
    <row r="1728" spans="1:8">
      <c r="A1728" s="370"/>
      <c r="B1728" s="370">
        <v>14</v>
      </c>
      <c r="C1728" s="370">
        <v>40.5</v>
      </c>
      <c r="D1728" s="370">
        <v>65.73</v>
      </c>
      <c r="E1728" s="370">
        <v>2.5019999999999998</v>
      </c>
      <c r="F1728" s="370">
        <v>2.8420000000000001</v>
      </c>
    </row>
    <row r="1730" spans="1:8">
      <c r="A1730" s="370" t="s">
        <v>1914</v>
      </c>
      <c r="B1730" s="370">
        <v>0</v>
      </c>
      <c r="C1730" s="370">
        <v>90.01</v>
      </c>
      <c r="D1730" s="370">
        <v>0</v>
      </c>
      <c r="E1730" s="370">
        <v>0.87019999999999997</v>
      </c>
      <c r="F1730" s="370">
        <v>1.3</v>
      </c>
      <c r="G1730" s="370">
        <v>5</v>
      </c>
      <c r="H1730" s="370">
        <v>14</v>
      </c>
    </row>
    <row r="1731" spans="1:8">
      <c r="A1731" s="370"/>
      <c r="B1731" s="370">
        <v>1</v>
      </c>
      <c r="C1731" s="370">
        <v>89.6</v>
      </c>
      <c r="D1731" s="370">
        <v>16.27</v>
      </c>
      <c r="E1731" s="370">
        <v>1.119</v>
      </c>
      <c r="F1731" s="370">
        <v>1.3280000000000001</v>
      </c>
    </row>
    <row r="1732" spans="1:8">
      <c r="A1732" s="370"/>
      <c r="B1732" s="370">
        <v>2</v>
      </c>
      <c r="C1732" s="370">
        <v>89.01</v>
      </c>
      <c r="D1732" s="370">
        <v>29.98</v>
      </c>
      <c r="E1732" s="370">
        <v>1.363</v>
      </c>
      <c r="F1732" s="370">
        <v>1.3560000000000001</v>
      </c>
    </row>
    <row r="1733" spans="1:8">
      <c r="A1733" s="370"/>
      <c r="B1733" s="370">
        <v>3</v>
      </c>
      <c r="C1733" s="370">
        <v>88.19</v>
      </c>
      <c r="D1733" s="370">
        <v>41.42</v>
      </c>
      <c r="E1733" s="370">
        <v>1.599</v>
      </c>
      <c r="F1733" s="370">
        <v>1.389</v>
      </c>
    </row>
    <row r="1734" spans="1:8">
      <c r="A1734" s="370"/>
      <c r="B1734" s="370">
        <v>4</v>
      </c>
      <c r="C1734" s="370">
        <v>87.07</v>
      </c>
      <c r="D1734" s="370">
        <v>50.76</v>
      </c>
      <c r="E1734" s="370">
        <v>1.825</v>
      </c>
      <c r="F1734" s="370">
        <v>1.4279999999999999</v>
      </c>
    </row>
    <row r="1735" spans="1:8">
      <c r="A1735" s="370"/>
      <c r="B1735" s="370">
        <v>5</v>
      </c>
      <c r="C1735" s="370">
        <v>85.59</v>
      </c>
      <c r="D1735" s="370">
        <v>58.18</v>
      </c>
      <c r="E1735" s="370">
        <v>2.0369999999999999</v>
      </c>
      <c r="F1735" s="370">
        <v>1.478</v>
      </c>
    </row>
    <row r="1736" spans="1:8">
      <c r="A1736" s="370"/>
      <c r="B1736" s="370">
        <v>6</v>
      </c>
      <c r="C1736" s="370">
        <v>83.69</v>
      </c>
      <c r="D1736" s="370">
        <v>63.83</v>
      </c>
      <c r="E1736" s="370">
        <v>2.2330000000000001</v>
      </c>
      <c r="F1736" s="370">
        <v>1.54</v>
      </c>
    </row>
    <row r="1737" spans="1:8">
      <c r="A1737" s="370"/>
      <c r="B1737" s="370">
        <v>7</v>
      </c>
      <c r="C1737" s="370">
        <v>81.31</v>
      </c>
      <c r="D1737" s="370">
        <v>67.89</v>
      </c>
      <c r="E1737" s="370">
        <v>2.4089999999999998</v>
      </c>
      <c r="F1737" s="370">
        <v>1.617</v>
      </c>
    </row>
    <row r="1738" spans="1:8">
      <c r="A1738" s="370"/>
      <c r="B1738" s="370">
        <v>8</v>
      </c>
      <c r="C1738" s="370">
        <v>78.400000000000006</v>
      </c>
      <c r="D1738" s="370">
        <v>70.52</v>
      </c>
      <c r="E1738" s="370">
        <v>2.5630000000000002</v>
      </c>
      <c r="F1738" s="370">
        <v>1.7130000000000001</v>
      </c>
    </row>
    <row r="1739" spans="1:8">
      <c r="A1739" s="370"/>
      <c r="B1739" s="370">
        <v>9</v>
      </c>
      <c r="C1739" s="370">
        <v>74.89</v>
      </c>
      <c r="D1739" s="370">
        <v>71.89</v>
      </c>
      <c r="E1739" s="370">
        <v>2.6920000000000002</v>
      </c>
      <c r="F1739" s="370">
        <v>1.831</v>
      </c>
    </row>
    <row r="1740" spans="1:8">
      <c r="A1740" s="370"/>
      <c r="B1740" s="370">
        <v>10</v>
      </c>
      <c r="C1740" s="370">
        <v>70.72</v>
      </c>
      <c r="D1740" s="370">
        <v>72.17</v>
      </c>
      <c r="E1740" s="370">
        <v>2.7930000000000001</v>
      </c>
      <c r="F1740" s="370">
        <v>1.9730000000000001</v>
      </c>
    </row>
    <row r="1741" spans="1:8">
      <c r="A1741" s="370"/>
      <c r="B1741" s="370">
        <v>11</v>
      </c>
      <c r="C1741" s="370">
        <v>65.84</v>
      </c>
      <c r="D1741" s="370">
        <v>71.52</v>
      </c>
      <c r="E1741" s="370">
        <v>2.8639999999999999</v>
      </c>
      <c r="F1741" s="370">
        <v>2.1419999999999999</v>
      </c>
    </row>
    <row r="1742" spans="1:8">
      <c r="A1742" s="370"/>
      <c r="B1742" s="370">
        <v>12</v>
      </c>
      <c r="C1742" s="370">
        <v>60.18</v>
      </c>
      <c r="D1742" s="370">
        <v>70.12</v>
      </c>
      <c r="E1742" s="370">
        <v>2.9</v>
      </c>
      <c r="F1742" s="370">
        <v>2.3420000000000001</v>
      </c>
    </row>
    <row r="1743" spans="1:8">
      <c r="A1743" s="370"/>
      <c r="B1743" s="370">
        <v>13</v>
      </c>
      <c r="C1743" s="370">
        <v>53.67</v>
      </c>
      <c r="D1743" s="370">
        <v>68.14</v>
      </c>
      <c r="E1743" s="370">
        <v>2.9</v>
      </c>
      <c r="F1743" s="370">
        <v>2.5739999999999998</v>
      </c>
    </row>
    <row r="1744" spans="1:8">
      <c r="A1744" s="370"/>
      <c r="B1744" s="370">
        <v>14</v>
      </c>
      <c r="C1744" s="370">
        <v>46.29</v>
      </c>
      <c r="D1744" s="370">
        <v>65.73</v>
      </c>
      <c r="E1744" s="370">
        <v>2.86</v>
      </c>
      <c r="F1744" s="370">
        <v>2.8420000000000001</v>
      </c>
    </row>
    <row r="1746" spans="1:8">
      <c r="A1746" s="370" t="s">
        <v>1915</v>
      </c>
      <c r="B1746" s="370">
        <v>0</v>
      </c>
      <c r="C1746" s="370">
        <v>101.3</v>
      </c>
      <c r="D1746" s="370">
        <v>0</v>
      </c>
      <c r="E1746" s="370">
        <v>0.97899999999999998</v>
      </c>
      <c r="F1746" s="370">
        <v>1.3</v>
      </c>
      <c r="G1746" s="370">
        <v>5</v>
      </c>
      <c r="H1746" s="370">
        <v>14</v>
      </c>
    </row>
    <row r="1747" spans="1:8">
      <c r="A1747" s="370"/>
      <c r="B1747" s="370">
        <v>1</v>
      </c>
      <c r="C1747" s="370">
        <v>100.8</v>
      </c>
      <c r="D1747" s="370">
        <v>16.27</v>
      </c>
      <c r="E1747" s="370">
        <v>1.2589999999999999</v>
      </c>
      <c r="F1747" s="370">
        <v>1.3280000000000001</v>
      </c>
    </row>
    <row r="1748" spans="1:8">
      <c r="A1748" s="370"/>
      <c r="B1748" s="370">
        <v>2</v>
      </c>
      <c r="C1748" s="370">
        <v>100.1</v>
      </c>
      <c r="D1748" s="370">
        <v>29.98</v>
      </c>
      <c r="E1748" s="370">
        <v>1.5329999999999999</v>
      </c>
      <c r="F1748" s="370">
        <v>1.3560000000000001</v>
      </c>
    </row>
    <row r="1749" spans="1:8">
      <c r="A1749" s="370"/>
      <c r="B1749" s="370">
        <v>3</v>
      </c>
      <c r="C1749" s="370">
        <v>99.21</v>
      </c>
      <c r="D1749" s="370">
        <v>41.42</v>
      </c>
      <c r="E1749" s="370">
        <v>1.7989999999999999</v>
      </c>
      <c r="F1749" s="370">
        <v>1.389</v>
      </c>
    </row>
    <row r="1750" spans="1:8">
      <c r="A1750" s="370"/>
      <c r="B1750" s="370">
        <v>4</v>
      </c>
      <c r="C1750" s="370">
        <v>97.95</v>
      </c>
      <c r="D1750" s="370">
        <v>50.76</v>
      </c>
      <c r="E1750" s="370">
        <v>2.0529999999999999</v>
      </c>
      <c r="F1750" s="370">
        <v>1.4279999999999999</v>
      </c>
    </row>
    <row r="1751" spans="1:8">
      <c r="A1751" s="370"/>
      <c r="B1751" s="370">
        <v>5</v>
      </c>
      <c r="C1751" s="370">
        <v>96.28</v>
      </c>
      <c r="D1751" s="370">
        <v>58.18</v>
      </c>
      <c r="E1751" s="370">
        <v>2.2919999999999998</v>
      </c>
      <c r="F1751" s="370">
        <v>1.478</v>
      </c>
    </row>
    <row r="1752" spans="1:8">
      <c r="A1752" s="370"/>
      <c r="B1752" s="370">
        <v>6</v>
      </c>
      <c r="C1752" s="370">
        <v>94.15</v>
      </c>
      <c r="D1752" s="370">
        <v>63.83</v>
      </c>
      <c r="E1752" s="370">
        <v>2.512</v>
      </c>
      <c r="F1752" s="370">
        <v>1.54</v>
      </c>
    </row>
    <row r="1753" spans="1:8">
      <c r="A1753" s="370"/>
      <c r="B1753" s="370">
        <v>7</v>
      </c>
      <c r="C1753" s="370">
        <v>91.48</v>
      </c>
      <c r="D1753" s="370">
        <v>67.89</v>
      </c>
      <c r="E1753" s="370">
        <v>2.71</v>
      </c>
      <c r="F1753" s="370">
        <v>1.617</v>
      </c>
    </row>
    <row r="1754" spans="1:8">
      <c r="A1754" s="370"/>
      <c r="B1754" s="370">
        <v>8</v>
      </c>
      <c r="C1754" s="370">
        <v>88.2</v>
      </c>
      <c r="D1754" s="370">
        <v>70.52</v>
      </c>
      <c r="E1754" s="370">
        <v>2.8839999999999999</v>
      </c>
      <c r="F1754" s="370">
        <v>1.7130000000000001</v>
      </c>
    </row>
    <row r="1755" spans="1:8">
      <c r="A1755" s="370"/>
      <c r="B1755" s="370">
        <v>9</v>
      </c>
      <c r="C1755" s="370">
        <v>84.25</v>
      </c>
      <c r="D1755" s="370">
        <v>71.89</v>
      </c>
      <c r="E1755" s="370">
        <v>3.0289999999999999</v>
      </c>
      <c r="F1755" s="370">
        <v>1.831</v>
      </c>
    </row>
    <row r="1756" spans="1:8">
      <c r="A1756" s="370"/>
      <c r="B1756" s="370">
        <v>10</v>
      </c>
      <c r="C1756" s="370">
        <v>79.56</v>
      </c>
      <c r="D1756" s="370">
        <v>72.17</v>
      </c>
      <c r="E1756" s="370">
        <v>3.1429999999999998</v>
      </c>
      <c r="F1756" s="370">
        <v>1.9730000000000001</v>
      </c>
    </row>
    <row r="1757" spans="1:8">
      <c r="A1757" s="370"/>
      <c r="B1757" s="370">
        <v>11</v>
      </c>
      <c r="C1757" s="370">
        <v>74.069999999999993</v>
      </c>
      <c r="D1757" s="370">
        <v>71.52</v>
      </c>
      <c r="E1757" s="370">
        <v>3.222</v>
      </c>
      <c r="F1757" s="370">
        <v>2.1419999999999999</v>
      </c>
    </row>
    <row r="1758" spans="1:8">
      <c r="A1758" s="370"/>
      <c r="B1758" s="370">
        <v>12</v>
      </c>
      <c r="C1758" s="370">
        <v>67.7</v>
      </c>
      <c r="D1758" s="370">
        <v>70.12</v>
      </c>
      <c r="E1758" s="370">
        <v>3.2629999999999999</v>
      </c>
      <c r="F1758" s="370">
        <v>2.3420000000000001</v>
      </c>
    </row>
    <row r="1759" spans="1:8">
      <c r="A1759" s="370"/>
      <c r="B1759" s="370">
        <v>13</v>
      </c>
      <c r="C1759" s="370">
        <v>60.38</v>
      </c>
      <c r="D1759" s="370">
        <v>68.14</v>
      </c>
      <c r="E1759" s="370">
        <v>3.262</v>
      </c>
      <c r="F1759" s="370">
        <v>2.5739999999999998</v>
      </c>
    </row>
    <row r="1760" spans="1:8">
      <c r="A1760" s="370"/>
      <c r="B1760" s="370">
        <v>14</v>
      </c>
      <c r="C1760" s="370">
        <v>52.07</v>
      </c>
      <c r="D1760" s="370">
        <v>65.73</v>
      </c>
      <c r="E1760" s="370">
        <v>3.2170000000000001</v>
      </c>
      <c r="F1760" s="370">
        <v>2.8420000000000001</v>
      </c>
    </row>
    <row r="1762" spans="1:8">
      <c r="A1762" s="370" t="s">
        <v>1916</v>
      </c>
      <c r="B1762" s="370">
        <v>0</v>
      </c>
      <c r="C1762" s="370">
        <v>113.3</v>
      </c>
      <c r="D1762" s="370">
        <v>0</v>
      </c>
      <c r="E1762" s="370">
        <v>1.1080000000000001</v>
      </c>
      <c r="F1762" s="370">
        <v>1.3</v>
      </c>
      <c r="G1762" s="370">
        <v>5</v>
      </c>
      <c r="H1762" s="370">
        <v>14</v>
      </c>
    </row>
    <row r="1763" spans="1:8">
      <c r="A1763" s="370"/>
      <c r="B1763" s="370">
        <v>1</v>
      </c>
      <c r="C1763" s="370">
        <v>112.6</v>
      </c>
      <c r="D1763" s="370">
        <v>16.27</v>
      </c>
      <c r="E1763" s="370">
        <v>1.4159999999999999</v>
      </c>
      <c r="F1763" s="370">
        <v>1.3280000000000001</v>
      </c>
    </row>
    <row r="1764" spans="1:8">
      <c r="A1764" s="370"/>
      <c r="B1764" s="370">
        <v>2</v>
      </c>
      <c r="C1764" s="370">
        <v>111.8</v>
      </c>
      <c r="D1764" s="370">
        <v>29.98</v>
      </c>
      <c r="E1764" s="370">
        <v>1.716</v>
      </c>
      <c r="F1764" s="370">
        <v>1.3560000000000001</v>
      </c>
    </row>
    <row r="1765" spans="1:8">
      <c r="A1765" s="370"/>
      <c r="B1765" s="370">
        <v>3</v>
      </c>
      <c r="C1765" s="370">
        <v>110.7</v>
      </c>
      <c r="D1765" s="370">
        <v>41.42</v>
      </c>
      <c r="E1765" s="370">
        <v>2.0049999999999999</v>
      </c>
      <c r="F1765" s="370">
        <v>1.389</v>
      </c>
    </row>
    <row r="1766" spans="1:8">
      <c r="A1766" s="370"/>
      <c r="B1766" s="370">
        <v>4</v>
      </c>
      <c r="C1766" s="370">
        <v>109.3</v>
      </c>
      <c r="D1766" s="370">
        <v>50.76</v>
      </c>
      <c r="E1766" s="370">
        <v>2.2789999999999999</v>
      </c>
      <c r="F1766" s="370">
        <v>1.4279999999999999</v>
      </c>
    </row>
    <row r="1767" spans="1:8">
      <c r="A1767" s="370"/>
      <c r="B1767" s="370">
        <v>5</v>
      </c>
      <c r="C1767" s="370">
        <v>107.6</v>
      </c>
      <c r="D1767" s="370">
        <v>58.18</v>
      </c>
      <c r="E1767" s="370">
        <v>2.536</v>
      </c>
      <c r="F1767" s="370">
        <v>1.478</v>
      </c>
    </row>
    <row r="1768" spans="1:8">
      <c r="A1768" s="370"/>
      <c r="B1768" s="370">
        <v>6</v>
      </c>
      <c r="C1768" s="370">
        <v>105.4</v>
      </c>
      <c r="D1768" s="370">
        <v>63.83</v>
      </c>
      <c r="E1768" s="370">
        <v>2.7719999999999998</v>
      </c>
      <c r="F1768" s="370">
        <v>1.54</v>
      </c>
    </row>
    <row r="1769" spans="1:8">
      <c r="A1769" s="370"/>
      <c r="B1769" s="370">
        <v>7</v>
      </c>
      <c r="C1769" s="370">
        <v>102.6</v>
      </c>
      <c r="D1769" s="370">
        <v>67.89</v>
      </c>
      <c r="E1769" s="370">
        <v>2.9849999999999999</v>
      </c>
      <c r="F1769" s="370">
        <v>1.617</v>
      </c>
    </row>
    <row r="1770" spans="1:8">
      <c r="A1770" s="370"/>
      <c r="B1770" s="370">
        <v>8</v>
      </c>
      <c r="C1770" s="370">
        <v>99.14</v>
      </c>
      <c r="D1770" s="370">
        <v>70.52</v>
      </c>
      <c r="E1770" s="370">
        <v>3.1709999999999998</v>
      </c>
      <c r="F1770" s="370">
        <v>1.7130000000000001</v>
      </c>
    </row>
    <row r="1771" spans="1:8">
      <c r="A1771" s="370"/>
      <c r="B1771" s="370">
        <v>9</v>
      </c>
      <c r="C1771" s="370">
        <v>94.99</v>
      </c>
      <c r="D1771" s="370">
        <v>71.89</v>
      </c>
      <c r="E1771" s="370">
        <v>3.327</v>
      </c>
      <c r="F1771" s="370">
        <v>1.831</v>
      </c>
    </row>
    <row r="1772" spans="1:8">
      <c r="A1772" s="370"/>
      <c r="B1772" s="370">
        <v>10</v>
      </c>
      <c r="C1772" s="370">
        <v>90.02</v>
      </c>
      <c r="D1772" s="370">
        <v>72.17</v>
      </c>
      <c r="E1772" s="370">
        <v>3.45</v>
      </c>
      <c r="F1772" s="370">
        <v>1.9730000000000001</v>
      </c>
    </row>
    <row r="1773" spans="1:8">
      <c r="A1773" s="370"/>
      <c r="B1773" s="370">
        <v>11</v>
      </c>
      <c r="C1773" s="370">
        <v>84.15</v>
      </c>
      <c r="D1773" s="370">
        <v>71.52</v>
      </c>
      <c r="E1773" s="370">
        <v>3.5379999999999998</v>
      </c>
      <c r="F1773" s="370">
        <v>2.1419999999999999</v>
      </c>
    </row>
    <row r="1774" spans="1:8">
      <c r="A1774" s="370"/>
      <c r="B1774" s="370">
        <v>12</v>
      </c>
      <c r="C1774" s="370">
        <v>77.3</v>
      </c>
      <c r="D1774" s="370">
        <v>70.12</v>
      </c>
      <c r="E1774" s="370">
        <v>3.5870000000000002</v>
      </c>
      <c r="F1774" s="370">
        <v>2.3420000000000001</v>
      </c>
    </row>
    <row r="1775" spans="1:8">
      <c r="A1775" s="370"/>
      <c r="B1775" s="370">
        <v>13</v>
      </c>
      <c r="C1775" s="370">
        <v>69.39</v>
      </c>
      <c r="D1775" s="370">
        <v>68.14</v>
      </c>
      <c r="E1775" s="370">
        <v>3.5939999999999999</v>
      </c>
      <c r="F1775" s="370">
        <v>2.5739999999999998</v>
      </c>
    </row>
    <row r="1776" spans="1:8">
      <c r="A1776" s="370"/>
      <c r="B1776" s="370">
        <v>14</v>
      </c>
      <c r="C1776" s="370">
        <v>60.34</v>
      </c>
      <c r="D1776" s="370">
        <v>65.73</v>
      </c>
      <c r="E1776" s="370">
        <v>3.556</v>
      </c>
      <c r="F1776" s="370">
        <v>2.8420000000000001</v>
      </c>
    </row>
    <row r="1778" spans="1:8">
      <c r="A1778" s="370" t="s">
        <v>1917</v>
      </c>
      <c r="B1778" s="370">
        <v>0</v>
      </c>
      <c r="C1778" s="370">
        <v>124.6</v>
      </c>
      <c r="D1778" s="370">
        <v>0</v>
      </c>
      <c r="E1778" s="370">
        <v>1.2190000000000001</v>
      </c>
      <c r="F1778" s="370">
        <v>1.3</v>
      </c>
      <c r="G1778" s="370">
        <v>5</v>
      </c>
      <c r="H1778" s="370">
        <v>14</v>
      </c>
    </row>
    <row r="1779" spans="1:8">
      <c r="A1779" s="370"/>
      <c r="B1779" s="370">
        <v>1</v>
      </c>
      <c r="C1779" s="370">
        <v>123.9</v>
      </c>
      <c r="D1779" s="370">
        <v>16.27</v>
      </c>
      <c r="E1779" s="370">
        <v>1.5580000000000001</v>
      </c>
      <c r="F1779" s="370">
        <v>1.3280000000000001</v>
      </c>
    </row>
    <row r="1780" spans="1:8">
      <c r="A1780" s="370"/>
      <c r="B1780" s="370">
        <v>2</v>
      </c>
      <c r="C1780" s="370">
        <v>122.9</v>
      </c>
      <c r="D1780" s="370">
        <v>29.98</v>
      </c>
      <c r="E1780" s="370">
        <v>1.8879999999999999</v>
      </c>
      <c r="F1780" s="370">
        <v>1.3560000000000001</v>
      </c>
    </row>
    <row r="1781" spans="1:8">
      <c r="A1781" s="370"/>
      <c r="B1781" s="370">
        <v>3</v>
      </c>
      <c r="C1781" s="370">
        <v>121.8</v>
      </c>
      <c r="D1781" s="370">
        <v>41.42</v>
      </c>
      <c r="E1781" s="370">
        <v>2.206</v>
      </c>
      <c r="F1781" s="370">
        <v>1.389</v>
      </c>
    </row>
    <row r="1782" spans="1:8">
      <c r="A1782" s="370"/>
      <c r="B1782" s="370">
        <v>4</v>
      </c>
      <c r="C1782" s="370">
        <v>120.3</v>
      </c>
      <c r="D1782" s="370">
        <v>50.76</v>
      </c>
      <c r="E1782" s="370">
        <v>2.5070000000000001</v>
      </c>
      <c r="F1782" s="370">
        <v>1.4279999999999999</v>
      </c>
    </row>
    <row r="1783" spans="1:8">
      <c r="A1783" s="370"/>
      <c r="B1783" s="370">
        <v>5</v>
      </c>
      <c r="C1783" s="370">
        <v>118.3</v>
      </c>
      <c r="D1783" s="370">
        <v>58.18</v>
      </c>
      <c r="E1783" s="370">
        <v>2.79</v>
      </c>
      <c r="F1783" s="370">
        <v>1.478</v>
      </c>
    </row>
    <row r="1784" spans="1:8">
      <c r="A1784" s="370"/>
      <c r="B1784" s="370">
        <v>6</v>
      </c>
      <c r="C1784" s="370">
        <v>115.9</v>
      </c>
      <c r="D1784" s="370">
        <v>63.83</v>
      </c>
      <c r="E1784" s="370">
        <v>3.05</v>
      </c>
      <c r="F1784" s="370">
        <v>1.54</v>
      </c>
    </row>
    <row r="1785" spans="1:8">
      <c r="A1785" s="370"/>
      <c r="B1785" s="370">
        <v>7</v>
      </c>
      <c r="C1785" s="370">
        <v>112.8</v>
      </c>
      <c r="D1785" s="370">
        <v>67.89</v>
      </c>
      <c r="E1785" s="370">
        <v>3.2829999999999999</v>
      </c>
      <c r="F1785" s="370">
        <v>1.617</v>
      </c>
    </row>
    <row r="1786" spans="1:8">
      <c r="A1786" s="370"/>
      <c r="B1786" s="370">
        <v>8</v>
      </c>
      <c r="C1786" s="370">
        <v>109.1</v>
      </c>
      <c r="D1786" s="370">
        <v>70.52</v>
      </c>
      <c r="E1786" s="370">
        <v>3.488</v>
      </c>
      <c r="F1786" s="370">
        <v>1.7130000000000001</v>
      </c>
    </row>
    <row r="1787" spans="1:8">
      <c r="A1787" s="370"/>
      <c r="B1787" s="370">
        <v>9</v>
      </c>
      <c r="C1787" s="370">
        <v>104.5</v>
      </c>
      <c r="D1787" s="370">
        <v>71.89</v>
      </c>
      <c r="E1787" s="370">
        <v>3.66</v>
      </c>
      <c r="F1787" s="370">
        <v>1.831</v>
      </c>
    </row>
    <row r="1788" spans="1:8">
      <c r="A1788" s="370"/>
      <c r="B1788" s="370">
        <v>10</v>
      </c>
      <c r="C1788" s="370">
        <v>99.02</v>
      </c>
      <c r="D1788" s="370">
        <v>72.17</v>
      </c>
      <c r="E1788" s="370">
        <v>3.7949999999999999</v>
      </c>
      <c r="F1788" s="370">
        <v>1.9730000000000001</v>
      </c>
    </row>
    <row r="1789" spans="1:8">
      <c r="A1789" s="370"/>
      <c r="B1789" s="370">
        <v>11</v>
      </c>
      <c r="C1789" s="370">
        <v>92.57</v>
      </c>
      <c r="D1789" s="370">
        <v>71.52</v>
      </c>
      <c r="E1789" s="370">
        <v>3.8919999999999999</v>
      </c>
      <c r="F1789" s="370">
        <v>2.1419999999999999</v>
      </c>
    </row>
    <row r="1790" spans="1:8">
      <c r="A1790" s="370"/>
      <c r="B1790" s="370">
        <v>12</v>
      </c>
      <c r="C1790" s="370">
        <v>85.03</v>
      </c>
      <c r="D1790" s="370">
        <v>70.12</v>
      </c>
      <c r="E1790" s="370">
        <v>3.9460000000000002</v>
      </c>
      <c r="F1790" s="370">
        <v>2.3420000000000001</v>
      </c>
    </row>
    <row r="1791" spans="1:8">
      <c r="A1791" s="370"/>
      <c r="B1791" s="370">
        <v>13</v>
      </c>
      <c r="C1791" s="370">
        <v>76.33</v>
      </c>
      <c r="D1791" s="370">
        <v>68.14</v>
      </c>
      <c r="E1791" s="370">
        <v>3.9529999999999998</v>
      </c>
      <c r="F1791" s="370">
        <v>2.5739999999999998</v>
      </c>
    </row>
    <row r="1792" spans="1:8">
      <c r="A1792" s="370"/>
      <c r="B1792" s="370">
        <v>14</v>
      </c>
      <c r="C1792" s="370">
        <v>66.37</v>
      </c>
      <c r="D1792" s="370">
        <v>65.73</v>
      </c>
      <c r="E1792" s="370">
        <v>3.911</v>
      </c>
      <c r="F1792" s="370">
        <v>2.8420000000000001</v>
      </c>
    </row>
    <row r="1794" spans="1:8">
      <c r="A1794" s="370" t="s">
        <v>1918</v>
      </c>
      <c r="B1794" s="370">
        <v>0</v>
      </c>
      <c r="C1794" s="370">
        <v>136</v>
      </c>
      <c r="D1794" s="370">
        <v>0</v>
      </c>
      <c r="E1794" s="370">
        <v>1.329</v>
      </c>
      <c r="F1794" s="370">
        <v>1.3</v>
      </c>
      <c r="G1794" s="370">
        <v>5</v>
      </c>
      <c r="H1794" s="370">
        <v>14</v>
      </c>
    </row>
    <row r="1795" spans="1:8">
      <c r="A1795" s="370"/>
      <c r="B1795" s="370">
        <v>1</v>
      </c>
      <c r="C1795" s="370">
        <v>135.1</v>
      </c>
      <c r="D1795" s="370">
        <v>16.27</v>
      </c>
      <c r="E1795" s="370">
        <v>1.7</v>
      </c>
      <c r="F1795" s="370">
        <v>1.3280000000000001</v>
      </c>
    </row>
    <row r="1796" spans="1:8">
      <c r="A1796" s="370"/>
      <c r="B1796" s="370">
        <v>2</v>
      </c>
      <c r="C1796" s="370">
        <v>134.1</v>
      </c>
      <c r="D1796" s="370">
        <v>29.98</v>
      </c>
      <c r="E1796" s="370">
        <v>2.06</v>
      </c>
      <c r="F1796" s="370">
        <v>1.3560000000000001</v>
      </c>
    </row>
    <row r="1797" spans="1:8">
      <c r="A1797" s="370"/>
      <c r="B1797" s="370">
        <v>3</v>
      </c>
      <c r="C1797" s="370">
        <v>132.80000000000001</v>
      </c>
      <c r="D1797" s="370">
        <v>41.42</v>
      </c>
      <c r="E1797" s="370">
        <v>2.4060000000000001</v>
      </c>
      <c r="F1797" s="370">
        <v>1.389</v>
      </c>
    </row>
    <row r="1798" spans="1:8">
      <c r="A1798" s="370"/>
      <c r="B1798" s="370">
        <v>4</v>
      </c>
      <c r="C1798" s="370">
        <v>131.19999999999999</v>
      </c>
      <c r="D1798" s="370">
        <v>50.76</v>
      </c>
      <c r="E1798" s="370">
        <v>2.7349999999999999</v>
      </c>
      <c r="F1798" s="370">
        <v>1.4279999999999999</v>
      </c>
    </row>
    <row r="1799" spans="1:8">
      <c r="A1799" s="370"/>
      <c r="B1799" s="370">
        <v>5</v>
      </c>
      <c r="C1799" s="370">
        <v>129.1</v>
      </c>
      <c r="D1799" s="370">
        <v>58.18</v>
      </c>
      <c r="E1799" s="370">
        <v>3.0430000000000001</v>
      </c>
      <c r="F1799" s="370">
        <v>1.478</v>
      </c>
    </row>
    <row r="1800" spans="1:8">
      <c r="A1800" s="370"/>
      <c r="B1800" s="370">
        <v>6</v>
      </c>
      <c r="C1800" s="370">
        <v>126.4</v>
      </c>
      <c r="D1800" s="370">
        <v>63.83</v>
      </c>
      <c r="E1800" s="370">
        <v>3.327</v>
      </c>
      <c r="F1800" s="370">
        <v>1.54</v>
      </c>
    </row>
    <row r="1801" spans="1:8">
      <c r="A1801" s="370"/>
      <c r="B1801" s="370">
        <v>7</v>
      </c>
      <c r="C1801" s="370">
        <v>123.1</v>
      </c>
      <c r="D1801" s="370">
        <v>67.89</v>
      </c>
      <c r="E1801" s="370">
        <v>3.5819999999999999</v>
      </c>
      <c r="F1801" s="370">
        <v>1.617</v>
      </c>
    </row>
    <row r="1802" spans="1:8">
      <c r="A1802" s="370"/>
      <c r="B1802" s="370">
        <v>8</v>
      </c>
      <c r="C1802" s="370">
        <v>119</v>
      </c>
      <c r="D1802" s="370">
        <v>70.52</v>
      </c>
      <c r="E1802" s="370">
        <v>3.8050000000000002</v>
      </c>
      <c r="F1802" s="370">
        <v>1.7130000000000001</v>
      </c>
    </row>
    <row r="1803" spans="1:8">
      <c r="A1803" s="370"/>
      <c r="B1803" s="370">
        <v>9</v>
      </c>
      <c r="C1803" s="370">
        <v>114</v>
      </c>
      <c r="D1803" s="370">
        <v>71.89</v>
      </c>
      <c r="E1803" s="370">
        <v>3.992</v>
      </c>
      <c r="F1803" s="370">
        <v>1.831</v>
      </c>
    </row>
    <row r="1804" spans="1:8">
      <c r="A1804" s="370"/>
      <c r="B1804" s="370">
        <v>10</v>
      </c>
      <c r="C1804" s="370">
        <v>108</v>
      </c>
      <c r="D1804" s="370">
        <v>72.17</v>
      </c>
      <c r="E1804" s="370">
        <v>4.1399999999999997</v>
      </c>
      <c r="F1804" s="370">
        <v>1.9730000000000001</v>
      </c>
    </row>
    <row r="1805" spans="1:8">
      <c r="A1805" s="370"/>
      <c r="B1805" s="370">
        <v>11</v>
      </c>
      <c r="C1805" s="370">
        <v>101</v>
      </c>
      <c r="D1805" s="370">
        <v>71.52</v>
      </c>
      <c r="E1805" s="370">
        <v>4.2460000000000004</v>
      </c>
      <c r="F1805" s="370">
        <v>2.1419999999999999</v>
      </c>
    </row>
    <row r="1806" spans="1:8">
      <c r="A1806" s="370"/>
      <c r="B1806" s="370">
        <v>12</v>
      </c>
      <c r="C1806" s="370">
        <v>92.76</v>
      </c>
      <c r="D1806" s="370">
        <v>70.12</v>
      </c>
      <c r="E1806" s="370">
        <v>4.3040000000000003</v>
      </c>
      <c r="F1806" s="370">
        <v>2.3420000000000001</v>
      </c>
    </row>
    <row r="1807" spans="1:8">
      <c r="A1807" s="370"/>
      <c r="B1807" s="370">
        <v>13</v>
      </c>
      <c r="C1807" s="370">
        <v>83.27</v>
      </c>
      <c r="D1807" s="370">
        <v>68.14</v>
      </c>
      <c r="E1807" s="370">
        <v>4.3129999999999997</v>
      </c>
      <c r="F1807" s="370">
        <v>2.5739999999999998</v>
      </c>
    </row>
    <row r="1808" spans="1:8">
      <c r="A1808" s="370"/>
      <c r="B1808" s="370">
        <v>14</v>
      </c>
      <c r="C1808" s="370">
        <v>72.400000000000006</v>
      </c>
      <c r="D1808" s="370">
        <v>65.73</v>
      </c>
      <c r="E1808" s="370">
        <v>4.2670000000000003</v>
      </c>
      <c r="F1808" s="370">
        <v>2.8420000000000001</v>
      </c>
    </row>
    <row r="1810" spans="1:8">
      <c r="A1810" s="370" t="s">
        <v>1919</v>
      </c>
      <c r="B1810" s="370">
        <v>0</v>
      </c>
      <c r="C1810" s="370">
        <v>147.30000000000001</v>
      </c>
      <c r="D1810" s="370">
        <v>0</v>
      </c>
      <c r="E1810" s="370">
        <v>1.44</v>
      </c>
      <c r="F1810" s="370">
        <v>1.3</v>
      </c>
      <c r="G1810" s="370">
        <v>5</v>
      </c>
      <c r="H1810" s="370">
        <v>14</v>
      </c>
    </row>
    <row r="1811" spans="1:8">
      <c r="A1811" s="370"/>
      <c r="B1811" s="370">
        <v>1</v>
      </c>
      <c r="C1811" s="370">
        <v>146.4</v>
      </c>
      <c r="D1811" s="370">
        <v>16.27</v>
      </c>
      <c r="E1811" s="370">
        <v>1.841</v>
      </c>
      <c r="F1811" s="370">
        <v>1.3280000000000001</v>
      </c>
    </row>
    <row r="1812" spans="1:8">
      <c r="A1812" s="370"/>
      <c r="B1812" s="370">
        <v>2</v>
      </c>
      <c r="C1812" s="370">
        <v>145.30000000000001</v>
      </c>
      <c r="D1812" s="370">
        <v>29.98</v>
      </c>
      <c r="E1812" s="370">
        <v>2.2309999999999999</v>
      </c>
      <c r="F1812" s="370">
        <v>1.3560000000000001</v>
      </c>
    </row>
    <row r="1813" spans="1:8">
      <c r="A1813" s="370"/>
      <c r="B1813" s="370">
        <v>3</v>
      </c>
      <c r="C1813" s="370">
        <v>143.9</v>
      </c>
      <c r="D1813" s="370">
        <v>41.42</v>
      </c>
      <c r="E1813" s="370">
        <v>2.6070000000000002</v>
      </c>
      <c r="F1813" s="370">
        <v>1.389</v>
      </c>
    </row>
    <row r="1814" spans="1:8">
      <c r="A1814" s="370"/>
      <c r="B1814" s="370">
        <v>4</v>
      </c>
      <c r="C1814" s="370">
        <v>142.1</v>
      </c>
      <c r="D1814" s="370">
        <v>50.76</v>
      </c>
      <c r="E1814" s="370">
        <v>2.9630000000000001</v>
      </c>
      <c r="F1814" s="370">
        <v>1.4279999999999999</v>
      </c>
    </row>
    <row r="1815" spans="1:8">
      <c r="A1815" s="370"/>
      <c r="B1815" s="370">
        <v>5</v>
      </c>
      <c r="C1815" s="370">
        <v>139.9</v>
      </c>
      <c r="D1815" s="370">
        <v>58.18</v>
      </c>
      <c r="E1815" s="370">
        <v>3.2970000000000002</v>
      </c>
      <c r="F1815" s="370">
        <v>1.478</v>
      </c>
    </row>
    <row r="1816" spans="1:8">
      <c r="A1816" s="370"/>
      <c r="B1816" s="370">
        <v>6</v>
      </c>
      <c r="C1816" s="370">
        <v>137</v>
      </c>
      <c r="D1816" s="370">
        <v>63.83</v>
      </c>
      <c r="E1816" s="370">
        <v>3.6040000000000001</v>
      </c>
      <c r="F1816" s="370">
        <v>1.54</v>
      </c>
    </row>
    <row r="1817" spans="1:8">
      <c r="A1817" s="370"/>
      <c r="B1817" s="370">
        <v>7</v>
      </c>
      <c r="C1817" s="370">
        <v>133.30000000000001</v>
      </c>
      <c r="D1817" s="370">
        <v>67.89</v>
      </c>
      <c r="E1817" s="370">
        <v>3.88</v>
      </c>
      <c r="F1817" s="370">
        <v>1.617</v>
      </c>
    </row>
    <row r="1818" spans="1:8">
      <c r="A1818" s="370"/>
      <c r="B1818" s="370">
        <v>8</v>
      </c>
      <c r="C1818" s="370">
        <v>128.9</v>
      </c>
      <c r="D1818" s="370">
        <v>70.52</v>
      </c>
      <c r="E1818" s="370">
        <v>4.1219999999999999</v>
      </c>
      <c r="F1818" s="370">
        <v>1.7130000000000001</v>
      </c>
    </row>
    <row r="1819" spans="1:8">
      <c r="A1819" s="370"/>
      <c r="B1819" s="370">
        <v>9</v>
      </c>
      <c r="C1819" s="370">
        <v>123.5</v>
      </c>
      <c r="D1819" s="370">
        <v>71.89</v>
      </c>
      <c r="E1819" s="370">
        <v>4.3250000000000002</v>
      </c>
      <c r="F1819" s="370">
        <v>1.831</v>
      </c>
    </row>
    <row r="1820" spans="1:8">
      <c r="A1820" s="370"/>
      <c r="B1820" s="370">
        <v>10</v>
      </c>
      <c r="C1820" s="370">
        <v>117</v>
      </c>
      <c r="D1820" s="370">
        <v>72.17</v>
      </c>
      <c r="E1820" s="370">
        <v>4.4859999999999998</v>
      </c>
      <c r="F1820" s="370">
        <v>1.9730000000000001</v>
      </c>
    </row>
    <row r="1821" spans="1:8">
      <c r="A1821" s="370"/>
      <c r="B1821" s="370">
        <v>11</v>
      </c>
      <c r="C1821" s="370">
        <v>109.4</v>
      </c>
      <c r="D1821" s="370">
        <v>71.52</v>
      </c>
      <c r="E1821" s="370">
        <v>4.5999999999999996</v>
      </c>
      <c r="F1821" s="370">
        <v>2.1419999999999999</v>
      </c>
    </row>
    <row r="1822" spans="1:8">
      <c r="A1822" s="370"/>
      <c r="B1822" s="370">
        <v>12</v>
      </c>
      <c r="C1822" s="370">
        <v>100.5</v>
      </c>
      <c r="D1822" s="370">
        <v>70.12</v>
      </c>
      <c r="E1822" s="370">
        <v>4.6630000000000003</v>
      </c>
      <c r="F1822" s="370">
        <v>2.3420000000000001</v>
      </c>
    </row>
    <row r="1823" spans="1:8">
      <c r="A1823" s="370"/>
      <c r="B1823" s="370">
        <v>13</v>
      </c>
      <c r="C1823" s="370">
        <v>90.21</v>
      </c>
      <c r="D1823" s="370">
        <v>68.14</v>
      </c>
      <c r="E1823" s="370">
        <v>4.6719999999999997</v>
      </c>
      <c r="F1823" s="370">
        <v>2.5739999999999998</v>
      </c>
    </row>
    <row r="1824" spans="1:8">
      <c r="A1824" s="370"/>
      <c r="B1824" s="370">
        <v>14</v>
      </c>
      <c r="C1824" s="370">
        <v>78.44</v>
      </c>
      <c r="D1824" s="370">
        <v>65.73</v>
      </c>
      <c r="E1824" s="370">
        <v>4.6230000000000002</v>
      </c>
      <c r="F1824" s="370">
        <v>2.8420000000000001</v>
      </c>
    </row>
    <row r="1826" spans="1:8">
      <c r="A1826" s="370" t="s">
        <v>1920</v>
      </c>
      <c r="B1826" s="370">
        <v>0</v>
      </c>
      <c r="C1826" s="370">
        <v>160.19999999999999</v>
      </c>
      <c r="D1826" s="370">
        <v>0</v>
      </c>
      <c r="E1826" s="370">
        <v>1.7529999999999999</v>
      </c>
      <c r="F1826" s="370">
        <v>1.3</v>
      </c>
      <c r="G1826" s="370">
        <v>5</v>
      </c>
      <c r="H1826" s="370">
        <v>14</v>
      </c>
    </row>
    <row r="1827" spans="1:8">
      <c r="A1827" s="370"/>
      <c r="B1827" s="370">
        <v>1</v>
      </c>
      <c r="C1827" s="370">
        <v>158.9</v>
      </c>
      <c r="D1827" s="370">
        <v>16.27</v>
      </c>
      <c r="E1827" s="370">
        <v>2.0939999999999999</v>
      </c>
      <c r="F1827" s="370">
        <v>1.3280000000000001</v>
      </c>
    </row>
    <row r="1828" spans="1:8">
      <c r="A1828" s="370"/>
      <c r="B1828" s="370">
        <v>2</v>
      </c>
      <c r="C1828" s="370">
        <v>157.5</v>
      </c>
      <c r="D1828" s="370">
        <v>29.98</v>
      </c>
      <c r="E1828" s="370">
        <v>2.4460000000000002</v>
      </c>
      <c r="F1828" s="370">
        <v>1.3560000000000001</v>
      </c>
    </row>
    <row r="1829" spans="1:8">
      <c r="A1829" s="370"/>
      <c r="B1829" s="370">
        <v>3</v>
      </c>
      <c r="C1829" s="370">
        <v>155.80000000000001</v>
      </c>
      <c r="D1829" s="370">
        <v>41.42</v>
      </c>
      <c r="E1829" s="370">
        <v>2.802</v>
      </c>
      <c r="F1829" s="370">
        <v>1.389</v>
      </c>
    </row>
    <row r="1830" spans="1:8">
      <c r="A1830" s="370"/>
      <c r="B1830" s="370">
        <v>4</v>
      </c>
      <c r="C1830" s="370">
        <v>153.80000000000001</v>
      </c>
      <c r="D1830" s="370">
        <v>50.76</v>
      </c>
      <c r="E1830" s="370">
        <v>3.1539999999999999</v>
      </c>
      <c r="F1830" s="370">
        <v>1.4279999999999999</v>
      </c>
    </row>
    <row r="1831" spans="1:8">
      <c r="A1831" s="370"/>
      <c r="B1831" s="370">
        <v>5</v>
      </c>
      <c r="C1831" s="370">
        <v>151.19999999999999</v>
      </c>
      <c r="D1831" s="370">
        <v>58.18</v>
      </c>
      <c r="E1831" s="370">
        <v>3.496</v>
      </c>
      <c r="F1831" s="370">
        <v>1.478</v>
      </c>
    </row>
    <row r="1832" spans="1:8">
      <c r="A1832" s="370"/>
      <c r="B1832" s="370">
        <v>6</v>
      </c>
      <c r="C1832" s="370">
        <v>147.9</v>
      </c>
      <c r="D1832" s="370">
        <v>63.83</v>
      </c>
      <c r="E1832" s="370">
        <v>3.8210000000000002</v>
      </c>
      <c r="F1832" s="370">
        <v>1.54</v>
      </c>
    </row>
    <row r="1833" spans="1:8">
      <c r="A1833" s="370"/>
      <c r="B1833" s="370">
        <v>7</v>
      </c>
      <c r="C1833" s="370">
        <v>143.80000000000001</v>
      </c>
      <c r="D1833" s="370">
        <v>67.89</v>
      </c>
      <c r="E1833" s="370">
        <v>4.1210000000000004</v>
      </c>
      <c r="F1833" s="370">
        <v>1.617</v>
      </c>
    </row>
    <row r="1834" spans="1:8">
      <c r="A1834" s="370"/>
      <c r="B1834" s="370">
        <v>8</v>
      </c>
      <c r="C1834" s="370">
        <v>138.69999999999999</v>
      </c>
      <c r="D1834" s="370">
        <v>70.52</v>
      </c>
      <c r="E1834" s="370">
        <v>4.3890000000000002</v>
      </c>
      <c r="F1834" s="370">
        <v>1.7130000000000001</v>
      </c>
    </row>
    <row r="1835" spans="1:8">
      <c r="A1835" s="370"/>
      <c r="B1835" s="370">
        <v>9</v>
      </c>
      <c r="C1835" s="370">
        <v>132.6</v>
      </c>
      <c r="D1835" s="370">
        <v>71.89</v>
      </c>
      <c r="E1835" s="370">
        <v>4.6180000000000003</v>
      </c>
      <c r="F1835" s="370">
        <v>1.831</v>
      </c>
    </row>
    <row r="1836" spans="1:8">
      <c r="A1836" s="370"/>
      <c r="B1836" s="370">
        <v>10</v>
      </c>
      <c r="C1836" s="370">
        <v>125.2</v>
      </c>
      <c r="D1836" s="370">
        <v>72.17</v>
      </c>
      <c r="E1836" s="370">
        <v>4.8010000000000002</v>
      </c>
      <c r="F1836" s="370">
        <v>1.9730000000000001</v>
      </c>
    </row>
    <row r="1837" spans="1:8">
      <c r="A1837" s="370"/>
      <c r="B1837" s="370">
        <v>11</v>
      </c>
      <c r="C1837" s="370">
        <v>116.5</v>
      </c>
      <c r="D1837" s="370">
        <v>71.52</v>
      </c>
      <c r="E1837" s="370">
        <v>4.931</v>
      </c>
      <c r="F1837" s="370">
        <v>2.1419999999999999</v>
      </c>
    </row>
    <row r="1838" spans="1:8">
      <c r="A1838" s="370"/>
      <c r="B1838" s="370">
        <v>12</v>
      </c>
      <c r="C1838" s="370">
        <v>106.3</v>
      </c>
      <c r="D1838" s="370">
        <v>70.12</v>
      </c>
      <c r="E1838" s="370">
        <v>5.0010000000000003</v>
      </c>
      <c r="F1838" s="370">
        <v>2.3420000000000001</v>
      </c>
    </row>
    <row r="1839" spans="1:8">
      <c r="A1839" s="370"/>
      <c r="B1839" s="370">
        <v>13</v>
      </c>
      <c r="C1839" s="370">
        <v>94.42</v>
      </c>
      <c r="D1839" s="370">
        <v>68.14</v>
      </c>
      <c r="E1839" s="370">
        <v>5.0039999999999996</v>
      </c>
      <c r="F1839" s="370">
        <v>2.5739999999999998</v>
      </c>
    </row>
    <row r="1840" spans="1:8">
      <c r="A1840" s="370"/>
      <c r="B1840" s="370">
        <v>14</v>
      </c>
      <c r="C1840" s="370">
        <v>80.819999999999993</v>
      </c>
      <c r="D1840" s="370">
        <v>65.73</v>
      </c>
      <c r="E1840" s="370">
        <v>4.9320000000000004</v>
      </c>
      <c r="F1840" s="370">
        <v>2.8420000000000001</v>
      </c>
    </row>
    <row r="1842" spans="1:8">
      <c r="A1842" s="370" t="s">
        <v>1921</v>
      </c>
      <c r="B1842" s="370">
        <v>0</v>
      </c>
      <c r="C1842" s="370">
        <v>171.6</v>
      </c>
      <c r="D1842" s="370">
        <v>0</v>
      </c>
      <c r="E1842" s="370">
        <v>1.879</v>
      </c>
      <c r="F1842" s="370">
        <v>1.3</v>
      </c>
      <c r="G1842" s="370">
        <v>5</v>
      </c>
      <c r="H1842" s="370">
        <v>14</v>
      </c>
    </row>
    <row r="1843" spans="1:8">
      <c r="A1843" s="370"/>
      <c r="B1843" s="370">
        <v>1</v>
      </c>
      <c r="C1843" s="370">
        <v>170.3</v>
      </c>
      <c r="D1843" s="370">
        <v>16.27</v>
      </c>
      <c r="E1843" s="370">
        <v>2.2440000000000002</v>
      </c>
      <c r="F1843" s="370">
        <v>1.3280000000000001</v>
      </c>
    </row>
    <row r="1844" spans="1:8">
      <c r="A1844" s="370"/>
      <c r="B1844" s="370">
        <v>2</v>
      </c>
      <c r="C1844" s="370">
        <v>168.8</v>
      </c>
      <c r="D1844" s="370">
        <v>29.98</v>
      </c>
      <c r="E1844" s="370">
        <v>2.621</v>
      </c>
      <c r="F1844" s="370">
        <v>1.3560000000000001</v>
      </c>
    </row>
    <row r="1845" spans="1:8">
      <c r="A1845" s="370"/>
      <c r="B1845" s="370">
        <v>3</v>
      </c>
      <c r="C1845" s="370">
        <v>167</v>
      </c>
      <c r="D1845" s="370">
        <v>41.42</v>
      </c>
      <c r="E1845" s="370">
        <v>3.0019999999999998</v>
      </c>
      <c r="F1845" s="370">
        <v>1.389</v>
      </c>
    </row>
    <row r="1846" spans="1:8">
      <c r="A1846" s="370"/>
      <c r="B1846" s="370">
        <v>4</v>
      </c>
      <c r="C1846" s="370">
        <v>164.8</v>
      </c>
      <c r="D1846" s="370">
        <v>50.76</v>
      </c>
      <c r="E1846" s="370">
        <v>3.38</v>
      </c>
      <c r="F1846" s="370">
        <v>1.4279999999999999</v>
      </c>
    </row>
    <row r="1847" spans="1:8">
      <c r="A1847" s="370"/>
      <c r="B1847" s="370">
        <v>5</v>
      </c>
      <c r="C1847" s="370">
        <v>162</v>
      </c>
      <c r="D1847" s="370">
        <v>58.18</v>
      </c>
      <c r="E1847" s="370">
        <v>3.746</v>
      </c>
      <c r="F1847" s="370">
        <v>1.478</v>
      </c>
    </row>
    <row r="1848" spans="1:8">
      <c r="A1848" s="370"/>
      <c r="B1848" s="370">
        <v>6</v>
      </c>
      <c r="C1848" s="370">
        <v>158.4</v>
      </c>
      <c r="D1848" s="370">
        <v>63.83</v>
      </c>
      <c r="E1848" s="370">
        <v>4.0940000000000003</v>
      </c>
      <c r="F1848" s="370">
        <v>1.54</v>
      </c>
    </row>
    <row r="1849" spans="1:8">
      <c r="A1849" s="370"/>
      <c r="B1849" s="370">
        <v>7</v>
      </c>
      <c r="C1849" s="370">
        <v>154</v>
      </c>
      <c r="D1849" s="370">
        <v>67.89</v>
      </c>
      <c r="E1849" s="370">
        <v>4.415</v>
      </c>
      <c r="F1849" s="370">
        <v>1.617</v>
      </c>
    </row>
    <row r="1850" spans="1:8">
      <c r="A1850" s="370"/>
      <c r="B1850" s="370">
        <v>8</v>
      </c>
      <c r="C1850" s="370">
        <v>148.6</v>
      </c>
      <c r="D1850" s="370">
        <v>70.52</v>
      </c>
      <c r="E1850" s="370">
        <v>4.702</v>
      </c>
      <c r="F1850" s="370">
        <v>1.7130000000000001</v>
      </c>
    </row>
    <row r="1851" spans="1:8">
      <c r="A1851" s="370"/>
      <c r="B1851" s="370">
        <v>9</v>
      </c>
      <c r="C1851" s="370">
        <v>142</v>
      </c>
      <c r="D1851" s="370">
        <v>71.89</v>
      </c>
      <c r="E1851" s="370">
        <v>4.9480000000000004</v>
      </c>
      <c r="F1851" s="370">
        <v>1.831</v>
      </c>
    </row>
    <row r="1852" spans="1:8">
      <c r="A1852" s="370"/>
      <c r="B1852" s="370">
        <v>10</v>
      </c>
      <c r="C1852" s="370">
        <v>134.19999999999999</v>
      </c>
      <c r="D1852" s="370">
        <v>72.17</v>
      </c>
      <c r="E1852" s="370">
        <v>5.1440000000000001</v>
      </c>
      <c r="F1852" s="370">
        <v>1.9730000000000001</v>
      </c>
    </row>
    <row r="1853" spans="1:8">
      <c r="A1853" s="370"/>
      <c r="B1853" s="370">
        <v>11</v>
      </c>
      <c r="C1853" s="370">
        <v>124.8</v>
      </c>
      <c r="D1853" s="370">
        <v>71.52</v>
      </c>
      <c r="E1853" s="370">
        <v>5.2830000000000004</v>
      </c>
      <c r="F1853" s="370">
        <v>2.1419999999999999</v>
      </c>
    </row>
    <row r="1854" spans="1:8">
      <c r="A1854" s="370"/>
      <c r="B1854" s="370">
        <v>12</v>
      </c>
      <c r="C1854" s="370">
        <v>113.9</v>
      </c>
      <c r="D1854" s="370">
        <v>70.12</v>
      </c>
      <c r="E1854" s="370">
        <v>5.3579999999999997</v>
      </c>
      <c r="F1854" s="370">
        <v>2.3420000000000001</v>
      </c>
    </row>
    <row r="1855" spans="1:8">
      <c r="A1855" s="370"/>
      <c r="B1855" s="370">
        <v>13</v>
      </c>
      <c r="C1855" s="370">
        <v>101.2</v>
      </c>
      <c r="D1855" s="370">
        <v>68.14</v>
      </c>
      <c r="E1855" s="370">
        <v>5.3609999999999998</v>
      </c>
      <c r="F1855" s="370">
        <v>2.5739999999999998</v>
      </c>
    </row>
    <row r="1856" spans="1:8">
      <c r="A1856" s="370"/>
      <c r="B1856" s="370">
        <v>14</v>
      </c>
      <c r="C1856" s="370">
        <v>86.59</v>
      </c>
      <c r="D1856" s="370">
        <v>65.73</v>
      </c>
      <c r="E1856" s="370">
        <v>5.2839999999999998</v>
      </c>
      <c r="F1856" s="370">
        <v>2.8420000000000001</v>
      </c>
    </row>
    <row r="1858" spans="1:8">
      <c r="A1858" s="399" t="s">
        <v>1922</v>
      </c>
      <c r="B1858" s="370">
        <v>0</v>
      </c>
      <c r="C1858" s="370">
        <v>183</v>
      </c>
      <c r="D1858" s="370">
        <v>0</v>
      </c>
      <c r="E1858" s="370">
        <v>2.004</v>
      </c>
      <c r="F1858" s="370">
        <v>1.3</v>
      </c>
      <c r="G1858" s="370">
        <v>5</v>
      </c>
      <c r="H1858" s="370">
        <v>14</v>
      </c>
    </row>
    <row r="1859" spans="1:8">
      <c r="A1859" s="370"/>
      <c r="B1859" s="370">
        <v>1</v>
      </c>
      <c r="C1859" s="370">
        <v>181.6</v>
      </c>
      <c r="D1859" s="370">
        <v>16.27</v>
      </c>
      <c r="E1859" s="370">
        <v>2.3929999999999998</v>
      </c>
      <c r="F1859" s="370">
        <v>1.3280000000000001</v>
      </c>
    </row>
    <row r="1860" spans="1:8">
      <c r="A1860" s="370"/>
      <c r="B1860" s="370">
        <v>2</v>
      </c>
      <c r="C1860" s="370">
        <v>180</v>
      </c>
      <c r="D1860" s="370">
        <v>29.98</v>
      </c>
      <c r="E1860" s="370">
        <v>2.7959999999999998</v>
      </c>
      <c r="F1860" s="370">
        <v>1.3560000000000001</v>
      </c>
    </row>
    <row r="1861" spans="1:8">
      <c r="A1861" s="370"/>
      <c r="B1861" s="370">
        <v>3</v>
      </c>
      <c r="C1861" s="370">
        <v>178.1</v>
      </c>
      <c r="D1861" s="370">
        <v>41.42</v>
      </c>
      <c r="E1861" s="370">
        <v>3.202</v>
      </c>
      <c r="F1861" s="370">
        <v>1.389</v>
      </c>
    </row>
    <row r="1862" spans="1:8">
      <c r="A1862" s="370"/>
      <c r="B1862" s="370">
        <v>4</v>
      </c>
      <c r="C1862" s="370">
        <v>175.7</v>
      </c>
      <c r="D1862" s="370">
        <v>50.76</v>
      </c>
      <c r="E1862" s="370">
        <v>3.605</v>
      </c>
      <c r="F1862" s="370">
        <v>1.4279999999999999</v>
      </c>
    </row>
    <row r="1863" spans="1:8">
      <c r="A1863" s="370"/>
      <c r="B1863" s="370">
        <v>5</v>
      </c>
      <c r="C1863" s="370">
        <v>172.8</v>
      </c>
      <c r="D1863" s="370">
        <v>58.18</v>
      </c>
      <c r="E1863" s="370">
        <v>3.996</v>
      </c>
      <c r="F1863" s="370">
        <v>1.478</v>
      </c>
    </row>
    <row r="1864" spans="1:8">
      <c r="A1864" s="370"/>
      <c r="B1864" s="370">
        <v>6</v>
      </c>
      <c r="C1864" s="370">
        <v>169</v>
      </c>
      <c r="D1864" s="370">
        <v>63.83</v>
      </c>
      <c r="E1864" s="370">
        <v>4.367</v>
      </c>
      <c r="F1864" s="370">
        <v>1.54</v>
      </c>
    </row>
    <row r="1865" spans="1:8">
      <c r="A1865" s="370"/>
      <c r="B1865" s="370">
        <v>7</v>
      </c>
      <c r="C1865" s="370">
        <v>164.3</v>
      </c>
      <c r="D1865" s="370">
        <v>67.89</v>
      </c>
      <c r="E1865" s="370">
        <v>4.7089999999999996</v>
      </c>
      <c r="F1865" s="370">
        <v>1.617</v>
      </c>
    </row>
    <row r="1866" spans="1:8">
      <c r="A1866" s="370"/>
      <c r="B1866" s="370">
        <v>8</v>
      </c>
      <c r="C1866" s="370">
        <v>158.5</v>
      </c>
      <c r="D1866" s="370">
        <v>70.52</v>
      </c>
      <c r="E1866" s="370">
        <v>5.016</v>
      </c>
      <c r="F1866" s="370">
        <v>1.7130000000000001</v>
      </c>
    </row>
    <row r="1867" spans="1:8">
      <c r="A1867" s="370"/>
      <c r="B1867" s="370">
        <v>9</v>
      </c>
      <c r="C1867" s="370">
        <v>151.5</v>
      </c>
      <c r="D1867" s="370">
        <v>71.89</v>
      </c>
      <c r="E1867" s="370">
        <v>5.2779999999999996</v>
      </c>
      <c r="F1867" s="370">
        <v>1.831</v>
      </c>
    </row>
    <row r="1868" spans="1:8">
      <c r="A1868" s="370"/>
      <c r="B1868" s="370">
        <v>10</v>
      </c>
      <c r="C1868" s="370">
        <v>143.1</v>
      </c>
      <c r="D1868" s="370">
        <v>72.17</v>
      </c>
      <c r="E1868" s="370">
        <v>5.4870000000000001</v>
      </c>
      <c r="F1868" s="370">
        <v>1.9730000000000001</v>
      </c>
    </row>
    <row r="1869" spans="1:8">
      <c r="A1869" s="370"/>
      <c r="B1869" s="370">
        <v>11</v>
      </c>
      <c r="C1869" s="370">
        <v>133.1</v>
      </c>
      <c r="D1869" s="370">
        <v>71.52</v>
      </c>
      <c r="E1869" s="370">
        <v>5.6360000000000001</v>
      </c>
      <c r="F1869" s="370">
        <v>2.1419999999999999</v>
      </c>
    </row>
    <row r="1870" spans="1:8">
      <c r="A1870" s="370"/>
      <c r="B1870" s="370">
        <v>12</v>
      </c>
      <c r="C1870" s="370">
        <v>121.4</v>
      </c>
      <c r="D1870" s="370">
        <v>70.12</v>
      </c>
      <c r="E1870" s="370">
        <v>5.7160000000000002</v>
      </c>
      <c r="F1870" s="370">
        <v>2.3420000000000001</v>
      </c>
    </row>
    <row r="1871" spans="1:8">
      <c r="A1871" s="370"/>
      <c r="B1871" s="370">
        <v>13</v>
      </c>
      <c r="C1871" s="370">
        <v>107.9</v>
      </c>
      <c r="D1871" s="370">
        <v>68.14</v>
      </c>
      <c r="E1871" s="370">
        <v>5.718</v>
      </c>
      <c r="F1871" s="370">
        <v>2.5739999999999998</v>
      </c>
    </row>
    <row r="1872" spans="1:8">
      <c r="A1872" s="370"/>
      <c r="B1872" s="370">
        <v>14</v>
      </c>
      <c r="C1872" s="370">
        <v>92.37</v>
      </c>
      <c r="D1872" s="370">
        <v>65.73</v>
      </c>
      <c r="E1872" s="370">
        <v>5.6360000000000001</v>
      </c>
      <c r="F1872" s="370">
        <v>2.8420000000000001</v>
      </c>
    </row>
    <row r="1874" spans="1:8">
      <c r="A1874" s="399" t="s">
        <v>1923</v>
      </c>
      <c r="B1874" s="370">
        <v>0</v>
      </c>
      <c r="C1874" s="370">
        <v>194.5</v>
      </c>
      <c r="D1874" s="370">
        <v>0</v>
      </c>
      <c r="E1874" s="370">
        <v>2.129</v>
      </c>
      <c r="F1874" s="370">
        <v>1.3</v>
      </c>
      <c r="G1874" s="370">
        <v>5</v>
      </c>
      <c r="H1874" s="370">
        <v>14</v>
      </c>
    </row>
    <row r="1875" spans="1:8">
      <c r="A1875" s="370"/>
      <c r="B1875" s="370">
        <v>1</v>
      </c>
      <c r="C1875" s="370">
        <v>193</v>
      </c>
      <c r="D1875" s="370">
        <v>16.27</v>
      </c>
      <c r="E1875" s="370">
        <v>2.5430000000000001</v>
      </c>
      <c r="F1875" s="370">
        <v>1.3280000000000001</v>
      </c>
    </row>
    <row r="1876" spans="1:8">
      <c r="A1876" s="370"/>
      <c r="B1876" s="370">
        <v>2</v>
      </c>
      <c r="C1876" s="370">
        <v>191.3</v>
      </c>
      <c r="D1876" s="370">
        <v>29.98</v>
      </c>
      <c r="E1876" s="370">
        <v>2.97</v>
      </c>
      <c r="F1876" s="370">
        <v>1.3560000000000001</v>
      </c>
    </row>
    <row r="1877" spans="1:8">
      <c r="A1877" s="370"/>
      <c r="B1877" s="370">
        <v>3</v>
      </c>
      <c r="C1877" s="370">
        <v>189.2</v>
      </c>
      <c r="D1877" s="370">
        <v>41.42</v>
      </c>
      <c r="E1877" s="370">
        <v>3.4020000000000001</v>
      </c>
      <c r="F1877" s="370">
        <v>1.389</v>
      </c>
    </row>
    <row r="1878" spans="1:8">
      <c r="A1878" s="370"/>
      <c r="B1878" s="370">
        <v>4</v>
      </c>
      <c r="C1878" s="370">
        <v>186.7</v>
      </c>
      <c r="D1878" s="370">
        <v>50.76</v>
      </c>
      <c r="E1878" s="370">
        <v>3.83</v>
      </c>
      <c r="F1878" s="370">
        <v>1.4279999999999999</v>
      </c>
    </row>
    <row r="1879" spans="1:8">
      <c r="A1879" s="370"/>
      <c r="B1879" s="370">
        <v>5</v>
      </c>
      <c r="C1879" s="370">
        <v>183.6</v>
      </c>
      <c r="D1879" s="370">
        <v>58.18</v>
      </c>
      <c r="E1879" s="370">
        <v>4.2450000000000001</v>
      </c>
      <c r="F1879" s="370">
        <v>1.478</v>
      </c>
    </row>
    <row r="1880" spans="1:8">
      <c r="A1880" s="370"/>
      <c r="B1880" s="370">
        <v>6</v>
      </c>
      <c r="C1880" s="370">
        <v>179.6</v>
      </c>
      <c r="D1880" s="370">
        <v>63.83</v>
      </c>
      <c r="E1880" s="370">
        <v>4.6390000000000002</v>
      </c>
      <c r="F1880" s="370">
        <v>1.54</v>
      </c>
    </row>
    <row r="1881" spans="1:8">
      <c r="A1881" s="370"/>
      <c r="B1881" s="370">
        <v>7</v>
      </c>
      <c r="C1881" s="370">
        <v>174.6</v>
      </c>
      <c r="D1881" s="370">
        <v>67.89</v>
      </c>
      <c r="E1881" s="370">
        <v>5.0039999999999996</v>
      </c>
      <c r="F1881" s="370">
        <v>1.617</v>
      </c>
    </row>
    <row r="1882" spans="1:8">
      <c r="A1882" s="370"/>
      <c r="B1882" s="370">
        <v>8</v>
      </c>
      <c r="C1882" s="370">
        <v>168.4</v>
      </c>
      <c r="D1882" s="370">
        <v>70.52</v>
      </c>
      <c r="E1882" s="370">
        <v>5.3289999999999997</v>
      </c>
      <c r="F1882" s="370">
        <v>1.7130000000000001</v>
      </c>
    </row>
    <row r="1883" spans="1:8">
      <c r="A1883" s="370"/>
      <c r="B1883" s="370">
        <v>9</v>
      </c>
      <c r="C1883" s="370">
        <v>161</v>
      </c>
      <c r="D1883" s="370">
        <v>71.89</v>
      </c>
      <c r="E1883" s="370">
        <v>5.6070000000000002</v>
      </c>
      <c r="F1883" s="370">
        <v>1.831</v>
      </c>
    </row>
    <row r="1884" spans="1:8">
      <c r="A1884" s="370"/>
      <c r="B1884" s="370">
        <v>10</v>
      </c>
      <c r="C1884" s="370">
        <v>152</v>
      </c>
      <c r="D1884" s="370">
        <v>72.17</v>
      </c>
      <c r="E1884" s="370">
        <v>5.83</v>
      </c>
      <c r="F1884" s="370">
        <v>1.9730000000000001</v>
      </c>
    </row>
    <row r="1885" spans="1:8">
      <c r="A1885" s="370"/>
      <c r="B1885" s="370">
        <v>11</v>
      </c>
      <c r="C1885" s="370">
        <v>141.4</v>
      </c>
      <c r="D1885" s="370">
        <v>71.52</v>
      </c>
      <c r="E1885" s="370">
        <v>5.9880000000000004</v>
      </c>
      <c r="F1885" s="370">
        <v>2.1419999999999999</v>
      </c>
    </row>
    <row r="1886" spans="1:8">
      <c r="A1886" s="370"/>
      <c r="B1886" s="370">
        <v>12</v>
      </c>
      <c r="C1886" s="370">
        <v>129</v>
      </c>
      <c r="D1886" s="370">
        <v>70.12</v>
      </c>
      <c r="E1886" s="370">
        <v>6.0730000000000004</v>
      </c>
      <c r="F1886" s="370">
        <v>2.3420000000000001</v>
      </c>
    </row>
    <row r="1887" spans="1:8">
      <c r="A1887" s="370"/>
      <c r="B1887" s="370">
        <v>13</v>
      </c>
      <c r="C1887" s="370">
        <v>114.6</v>
      </c>
      <c r="D1887" s="370">
        <v>68.14</v>
      </c>
      <c r="E1887" s="370">
        <v>6.0759999999999996</v>
      </c>
      <c r="F1887" s="370">
        <v>2.5739999999999998</v>
      </c>
    </row>
    <row r="1888" spans="1:8">
      <c r="A1888" s="370"/>
      <c r="B1888" s="370">
        <v>14</v>
      </c>
      <c r="C1888" s="370">
        <v>98.14</v>
      </c>
      <c r="D1888" s="370">
        <v>65.73</v>
      </c>
      <c r="E1888" s="370">
        <v>5.9889999999999999</v>
      </c>
      <c r="F1888" s="370">
        <v>2.8420000000000001</v>
      </c>
    </row>
    <row r="1890" spans="1:8">
      <c r="A1890" s="399" t="s">
        <v>1924</v>
      </c>
      <c r="B1890" s="370">
        <v>0</v>
      </c>
      <c r="C1890" s="370">
        <v>203.4</v>
      </c>
      <c r="D1890" s="370">
        <v>0</v>
      </c>
      <c r="E1890" s="370">
        <v>1.996</v>
      </c>
      <c r="F1890" s="370">
        <v>1.3</v>
      </c>
      <c r="G1890" s="370">
        <v>5</v>
      </c>
      <c r="H1890" s="370">
        <v>14</v>
      </c>
    </row>
    <row r="1891" spans="1:8">
      <c r="A1891" s="370"/>
      <c r="B1891" s="370">
        <v>1</v>
      </c>
      <c r="C1891" s="370">
        <v>202.8</v>
      </c>
      <c r="D1891" s="370">
        <v>16.27</v>
      </c>
      <c r="E1891" s="370">
        <v>2.5179999999999998</v>
      </c>
      <c r="F1891" s="370">
        <v>1.3280000000000001</v>
      </c>
    </row>
    <row r="1892" spans="1:8">
      <c r="A1892" s="370"/>
      <c r="B1892" s="370">
        <v>2</v>
      </c>
      <c r="C1892" s="370">
        <v>201.8</v>
      </c>
      <c r="D1892" s="370">
        <v>29.98</v>
      </c>
      <c r="E1892" s="370">
        <v>3.0409999999999999</v>
      </c>
      <c r="F1892" s="370">
        <v>1.3560000000000001</v>
      </c>
    </row>
    <row r="1893" spans="1:8">
      <c r="A1893" s="370"/>
      <c r="B1893" s="370">
        <v>3</v>
      </c>
      <c r="C1893" s="370">
        <v>200.2</v>
      </c>
      <c r="D1893" s="370">
        <v>41.42</v>
      </c>
      <c r="E1893" s="370">
        <v>3.5579999999999998</v>
      </c>
      <c r="F1893" s="370">
        <v>1.389</v>
      </c>
    </row>
    <row r="1894" spans="1:8">
      <c r="A1894" s="370"/>
      <c r="B1894" s="370">
        <v>4</v>
      </c>
      <c r="C1894" s="370">
        <v>198</v>
      </c>
      <c r="D1894" s="370">
        <v>50.76</v>
      </c>
      <c r="E1894" s="370">
        <v>4.0590000000000002</v>
      </c>
      <c r="F1894" s="370">
        <v>1.4279999999999999</v>
      </c>
    </row>
    <row r="1895" spans="1:8">
      <c r="A1895" s="370"/>
      <c r="B1895" s="370">
        <v>5</v>
      </c>
      <c r="C1895" s="370">
        <v>195</v>
      </c>
      <c r="D1895" s="370">
        <v>58.18</v>
      </c>
      <c r="E1895" s="370">
        <v>4.5369999999999999</v>
      </c>
      <c r="F1895" s="370">
        <v>1.478</v>
      </c>
    </row>
    <row r="1896" spans="1:8">
      <c r="A1896" s="370"/>
      <c r="B1896" s="370">
        <v>6</v>
      </c>
      <c r="C1896" s="370">
        <v>191</v>
      </c>
      <c r="D1896" s="370">
        <v>63.83</v>
      </c>
      <c r="E1896" s="370">
        <v>4.9829999999999997</v>
      </c>
      <c r="F1896" s="370">
        <v>1.54</v>
      </c>
    </row>
    <row r="1897" spans="1:8">
      <c r="A1897" s="370"/>
      <c r="B1897" s="370">
        <v>7</v>
      </c>
      <c r="C1897" s="370">
        <v>185.9</v>
      </c>
      <c r="D1897" s="370">
        <v>67.89</v>
      </c>
      <c r="E1897" s="370">
        <v>5.3890000000000002</v>
      </c>
      <c r="F1897" s="370">
        <v>1.617</v>
      </c>
    </row>
    <row r="1898" spans="1:8">
      <c r="A1898" s="370"/>
      <c r="B1898" s="370">
        <v>8</v>
      </c>
      <c r="C1898" s="370">
        <v>179.6</v>
      </c>
      <c r="D1898" s="370">
        <v>70.52</v>
      </c>
      <c r="E1898" s="370">
        <v>5.7480000000000002</v>
      </c>
      <c r="F1898" s="370">
        <v>1.7130000000000001</v>
      </c>
    </row>
    <row r="1899" spans="1:8">
      <c r="A1899" s="370"/>
      <c r="B1899" s="370">
        <v>9</v>
      </c>
      <c r="C1899" s="370">
        <v>171.9</v>
      </c>
      <c r="D1899" s="370">
        <v>71.89</v>
      </c>
      <c r="E1899" s="370">
        <v>6.05</v>
      </c>
      <c r="F1899" s="370">
        <v>1.831</v>
      </c>
    </row>
    <row r="1900" spans="1:8">
      <c r="A1900" s="370"/>
      <c r="B1900" s="370">
        <v>10</v>
      </c>
      <c r="C1900" s="370">
        <v>162.69999999999999</v>
      </c>
      <c r="D1900" s="370">
        <v>72.17</v>
      </c>
      <c r="E1900" s="370">
        <v>6.2889999999999997</v>
      </c>
      <c r="F1900" s="370">
        <v>1.9730000000000001</v>
      </c>
    </row>
    <row r="1901" spans="1:8">
      <c r="A1901" s="370"/>
      <c r="B1901" s="370">
        <v>11</v>
      </c>
      <c r="C1901" s="370">
        <v>151.9</v>
      </c>
      <c r="D1901" s="370">
        <v>71.52</v>
      </c>
      <c r="E1901" s="370">
        <v>6.4550000000000001</v>
      </c>
      <c r="F1901" s="370">
        <v>2.1419999999999999</v>
      </c>
    </row>
    <row r="1902" spans="1:8">
      <c r="A1902" s="370"/>
      <c r="B1902" s="370">
        <v>12</v>
      </c>
      <c r="C1902" s="370">
        <v>139.19999999999999</v>
      </c>
      <c r="D1902" s="370">
        <v>70.12</v>
      </c>
      <c r="E1902" s="370">
        <v>6.54</v>
      </c>
      <c r="F1902" s="370">
        <v>2.3420000000000001</v>
      </c>
    </row>
    <row r="1903" spans="1:8">
      <c r="A1903" s="370"/>
      <c r="B1903" s="370">
        <v>13</v>
      </c>
      <c r="C1903" s="370">
        <v>124.7</v>
      </c>
      <c r="D1903" s="370">
        <v>68.14</v>
      </c>
      <c r="E1903" s="370">
        <v>6.5369999999999999</v>
      </c>
      <c r="F1903" s="370">
        <v>2.5739999999999998</v>
      </c>
    </row>
    <row r="1904" spans="1:8">
      <c r="A1904" s="370"/>
      <c r="B1904" s="370">
        <v>14</v>
      </c>
      <c r="C1904" s="370">
        <v>108.1</v>
      </c>
      <c r="D1904" s="370">
        <v>65.73</v>
      </c>
      <c r="E1904" s="370">
        <v>6.4370000000000003</v>
      </c>
      <c r="F1904" s="370">
        <v>2.8420000000000001</v>
      </c>
    </row>
    <row r="1906" spans="1:8">
      <c r="A1906" s="399" t="s">
        <v>1925</v>
      </c>
      <c r="B1906" s="370">
        <v>0</v>
      </c>
      <c r="C1906" s="370">
        <v>214.7</v>
      </c>
      <c r="D1906" s="370">
        <v>0</v>
      </c>
      <c r="E1906" s="370">
        <v>2.1070000000000002</v>
      </c>
      <c r="F1906" s="370">
        <v>1.3</v>
      </c>
      <c r="G1906" s="370">
        <v>5</v>
      </c>
      <c r="H1906" s="370">
        <v>14</v>
      </c>
    </row>
    <row r="1907" spans="1:8">
      <c r="A1907" s="370"/>
      <c r="B1907" s="370">
        <v>1</v>
      </c>
      <c r="C1907" s="370">
        <v>214</v>
      </c>
      <c r="D1907" s="370">
        <v>16.27</v>
      </c>
      <c r="E1907" s="370">
        <v>2.6579999999999999</v>
      </c>
      <c r="F1907" s="370">
        <v>1.3280000000000001</v>
      </c>
    </row>
    <row r="1908" spans="1:8">
      <c r="A1908" s="370"/>
      <c r="B1908" s="370">
        <v>2</v>
      </c>
      <c r="C1908" s="370">
        <v>213</v>
      </c>
      <c r="D1908" s="370">
        <v>29.98</v>
      </c>
      <c r="E1908" s="370">
        <v>3.21</v>
      </c>
      <c r="F1908" s="370">
        <v>1.3560000000000001</v>
      </c>
    </row>
    <row r="1909" spans="1:8">
      <c r="A1909" s="370"/>
      <c r="B1909" s="370">
        <v>3</v>
      </c>
      <c r="C1909" s="370">
        <v>211.3</v>
      </c>
      <c r="D1909" s="370">
        <v>41.42</v>
      </c>
      <c r="E1909" s="370">
        <v>3.7549999999999999</v>
      </c>
      <c r="F1909" s="370">
        <v>1.389</v>
      </c>
    </row>
    <row r="1910" spans="1:8">
      <c r="A1910" s="370"/>
      <c r="B1910" s="370">
        <v>4</v>
      </c>
      <c r="C1910" s="370">
        <v>209</v>
      </c>
      <c r="D1910" s="370">
        <v>50.76</v>
      </c>
      <c r="E1910" s="370">
        <v>4.2839999999999998</v>
      </c>
      <c r="F1910" s="370">
        <v>1.4279999999999999</v>
      </c>
    </row>
    <row r="1911" spans="1:8">
      <c r="A1911" s="370"/>
      <c r="B1911" s="370">
        <v>5</v>
      </c>
      <c r="C1911" s="370">
        <v>205.8</v>
      </c>
      <c r="D1911" s="370">
        <v>58.18</v>
      </c>
      <c r="E1911" s="370">
        <v>4.7889999999999997</v>
      </c>
      <c r="F1911" s="370">
        <v>1.478</v>
      </c>
    </row>
    <row r="1912" spans="1:8">
      <c r="A1912" s="370"/>
      <c r="B1912" s="370">
        <v>6</v>
      </c>
      <c r="C1912" s="370">
        <v>201.6</v>
      </c>
      <c r="D1912" s="370">
        <v>63.83</v>
      </c>
      <c r="E1912" s="370">
        <v>5.26</v>
      </c>
      <c r="F1912" s="370">
        <v>1.54</v>
      </c>
    </row>
    <row r="1913" spans="1:8">
      <c r="A1913" s="370"/>
      <c r="B1913" s="370">
        <v>7</v>
      </c>
      <c r="C1913" s="370">
        <v>196.2</v>
      </c>
      <c r="D1913" s="370">
        <v>67.89</v>
      </c>
      <c r="E1913" s="370">
        <v>5.6890000000000001</v>
      </c>
      <c r="F1913" s="370">
        <v>1.617</v>
      </c>
    </row>
    <row r="1914" spans="1:8">
      <c r="A1914" s="370"/>
      <c r="B1914" s="370">
        <v>8</v>
      </c>
      <c r="C1914" s="370">
        <v>189.6</v>
      </c>
      <c r="D1914" s="370">
        <v>70.52</v>
      </c>
      <c r="E1914" s="370">
        <v>6.0670000000000002</v>
      </c>
      <c r="F1914" s="370">
        <v>1.7130000000000001</v>
      </c>
    </row>
    <row r="1915" spans="1:8">
      <c r="A1915" s="370"/>
      <c r="B1915" s="370">
        <v>9</v>
      </c>
      <c r="C1915" s="370">
        <v>181.5</v>
      </c>
      <c r="D1915" s="370">
        <v>71.89</v>
      </c>
      <c r="E1915" s="370">
        <v>6.3869999999999996</v>
      </c>
      <c r="F1915" s="370">
        <v>1.831</v>
      </c>
    </row>
    <row r="1916" spans="1:8">
      <c r="A1916" s="370"/>
      <c r="B1916" s="370">
        <v>10</v>
      </c>
      <c r="C1916" s="370">
        <v>171.7</v>
      </c>
      <c r="D1916" s="370">
        <v>72.17</v>
      </c>
      <c r="E1916" s="370">
        <v>6.6379999999999999</v>
      </c>
      <c r="F1916" s="370">
        <v>1.9730000000000001</v>
      </c>
    </row>
    <row r="1917" spans="1:8">
      <c r="A1917" s="370"/>
      <c r="B1917" s="370">
        <v>11</v>
      </c>
      <c r="C1917" s="370">
        <v>160.30000000000001</v>
      </c>
      <c r="D1917" s="370">
        <v>71.52</v>
      </c>
      <c r="E1917" s="370">
        <v>6.8129999999999997</v>
      </c>
      <c r="F1917" s="370">
        <v>2.1419999999999999</v>
      </c>
    </row>
    <row r="1918" spans="1:8">
      <c r="A1918" s="370"/>
      <c r="B1918" s="370">
        <v>12</v>
      </c>
      <c r="C1918" s="370">
        <v>147</v>
      </c>
      <c r="D1918" s="370">
        <v>70.12</v>
      </c>
      <c r="E1918" s="370">
        <v>6.9039999999999999</v>
      </c>
      <c r="F1918" s="370">
        <v>2.3420000000000001</v>
      </c>
    </row>
    <row r="1919" spans="1:8">
      <c r="A1919" s="370"/>
      <c r="B1919" s="370">
        <v>13</v>
      </c>
      <c r="C1919" s="370">
        <v>131.6</v>
      </c>
      <c r="D1919" s="370">
        <v>68.14</v>
      </c>
      <c r="E1919" s="370">
        <v>6.9</v>
      </c>
      <c r="F1919" s="370">
        <v>2.5739999999999998</v>
      </c>
    </row>
    <row r="1920" spans="1:8">
      <c r="A1920" s="370"/>
      <c r="B1920" s="370">
        <v>14</v>
      </c>
      <c r="C1920" s="370">
        <v>114.1</v>
      </c>
      <c r="D1920" s="370">
        <v>65.73</v>
      </c>
      <c r="E1920" s="370">
        <v>6.7949999999999999</v>
      </c>
      <c r="F1920" s="370">
        <v>2.8420000000000001</v>
      </c>
    </row>
    <row r="1922" spans="1:8">
      <c r="A1922" s="399" t="s">
        <v>1926</v>
      </c>
      <c r="B1922" s="370">
        <v>0</v>
      </c>
      <c r="C1922" s="370">
        <v>226</v>
      </c>
      <c r="D1922" s="370">
        <v>0</v>
      </c>
      <c r="E1922" s="370">
        <v>2.2170000000000001</v>
      </c>
      <c r="F1922" s="370">
        <v>1.3</v>
      </c>
      <c r="G1922" s="370">
        <v>5</v>
      </c>
      <c r="H1922" s="370">
        <v>14</v>
      </c>
    </row>
    <row r="1923" spans="1:8">
      <c r="A1923" s="370"/>
      <c r="B1923" s="370">
        <v>1</v>
      </c>
      <c r="C1923" s="370">
        <v>225.3</v>
      </c>
      <c r="D1923" s="370">
        <v>16.27</v>
      </c>
      <c r="E1923" s="370">
        <v>2.798</v>
      </c>
      <c r="F1923" s="370">
        <v>1.3280000000000001</v>
      </c>
    </row>
    <row r="1924" spans="1:8">
      <c r="A1924" s="370"/>
      <c r="B1924" s="370">
        <v>2</v>
      </c>
      <c r="C1924" s="370">
        <v>224.2</v>
      </c>
      <c r="D1924" s="370">
        <v>29.98</v>
      </c>
      <c r="E1924" s="370">
        <v>3.379</v>
      </c>
      <c r="F1924" s="370">
        <v>1.3560000000000001</v>
      </c>
    </row>
    <row r="1925" spans="1:8">
      <c r="A1925" s="370"/>
      <c r="B1925" s="370">
        <v>3</v>
      </c>
      <c r="C1925" s="370">
        <v>222.5</v>
      </c>
      <c r="D1925" s="370">
        <v>41.42</v>
      </c>
      <c r="E1925" s="370">
        <v>3.9529999999999998</v>
      </c>
      <c r="F1925" s="370">
        <v>1.389</v>
      </c>
    </row>
    <row r="1926" spans="1:8">
      <c r="A1926" s="370"/>
      <c r="B1926" s="370">
        <v>4</v>
      </c>
      <c r="C1926" s="370">
        <v>220</v>
      </c>
      <c r="D1926" s="370">
        <v>50.76</v>
      </c>
      <c r="E1926" s="370">
        <v>4.51</v>
      </c>
      <c r="F1926" s="370">
        <v>1.4279999999999999</v>
      </c>
    </row>
    <row r="1927" spans="1:8">
      <c r="A1927" s="370"/>
      <c r="B1927" s="370">
        <v>5</v>
      </c>
      <c r="C1927" s="370">
        <v>216.6</v>
      </c>
      <c r="D1927" s="370">
        <v>58.18</v>
      </c>
      <c r="E1927" s="370">
        <v>5.0410000000000004</v>
      </c>
      <c r="F1927" s="370">
        <v>1.478</v>
      </c>
    </row>
    <row r="1928" spans="1:8">
      <c r="A1928" s="370"/>
      <c r="B1928" s="370">
        <v>6</v>
      </c>
      <c r="C1928" s="370">
        <v>212.2</v>
      </c>
      <c r="D1928" s="370">
        <v>63.83</v>
      </c>
      <c r="E1928" s="370">
        <v>5.5359999999999996</v>
      </c>
      <c r="F1928" s="370">
        <v>1.54</v>
      </c>
    </row>
    <row r="1929" spans="1:8">
      <c r="A1929" s="370"/>
      <c r="B1929" s="370">
        <v>7</v>
      </c>
      <c r="C1929" s="370">
        <v>206.5</v>
      </c>
      <c r="D1929" s="370">
        <v>67.89</v>
      </c>
      <c r="E1929" s="370">
        <v>5.9880000000000004</v>
      </c>
      <c r="F1929" s="370">
        <v>1.617</v>
      </c>
    </row>
    <row r="1930" spans="1:8">
      <c r="A1930" s="370"/>
      <c r="B1930" s="370">
        <v>8</v>
      </c>
      <c r="C1930" s="370">
        <v>199.5</v>
      </c>
      <c r="D1930" s="370">
        <v>70.52</v>
      </c>
      <c r="E1930" s="370">
        <v>6.3869999999999996</v>
      </c>
      <c r="F1930" s="370">
        <v>1.7130000000000001</v>
      </c>
    </row>
    <row r="1931" spans="1:8">
      <c r="A1931" s="370"/>
      <c r="B1931" s="370">
        <v>9</v>
      </c>
      <c r="C1931" s="370">
        <v>191</v>
      </c>
      <c r="D1931" s="370">
        <v>71.89</v>
      </c>
      <c r="E1931" s="370">
        <v>6.7229999999999999</v>
      </c>
      <c r="F1931" s="370">
        <v>1.831</v>
      </c>
    </row>
    <row r="1932" spans="1:8">
      <c r="A1932" s="370"/>
      <c r="B1932" s="370">
        <v>10</v>
      </c>
      <c r="C1932" s="370">
        <v>180.8</v>
      </c>
      <c r="D1932" s="370">
        <v>72.17</v>
      </c>
      <c r="E1932" s="370">
        <v>6.9880000000000004</v>
      </c>
      <c r="F1932" s="370">
        <v>1.9730000000000001</v>
      </c>
    </row>
    <row r="1933" spans="1:8">
      <c r="A1933" s="370"/>
      <c r="B1933" s="370">
        <v>11</v>
      </c>
      <c r="C1933" s="370">
        <v>168.7</v>
      </c>
      <c r="D1933" s="370">
        <v>71.52</v>
      </c>
      <c r="E1933" s="370">
        <v>7.1719999999999997</v>
      </c>
      <c r="F1933" s="370">
        <v>2.1419999999999999</v>
      </c>
    </row>
    <row r="1934" spans="1:8">
      <c r="A1934" s="370"/>
      <c r="B1934" s="370">
        <v>12</v>
      </c>
      <c r="C1934" s="370">
        <v>154.69999999999999</v>
      </c>
      <c r="D1934" s="370">
        <v>70.12</v>
      </c>
      <c r="E1934" s="370">
        <v>7.2670000000000003</v>
      </c>
      <c r="F1934" s="370">
        <v>2.3420000000000001</v>
      </c>
    </row>
    <row r="1935" spans="1:8">
      <c r="A1935" s="370"/>
      <c r="B1935" s="370">
        <v>13</v>
      </c>
      <c r="C1935" s="370">
        <v>138.5</v>
      </c>
      <c r="D1935" s="370">
        <v>68.14</v>
      </c>
      <c r="E1935" s="370">
        <v>7.2629999999999999</v>
      </c>
      <c r="F1935" s="370">
        <v>2.5739999999999998</v>
      </c>
    </row>
    <row r="1936" spans="1:8">
      <c r="A1936" s="370"/>
      <c r="B1936" s="370">
        <v>14</v>
      </c>
      <c r="C1936" s="370">
        <v>120.1</v>
      </c>
      <c r="D1936" s="370">
        <v>65.73</v>
      </c>
      <c r="E1936" s="370">
        <v>7.1529999999999996</v>
      </c>
      <c r="F1936" s="370">
        <v>2.8420000000000001</v>
      </c>
    </row>
    <row r="1938" spans="1:8">
      <c r="A1938" s="399" t="s">
        <v>1927</v>
      </c>
      <c r="B1938" s="370">
        <v>0</v>
      </c>
      <c r="C1938" s="370">
        <v>237.5</v>
      </c>
      <c r="D1938" s="370">
        <v>0</v>
      </c>
      <c r="E1938" s="370">
        <v>2.3980000000000001</v>
      </c>
      <c r="F1938" s="370">
        <v>1.3</v>
      </c>
      <c r="G1938" s="370">
        <v>5</v>
      </c>
      <c r="H1938" s="370">
        <v>14</v>
      </c>
    </row>
    <row r="1939" spans="1:8">
      <c r="A1939" s="370"/>
      <c r="B1939" s="370">
        <v>1</v>
      </c>
      <c r="C1939" s="370">
        <v>236.6</v>
      </c>
      <c r="D1939" s="370">
        <v>16.27</v>
      </c>
      <c r="E1939" s="370">
        <v>2.984</v>
      </c>
      <c r="F1939" s="370">
        <v>1.3280000000000001</v>
      </c>
    </row>
    <row r="1940" spans="1:8">
      <c r="A1940" s="370"/>
      <c r="B1940" s="370">
        <v>2</v>
      </c>
      <c r="C1940" s="370">
        <v>235.3</v>
      </c>
      <c r="D1940" s="370">
        <v>29.98</v>
      </c>
      <c r="E1940" s="370">
        <v>3.5710000000000002</v>
      </c>
      <c r="F1940" s="370">
        <v>1.3560000000000001</v>
      </c>
    </row>
    <row r="1941" spans="1:8">
      <c r="A1941" s="370"/>
      <c r="B1941" s="370">
        <v>3</v>
      </c>
      <c r="C1941" s="370">
        <v>233.4</v>
      </c>
      <c r="D1941" s="370">
        <v>41.42</v>
      </c>
      <c r="E1941" s="370">
        <v>4.1479999999999997</v>
      </c>
      <c r="F1941" s="370">
        <v>1.389</v>
      </c>
    </row>
    <row r="1942" spans="1:8">
      <c r="A1942" s="370"/>
      <c r="B1942" s="370">
        <v>4</v>
      </c>
      <c r="C1942" s="370">
        <v>230.8</v>
      </c>
      <c r="D1942" s="370">
        <v>50.76</v>
      </c>
      <c r="E1942" s="370">
        <v>4.7080000000000002</v>
      </c>
      <c r="F1942" s="370">
        <v>1.4279999999999999</v>
      </c>
    </row>
    <row r="1943" spans="1:8">
      <c r="A1943" s="370"/>
      <c r="B1943" s="370">
        <v>5</v>
      </c>
      <c r="C1943" s="370">
        <v>227.3</v>
      </c>
      <c r="D1943" s="370">
        <v>58.18</v>
      </c>
      <c r="E1943" s="370">
        <v>5.2409999999999997</v>
      </c>
      <c r="F1943" s="370">
        <v>1.478</v>
      </c>
    </row>
    <row r="1944" spans="1:8">
      <c r="A1944" s="370"/>
      <c r="B1944" s="370">
        <v>6</v>
      </c>
      <c r="C1944" s="370">
        <v>222.6</v>
      </c>
      <c r="D1944" s="370">
        <v>63.83</v>
      </c>
      <c r="E1944" s="370">
        <v>5.7389999999999999</v>
      </c>
      <c r="F1944" s="370">
        <v>1.54</v>
      </c>
    </row>
    <row r="1945" spans="1:8">
      <c r="A1945" s="370"/>
      <c r="B1945" s="370">
        <v>7</v>
      </c>
      <c r="C1945" s="370">
        <v>216.8</v>
      </c>
      <c r="D1945" s="370">
        <v>67.89</v>
      </c>
      <c r="E1945" s="370">
        <v>6.1909999999999998</v>
      </c>
      <c r="F1945" s="370">
        <v>1.617</v>
      </c>
    </row>
    <row r="1946" spans="1:8">
      <c r="A1946" s="370"/>
      <c r="B1946" s="370">
        <v>8</v>
      </c>
      <c r="C1946" s="370">
        <v>209.4</v>
      </c>
      <c r="D1946" s="370">
        <v>70.52</v>
      </c>
      <c r="E1946" s="370">
        <v>6.5910000000000002</v>
      </c>
      <c r="F1946" s="370">
        <v>1.7130000000000001</v>
      </c>
    </row>
    <row r="1947" spans="1:8">
      <c r="A1947" s="370"/>
      <c r="B1947" s="370">
        <v>9</v>
      </c>
      <c r="C1947" s="370">
        <v>200.5</v>
      </c>
      <c r="D1947" s="370">
        <v>71.89</v>
      </c>
      <c r="E1947" s="370">
        <v>6.9269999999999996</v>
      </c>
      <c r="F1947" s="370">
        <v>1.831</v>
      </c>
    </row>
    <row r="1948" spans="1:8">
      <c r="A1948" s="370"/>
      <c r="B1948" s="370">
        <v>10</v>
      </c>
      <c r="C1948" s="370">
        <v>189.8</v>
      </c>
      <c r="D1948" s="370">
        <v>72.17</v>
      </c>
      <c r="E1948" s="370">
        <v>7.1920000000000002</v>
      </c>
      <c r="F1948" s="370">
        <v>1.9730000000000001</v>
      </c>
    </row>
    <row r="1949" spans="1:8">
      <c r="A1949" s="370"/>
      <c r="B1949" s="370">
        <v>11</v>
      </c>
      <c r="C1949" s="370">
        <v>177.2</v>
      </c>
      <c r="D1949" s="370">
        <v>71.52</v>
      </c>
      <c r="E1949" s="370">
        <v>7.3769999999999998</v>
      </c>
      <c r="F1949" s="370">
        <v>2.1419999999999999</v>
      </c>
    </row>
    <row r="1950" spans="1:8">
      <c r="A1950" s="370"/>
      <c r="B1950" s="370">
        <v>12</v>
      </c>
      <c r="C1950" s="370">
        <v>162.4</v>
      </c>
      <c r="D1950" s="370">
        <v>70.12</v>
      </c>
      <c r="E1950" s="370">
        <v>7.4729999999999999</v>
      </c>
      <c r="F1950" s="370">
        <v>2.3420000000000001</v>
      </c>
    </row>
    <row r="1951" spans="1:8">
      <c r="A1951" s="370"/>
      <c r="B1951" s="370">
        <v>13</v>
      </c>
      <c r="C1951" s="370">
        <v>145.4</v>
      </c>
      <c r="D1951" s="370">
        <v>68.14</v>
      </c>
      <c r="E1951" s="370">
        <v>7.47</v>
      </c>
      <c r="F1951" s="370">
        <v>2.5739999999999998</v>
      </c>
    </row>
    <row r="1952" spans="1:8">
      <c r="A1952" s="370"/>
      <c r="B1952" s="370">
        <v>14</v>
      </c>
      <c r="C1952" s="370">
        <v>125.9</v>
      </c>
      <c r="D1952" s="370">
        <v>65.73</v>
      </c>
      <c r="E1952" s="370">
        <v>7.36</v>
      </c>
      <c r="F1952" s="370">
        <v>2.8420000000000001</v>
      </c>
    </row>
    <row r="1954" spans="1:8">
      <c r="A1954" s="399" t="s">
        <v>1928</v>
      </c>
      <c r="B1954" s="370">
        <v>0</v>
      </c>
      <c r="C1954" s="370">
        <v>248.7</v>
      </c>
      <c r="D1954" s="370">
        <v>0</v>
      </c>
      <c r="E1954" s="370">
        <v>2.4980000000000002</v>
      </c>
      <c r="F1954" s="370">
        <v>1.3</v>
      </c>
      <c r="G1954" s="370">
        <v>5</v>
      </c>
      <c r="H1954" s="370">
        <v>14</v>
      </c>
    </row>
    <row r="1955" spans="1:8">
      <c r="A1955" s="370"/>
      <c r="B1955" s="370">
        <v>1</v>
      </c>
      <c r="C1955" s="370">
        <v>247.8</v>
      </c>
      <c r="D1955" s="370">
        <v>16.27</v>
      </c>
      <c r="E1955" s="370">
        <v>3.117</v>
      </c>
      <c r="F1955" s="370">
        <v>1.3280000000000001</v>
      </c>
    </row>
    <row r="1956" spans="1:8">
      <c r="A1956" s="370"/>
      <c r="B1956" s="370">
        <v>2</v>
      </c>
      <c r="C1956" s="370">
        <v>246.4</v>
      </c>
      <c r="D1956" s="370">
        <v>29.98</v>
      </c>
      <c r="E1956" s="370">
        <v>3.734</v>
      </c>
      <c r="F1956" s="370">
        <v>1.3560000000000001</v>
      </c>
    </row>
    <row r="1957" spans="1:8">
      <c r="A1957" s="370"/>
      <c r="B1957" s="370">
        <v>3</v>
      </c>
      <c r="C1957" s="370">
        <v>244.5</v>
      </c>
      <c r="D1957" s="370">
        <v>41.42</v>
      </c>
      <c r="E1957" s="370">
        <v>4.3419999999999996</v>
      </c>
      <c r="F1957" s="370">
        <v>1.389</v>
      </c>
    </row>
    <row r="1958" spans="1:8">
      <c r="A1958" s="370"/>
      <c r="B1958" s="370">
        <v>4</v>
      </c>
      <c r="C1958" s="370">
        <v>241.8</v>
      </c>
      <c r="D1958" s="370">
        <v>50.76</v>
      </c>
      <c r="E1958" s="370">
        <v>4.93</v>
      </c>
      <c r="F1958" s="370">
        <v>1.4279999999999999</v>
      </c>
    </row>
    <row r="1959" spans="1:8">
      <c r="A1959" s="370"/>
      <c r="B1959" s="370">
        <v>5</v>
      </c>
      <c r="C1959" s="370">
        <v>238.1</v>
      </c>
      <c r="D1959" s="370">
        <v>58.18</v>
      </c>
      <c r="E1959" s="370">
        <v>5.49</v>
      </c>
      <c r="F1959" s="370">
        <v>1.478</v>
      </c>
    </row>
    <row r="1960" spans="1:8">
      <c r="A1960" s="370"/>
      <c r="B1960" s="370">
        <v>6</v>
      </c>
      <c r="C1960" s="370">
        <v>233.2</v>
      </c>
      <c r="D1960" s="370">
        <v>63.83</v>
      </c>
      <c r="E1960" s="370">
        <v>6.0119999999999996</v>
      </c>
      <c r="F1960" s="370">
        <v>1.54</v>
      </c>
    </row>
    <row r="1961" spans="1:8">
      <c r="A1961" s="370"/>
      <c r="B1961" s="370">
        <v>7</v>
      </c>
      <c r="C1961" s="370">
        <v>227.1</v>
      </c>
      <c r="D1961" s="370">
        <v>67.89</v>
      </c>
      <c r="E1961" s="370">
        <v>6.4870000000000001</v>
      </c>
      <c r="F1961" s="370">
        <v>1.617</v>
      </c>
    </row>
    <row r="1962" spans="1:8">
      <c r="A1962" s="370"/>
      <c r="B1962" s="370">
        <v>8</v>
      </c>
      <c r="C1962" s="370">
        <v>219.4</v>
      </c>
      <c r="D1962" s="370">
        <v>70.52</v>
      </c>
      <c r="E1962" s="370">
        <v>6.9050000000000002</v>
      </c>
      <c r="F1962" s="370">
        <v>1.7130000000000001</v>
      </c>
    </row>
    <row r="1963" spans="1:8">
      <c r="A1963" s="370"/>
      <c r="B1963" s="370">
        <v>9</v>
      </c>
      <c r="C1963" s="370">
        <v>210.1</v>
      </c>
      <c r="D1963" s="370">
        <v>71.89</v>
      </c>
      <c r="E1963" s="370">
        <v>7.2569999999999997</v>
      </c>
      <c r="F1963" s="370">
        <v>1.831</v>
      </c>
    </row>
    <row r="1964" spans="1:8">
      <c r="A1964" s="370"/>
      <c r="B1964" s="370">
        <v>10</v>
      </c>
      <c r="C1964" s="370">
        <v>198.9</v>
      </c>
      <c r="D1964" s="370">
        <v>72.17</v>
      </c>
      <c r="E1964" s="370">
        <v>7.5350000000000001</v>
      </c>
      <c r="F1964" s="370">
        <v>1.9730000000000001</v>
      </c>
    </row>
    <row r="1965" spans="1:8">
      <c r="A1965" s="370"/>
      <c r="B1965" s="370">
        <v>11</v>
      </c>
      <c r="C1965" s="370">
        <v>185.6</v>
      </c>
      <c r="D1965" s="370">
        <v>71.52</v>
      </c>
      <c r="E1965" s="370">
        <v>7.7279999999999998</v>
      </c>
      <c r="F1965" s="370">
        <v>2.1419999999999999</v>
      </c>
    </row>
    <row r="1966" spans="1:8">
      <c r="A1966" s="370"/>
      <c r="B1966" s="370">
        <v>12</v>
      </c>
      <c r="C1966" s="370">
        <v>170.2</v>
      </c>
      <c r="D1966" s="370">
        <v>70.12</v>
      </c>
      <c r="E1966" s="370">
        <v>7.8280000000000003</v>
      </c>
      <c r="F1966" s="370">
        <v>2.3420000000000001</v>
      </c>
    </row>
    <row r="1967" spans="1:8">
      <c r="A1967" s="370"/>
      <c r="B1967" s="370">
        <v>13</v>
      </c>
      <c r="C1967" s="370">
        <v>152.30000000000001</v>
      </c>
      <c r="D1967" s="370">
        <v>68.14</v>
      </c>
      <c r="E1967" s="370">
        <v>7.8250000000000002</v>
      </c>
      <c r="F1967" s="370">
        <v>2.5739999999999998</v>
      </c>
    </row>
    <row r="1968" spans="1:8">
      <c r="A1968" s="370"/>
      <c r="B1968" s="370">
        <v>14</v>
      </c>
      <c r="C1968" s="370">
        <v>131.80000000000001</v>
      </c>
      <c r="D1968" s="370">
        <v>65.73</v>
      </c>
      <c r="E1968" s="370">
        <v>7.71</v>
      </c>
      <c r="F1968" s="370">
        <v>2.8420000000000001</v>
      </c>
    </row>
    <row r="1970" spans="1:8">
      <c r="A1970" s="370" t="s">
        <v>1947</v>
      </c>
      <c r="B1970" s="259">
        <v>0</v>
      </c>
      <c r="C1970" s="259">
        <v>12.44</v>
      </c>
      <c r="D1970" s="259">
        <v>0</v>
      </c>
      <c r="E1970" s="259">
        <v>0.31490000000000001</v>
      </c>
      <c r="F1970" s="259">
        <v>1.2929999999999999</v>
      </c>
      <c r="G1970" s="370">
        <v>8</v>
      </c>
      <c r="H1970" s="370">
        <v>24</v>
      </c>
    </row>
    <row r="1971" spans="1:8">
      <c r="A1971" s="370"/>
      <c r="B1971" s="259">
        <v>2.0710000000000002</v>
      </c>
      <c r="C1971" s="259">
        <v>12.54</v>
      </c>
      <c r="D1971" s="259">
        <v>16.96</v>
      </c>
      <c r="E1971" s="259">
        <v>0.35160000000000002</v>
      </c>
      <c r="F1971" s="259">
        <v>1.34</v>
      </c>
    </row>
    <row r="1972" spans="1:8">
      <c r="A1972" s="370"/>
      <c r="B1972" s="259">
        <v>4.1429999999999998</v>
      </c>
      <c r="C1972" s="259">
        <v>12.6</v>
      </c>
      <c r="D1972" s="259">
        <v>30.88</v>
      </c>
      <c r="E1972" s="259">
        <v>0.4</v>
      </c>
      <c r="F1972" s="259">
        <v>1.39</v>
      </c>
    </row>
    <row r="1973" spans="1:8">
      <c r="A1973" s="370"/>
      <c r="B1973" s="259">
        <v>6.2140000000000004</v>
      </c>
      <c r="C1973" s="259">
        <v>12.59</v>
      </c>
      <c r="D1973" s="259">
        <v>42.09</v>
      </c>
      <c r="E1973" s="259">
        <v>0.4577</v>
      </c>
      <c r="F1973" s="259">
        <v>1.448</v>
      </c>
    </row>
    <row r="1974" spans="1:8">
      <c r="A1974" s="370"/>
      <c r="B1974" s="259">
        <v>8.2859999999999996</v>
      </c>
      <c r="C1974" s="259">
        <v>12.52</v>
      </c>
      <c r="D1974" s="259">
        <v>50.83</v>
      </c>
      <c r="E1974" s="259">
        <v>0.52210000000000001</v>
      </c>
      <c r="F1974" s="259">
        <v>1.52</v>
      </c>
    </row>
    <row r="1975" spans="1:8">
      <c r="A1975" s="370"/>
      <c r="B1975" s="259">
        <v>10.36</v>
      </c>
      <c r="C1975" s="259">
        <v>12.38</v>
      </c>
      <c r="D1975" s="259">
        <v>57.37</v>
      </c>
      <c r="E1975" s="259">
        <v>0.59079999999999999</v>
      </c>
      <c r="F1975" s="259">
        <v>1.61</v>
      </c>
    </row>
    <row r="1976" spans="1:8">
      <c r="A1976" s="370"/>
      <c r="B1976" s="259">
        <v>12.43</v>
      </c>
      <c r="C1976" s="259">
        <v>12.17</v>
      </c>
      <c r="D1976" s="259">
        <v>61.93</v>
      </c>
      <c r="E1976" s="259">
        <v>0.6613</v>
      </c>
      <c r="F1976" s="259">
        <v>1.7230000000000001</v>
      </c>
    </row>
    <row r="1977" spans="1:8">
      <c r="A1977" s="370"/>
      <c r="B1977" s="259">
        <v>14.5</v>
      </c>
      <c r="C1977" s="259">
        <v>11.88</v>
      </c>
      <c r="D1977" s="259">
        <v>64.78</v>
      </c>
      <c r="E1977" s="259">
        <v>0.73109999999999997</v>
      </c>
      <c r="F1977" s="259">
        <v>1.865</v>
      </c>
    </row>
    <row r="1978" spans="1:8">
      <c r="A1978" s="370"/>
      <c r="B1978" s="259">
        <v>16.57</v>
      </c>
      <c r="C1978" s="259">
        <v>11.51</v>
      </c>
      <c r="D1978" s="259">
        <v>66.17</v>
      </c>
      <c r="E1978" s="259">
        <v>0.79769999999999996</v>
      </c>
      <c r="F1978" s="259">
        <v>2.04</v>
      </c>
    </row>
    <row r="1979" spans="1:8">
      <c r="A1979" s="370"/>
      <c r="B1979" s="259">
        <v>18.64</v>
      </c>
      <c r="C1979" s="259">
        <v>11.05</v>
      </c>
      <c r="D1979" s="259">
        <v>66.33</v>
      </c>
      <c r="E1979" s="259">
        <v>0.85870000000000002</v>
      </c>
      <c r="F1979" s="259">
        <v>2.254</v>
      </c>
    </row>
    <row r="1980" spans="1:8">
      <c r="A1980" s="370"/>
      <c r="B1980" s="259">
        <v>20.71</v>
      </c>
      <c r="C1980" s="259">
        <v>10.51</v>
      </c>
      <c r="D1980" s="259">
        <v>65.52</v>
      </c>
      <c r="E1980" s="259">
        <v>0.91159999999999997</v>
      </c>
      <c r="F1980" s="259">
        <v>2.5110000000000001</v>
      </c>
    </row>
    <row r="1981" spans="1:8">
      <c r="A1981" s="370"/>
      <c r="B1981" s="259">
        <v>22.79</v>
      </c>
      <c r="C1981" s="259">
        <v>9.8680000000000003</v>
      </c>
      <c r="D1981" s="259">
        <v>64</v>
      </c>
      <c r="E1981" s="259">
        <v>0.95389999999999997</v>
      </c>
      <c r="F1981" s="259">
        <v>2.8170000000000002</v>
      </c>
    </row>
    <row r="1982" spans="1:8">
      <c r="A1982" s="370"/>
      <c r="B1982" s="259">
        <v>24.86</v>
      </c>
      <c r="C1982" s="259">
        <v>9.1300000000000008</v>
      </c>
      <c r="D1982" s="259">
        <v>62</v>
      </c>
      <c r="E1982" s="259">
        <v>0.98309999999999997</v>
      </c>
      <c r="F1982" s="259">
        <v>3.177</v>
      </c>
    </row>
    <row r="1983" spans="1:8">
      <c r="A1983" s="370"/>
      <c r="B1983" s="259">
        <v>26.93</v>
      </c>
      <c r="C1983" s="259">
        <v>8.2899999999999991</v>
      </c>
      <c r="D1983" s="259">
        <v>59.77</v>
      </c>
      <c r="E1983" s="259">
        <v>0.99680000000000002</v>
      </c>
      <c r="F1983" s="259">
        <v>3.5960000000000001</v>
      </c>
    </row>
    <row r="1984" spans="1:8">
      <c r="A1984" s="370"/>
      <c r="B1984" s="259">
        <v>29</v>
      </c>
      <c r="C1984" s="259">
        <v>7.343</v>
      </c>
      <c r="D1984" s="259">
        <v>57.58</v>
      </c>
      <c r="E1984" s="259">
        <v>0.99239999999999995</v>
      </c>
      <c r="F1984" s="259">
        <v>4.0780000000000003</v>
      </c>
    </row>
    <row r="1986" spans="1:8">
      <c r="A1986" s="370" t="s">
        <v>1948</v>
      </c>
      <c r="B1986" s="370">
        <v>0</v>
      </c>
      <c r="C1986" s="370">
        <v>26.6</v>
      </c>
      <c r="D1986" s="370">
        <v>0</v>
      </c>
      <c r="E1986" s="370">
        <v>0.71630000000000005</v>
      </c>
      <c r="F1986" s="370">
        <v>1.2929999999999999</v>
      </c>
      <c r="G1986" s="370">
        <v>8</v>
      </c>
      <c r="H1986" s="370">
        <v>24</v>
      </c>
    </row>
    <row r="1987" spans="1:8">
      <c r="A1987" s="370"/>
      <c r="B1987" s="370">
        <v>2.0710000000000002</v>
      </c>
      <c r="C1987" s="370">
        <v>26.41</v>
      </c>
      <c r="D1987" s="370">
        <v>15.51</v>
      </c>
      <c r="E1987" s="370">
        <v>0.80979999999999996</v>
      </c>
      <c r="F1987" s="370">
        <v>1.34</v>
      </c>
    </row>
    <row r="1988" spans="1:8">
      <c r="A1988" s="370"/>
      <c r="B1988" s="370">
        <v>4.1429999999999998</v>
      </c>
      <c r="C1988" s="370">
        <v>26.23</v>
      </c>
      <c r="D1988" s="370">
        <v>28.58</v>
      </c>
      <c r="E1988" s="370">
        <v>0.91600000000000004</v>
      </c>
      <c r="F1988" s="370">
        <v>1.39</v>
      </c>
    </row>
    <row r="1989" spans="1:8">
      <c r="A1989" s="370"/>
      <c r="B1989" s="370">
        <v>6.2140000000000004</v>
      </c>
      <c r="C1989" s="370">
        <v>26.02</v>
      </c>
      <c r="D1989" s="370">
        <v>39.450000000000003</v>
      </c>
      <c r="E1989" s="370">
        <v>1.032</v>
      </c>
      <c r="F1989" s="370">
        <v>1.448</v>
      </c>
    </row>
    <row r="1990" spans="1:8">
      <c r="A1990" s="370"/>
      <c r="B1990" s="370">
        <v>8.2859999999999996</v>
      </c>
      <c r="C1990" s="370">
        <v>25.77</v>
      </c>
      <c r="D1990" s="370">
        <v>48.28</v>
      </c>
      <c r="E1990" s="370">
        <v>1.1539999999999999</v>
      </c>
      <c r="F1990" s="370">
        <v>1.52</v>
      </c>
    </row>
    <row r="1991" spans="1:8">
      <c r="A1991" s="370"/>
      <c r="B1991" s="370">
        <v>10.36</v>
      </c>
      <c r="C1991" s="370">
        <v>25.44</v>
      </c>
      <c r="D1991" s="370">
        <v>55.23</v>
      </c>
      <c r="E1991" s="370">
        <v>1.28</v>
      </c>
      <c r="F1991" s="370">
        <v>1.61</v>
      </c>
    </row>
    <row r="1992" spans="1:8">
      <c r="A1992" s="370"/>
      <c r="B1992" s="370">
        <v>12.43</v>
      </c>
      <c r="C1992" s="370">
        <v>25.01</v>
      </c>
      <c r="D1992" s="370">
        <v>60.44</v>
      </c>
      <c r="E1992" s="370">
        <v>1.405</v>
      </c>
      <c r="F1992" s="370">
        <v>1.7230000000000001</v>
      </c>
    </row>
    <row r="1993" spans="1:8">
      <c r="A1993" s="370"/>
      <c r="B1993" s="370">
        <v>14.5</v>
      </c>
      <c r="C1993" s="370">
        <v>24.45</v>
      </c>
      <c r="D1993" s="370">
        <v>64.06</v>
      </c>
      <c r="E1993" s="370">
        <v>1.528</v>
      </c>
      <c r="F1993" s="370">
        <v>1.865</v>
      </c>
    </row>
    <row r="1994" spans="1:8">
      <c r="A1994" s="370"/>
      <c r="B1994" s="370">
        <v>16.57</v>
      </c>
      <c r="C1994" s="370">
        <v>23.74</v>
      </c>
      <c r="D1994" s="370">
        <v>66.25</v>
      </c>
      <c r="E1994" s="370">
        <v>1.6439999999999999</v>
      </c>
      <c r="F1994" s="370">
        <v>2.04</v>
      </c>
    </row>
    <row r="1995" spans="1:8">
      <c r="A1995" s="370"/>
      <c r="B1995" s="370">
        <v>18.64</v>
      </c>
      <c r="C1995" s="370">
        <v>22.84</v>
      </c>
      <c r="D1995" s="370">
        <v>67.150000000000006</v>
      </c>
      <c r="E1995" s="370">
        <v>1.7509999999999999</v>
      </c>
      <c r="F1995" s="370">
        <v>2.254</v>
      </c>
    </row>
    <row r="1996" spans="1:8">
      <c r="A1996" s="370"/>
      <c r="B1996" s="370">
        <v>20.71</v>
      </c>
      <c r="C1996" s="370">
        <v>21.74</v>
      </c>
      <c r="D1996" s="370">
        <v>66.930000000000007</v>
      </c>
      <c r="E1996" s="370">
        <v>1.845</v>
      </c>
      <c r="F1996" s="370">
        <v>2.5110000000000001</v>
      </c>
    </row>
    <row r="1997" spans="1:8">
      <c r="A1997" s="370"/>
      <c r="B1997" s="370">
        <v>22.79</v>
      </c>
      <c r="C1997" s="370">
        <v>20.39</v>
      </c>
      <c r="D1997" s="370">
        <v>65.73</v>
      </c>
      <c r="E1997" s="370">
        <v>1.923</v>
      </c>
      <c r="F1997" s="370">
        <v>2.8170000000000002</v>
      </c>
    </row>
    <row r="1998" spans="1:8">
      <c r="A1998" s="370"/>
      <c r="B1998" s="370">
        <v>24.86</v>
      </c>
      <c r="C1998" s="370">
        <v>18.79</v>
      </c>
      <c r="D1998" s="370">
        <v>63.7</v>
      </c>
      <c r="E1998" s="370">
        <v>1.9830000000000001</v>
      </c>
      <c r="F1998" s="370">
        <v>3.177</v>
      </c>
    </row>
    <row r="1999" spans="1:8">
      <c r="A1999" s="370"/>
      <c r="B1999" s="370">
        <v>26.93</v>
      </c>
      <c r="C1999" s="370">
        <v>16.899999999999999</v>
      </c>
      <c r="D1999" s="370">
        <v>60.99</v>
      </c>
      <c r="E1999" s="370">
        <v>2.02</v>
      </c>
      <c r="F1999" s="370">
        <v>3.5960000000000001</v>
      </c>
    </row>
    <row r="2000" spans="1:8">
      <c r="A2000" s="370"/>
      <c r="B2000" s="370">
        <v>29</v>
      </c>
      <c r="C2000" s="370">
        <v>14.69</v>
      </c>
      <c r="D2000" s="370">
        <v>57.77</v>
      </c>
      <c r="E2000" s="370">
        <v>2.032</v>
      </c>
      <c r="F2000" s="370">
        <v>4.0780000000000003</v>
      </c>
    </row>
    <row r="2002" spans="1:8">
      <c r="A2002" s="370" t="s">
        <v>1949</v>
      </c>
      <c r="B2002" s="370">
        <v>0</v>
      </c>
      <c r="C2002" s="370">
        <v>41.9</v>
      </c>
      <c r="D2002" s="370">
        <v>0</v>
      </c>
      <c r="E2002" s="370">
        <v>1.1000000000000001</v>
      </c>
      <c r="F2002" s="370">
        <v>1.2929999999999999</v>
      </c>
      <c r="G2002" s="370">
        <v>8</v>
      </c>
      <c r="H2002" s="370">
        <v>24</v>
      </c>
    </row>
    <row r="2003" spans="1:8">
      <c r="A2003" s="370"/>
      <c r="B2003" s="370">
        <v>2.0710000000000002</v>
      </c>
      <c r="C2003" s="370">
        <v>41.31</v>
      </c>
      <c r="D2003" s="370">
        <v>15.05</v>
      </c>
      <c r="E2003" s="370">
        <v>1.2470000000000001</v>
      </c>
      <c r="F2003" s="370">
        <v>1.34</v>
      </c>
    </row>
    <row r="2004" spans="1:8">
      <c r="A2004" s="370"/>
      <c r="B2004" s="370">
        <v>4.1429999999999998</v>
      </c>
      <c r="C2004" s="370">
        <v>40.79</v>
      </c>
      <c r="D2004" s="370">
        <v>27.84</v>
      </c>
      <c r="E2004" s="370">
        <v>1.409</v>
      </c>
      <c r="F2004" s="370">
        <v>1.39</v>
      </c>
    </row>
    <row r="2005" spans="1:8">
      <c r="A2005" s="370"/>
      <c r="B2005" s="370">
        <v>6.2140000000000004</v>
      </c>
      <c r="C2005" s="370">
        <v>40.299999999999997</v>
      </c>
      <c r="D2005" s="370">
        <v>38.65</v>
      </c>
      <c r="E2005" s="370">
        <v>1.5820000000000001</v>
      </c>
      <c r="F2005" s="370">
        <v>1.448</v>
      </c>
    </row>
    <row r="2006" spans="1:8">
      <c r="A2006" s="370"/>
      <c r="B2006" s="370">
        <v>8.2859999999999996</v>
      </c>
      <c r="C2006" s="370">
        <v>39.799999999999997</v>
      </c>
      <c r="D2006" s="370">
        <v>47.59</v>
      </c>
      <c r="E2006" s="370">
        <v>1.7609999999999999</v>
      </c>
      <c r="F2006" s="370">
        <v>1.52</v>
      </c>
    </row>
    <row r="2007" spans="1:8">
      <c r="A2007" s="370"/>
      <c r="B2007" s="370">
        <v>10.36</v>
      </c>
      <c r="C2007" s="370">
        <v>39.22</v>
      </c>
      <c r="D2007" s="370">
        <v>54.78</v>
      </c>
      <c r="E2007" s="370">
        <v>1.9430000000000001</v>
      </c>
      <c r="F2007" s="370">
        <v>1.61</v>
      </c>
    </row>
    <row r="2008" spans="1:8">
      <c r="A2008" s="370"/>
      <c r="B2008" s="370">
        <v>12.43</v>
      </c>
      <c r="C2008" s="370">
        <v>38.54</v>
      </c>
      <c r="D2008" s="370">
        <v>60.34</v>
      </c>
      <c r="E2008" s="370">
        <v>2.125</v>
      </c>
      <c r="F2008" s="370">
        <v>1.7230000000000001</v>
      </c>
    </row>
    <row r="2009" spans="1:8">
      <c r="A2009" s="370"/>
      <c r="B2009" s="370">
        <v>14.5</v>
      </c>
      <c r="C2009" s="370">
        <v>37.700000000000003</v>
      </c>
      <c r="D2009" s="370">
        <v>64.400000000000006</v>
      </c>
      <c r="E2009" s="370">
        <v>2.3029999999999999</v>
      </c>
      <c r="F2009" s="370">
        <v>1.865</v>
      </c>
    </row>
    <row r="2010" spans="1:8">
      <c r="A2010" s="370"/>
      <c r="B2010" s="370">
        <v>16.57</v>
      </c>
      <c r="C2010" s="370">
        <v>36.659999999999997</v>
      </c>
      <c r="D2010" s="370">
        <v>67.069999999999993</v>
      </c>
      <c r="E2010" s="370">
        <v>2.4740000000000002</v>
      </c>
      <c r="F2010" s="370">
        <v>2.04</v>
      </c>
    </row>
    <row r="2011" spans="1:8">
      <c r="A2011" s="370"/>
      <c r="B2011" s="370">
        <v>18.64</v>
      </c>
      <c r="C2011" s="370">
        <v>35.380000000000003</v>
      </c>
      <c r="D2011" s="370">
        <v>68.48</v>
      </c>
      <c r="E2011" s="370">
        <v>2.633</v>
      </c>
      <c r="F2011" s="370">
        <v>2.254</v>
      </c>
    </row>
    <row r="2012" spans="1:8">
      <c r="A2012" s="370"/>
      <c r="B2012" s="370">
        <v>20.71</v>
      </c>
      <c r="C2012" s="370">
        <v>33.799999999999997</v>
      </c>
      <c r="D2012" s="370">
        <v>68.73</v>
      </c>
      <c r="E2012" s="370">
        <v>2.778</v>
      </c>
      <c r="F2012" s="370">
        <v>2.5110000000000001</v>
      </c>
    </row>
    <row r="2013" spans="1:8">
      <c r="A2013" s="370"/>
      <c r="B2013" s="370">
        <v>22.79</v>
      </c>
      <c r="C2013" s="370">
        <v>31.88</v>
      </c>
      <c r="D2013" s="370">
        <v>67.959999999999994</v>
      </c>
      <c r="E2013" s="370">
        <v>2.9039999999999999</v>
      </c>
      <c r="F2013" s="370">
        <v>2.8170000000000002</v>
      </c>
    </row>
    <row r="2014" spans="1:8">
      <c r="A2014" s="370"/>
      <c r="B2014" s="370">
        <v>24.86</v>
      </c>
      <c r="C2014" s="370">
        <v>29.57</v>
      </c>
      <c r="D2014" s="370">
        <v>66.28</v>
      </c>
      <c r="E2014" s="370">
        <v>3.008</v>
      </c>
      <c r="F2014" s="370">
        <v>3.177</v>
      </c>
    </row>
    <row r="2015" spans="1:8">
      <c r="A2015" s="370"/>
      <c r="B2015" s="370">
        <v>26.93</v>
      </c>
      <c r="C2015" s="370">
        <v>26.84</v>
      </c>
      <c r="D2015" s="370">
        <v>63.81</v>
      </c>
      <c r="E2015" s="370">
        <v>3.0870000000000002</v>
      </c>
      <c r="F2015" s="370">
        <v>3.5960000000000001</v>
      </c>
    </row>
    <row r="2016" spans="1:8">
      <c r="A2016" s="370"/>
      <c r="B2016" s="370">
        <v>29</v>
      </c>
      <c r="C2016" s="370">
        <v>23.63</v>
      </c>
      <c r="D2016" s="370">
        <v>60.68</v>
      </c>
      <c r="E2016" s="370">
        <v>3.137</v>
      </c>
      <c r="F2016" s="370">
        <v>4.0780000000000003</v>
      </c>
    </row>
    <row r="2018" spans="1:8">
      <c r="A2018" s="370" t="s">
        <v>1950</v>
      </c>
      <c r="B2018" s="370">
        <v>0</v>
      </c>
      <c r="C2018" s="370">
        <v>54.98</v>
      </c>
      <c r="D2018" s="370">
        <v>0</v>
      </c>
      <c r="E2018" s="370">
        <v>1.4490000000000001</v>
      </c>
      <c r="F2018" s="370">
        <v>1.2929999999999999</v>
      </c>
      <c r="G2018" s="370">
        <v>8</v>
      </c>
      <c r="H2018" s="370">
        <v>24</v>
      </c>
    </row>
    <row r="2019" spans="1:8">
      <c r="A2019" s="370"/>
      <c r="B2019" s="370">
        <v>2.0710000000000002</v>
      </c>
      <c r="C2019" s="370">
        <v>54.5</v>
      </c>
      <c r="D2019" s="370">
        <v>15.19</v>
      </c>
      <c r="E2019" s="370">
        <v>1.9510000000000001</v>
      </c>
      <c r="F2019" s="370">
        <v>1.34</v>
      </c>
    </row>
    <row r="2020" spans="1:8">
      <c r="A2020" s="370"/>
      <c r="B2020" s="370">
        <v>4.1429999999999998</v>
      </c>
      <c r="C2020" s="370">
        <v>54.03</v>
      </c>
      <c r="D2020" s="370">
        <v>28.09</v>
      </c>
      <c r="E2020" s="370">
        <v>2.3079999999999998</v>
      </c>
      <c r="F2020" s="370">
        <v>1.39</v>
      </c>
    </row>
    <row r="2021" spans="1:8">
      <c r="A2021" s="370"/>
      <c r="B2021" s="370">
        <v>6.2140000000000004</v>
      </c>
      <c r="C2021" s="370">
        <v>53.51</v>
      </c>
      <c r="D2021" s="370">
        <v>39.03</v>
      </c>
      <c r="E2021" s="370">
        <v>2.544</v>
      </c>
      <c r="F2021" s="370">
        <v>1.448</v>
      </c>
    </row>
    <row r="2022" spans="1:8">
      <c r="A2022" s="370"/>
      <c r="B2022" s="370">
        <v>8.2859999999999996</v>
      </c>
      <c r="C2022" s="370">
        <v>52.89</v>
      </c>
      <c r="D2022" s="370">
        <v>48.14</v>
      </c>
      <c r="E2022" s="370">
        <v>2.6829999999999998</v>
      </c>
      <c r="F2022" s="370">
        <v>1.52</v>
      </c>
    </row>
    <row r="2023" spans="1:8">
      <c r="A2023" s="370"/>
      <c r="B2023" s="370">
        <v>10.36</v>
      </c>
      <c r="C2023" s="370">
        <v>52.15</v>
      </c>
      <c r="D2023" s="370">
        <v>55.58</v>
      </c>
      <c r="E2023" s="370">
        <v>2.7509999999999999</v>
      </c>
      <c r="F2023" s="370">
        <v>1.61</v>
      </c>
    </row>
    <row r="2024" spans="1:8">
      <c r="A2024" s="370"/>
      <c r="B2024" s="370">
        <v>12.43</v>
      </c>
      <c r="C2024" s="370">
        <v>51.21</v>
      </c>
      <c r="D2024" s="370">
        <v>61.47</v>
      </c>
      <c r="E2024" s="370">
        <v>2.7719999999999998</v>
      </c>
      <c r="F2024" s="370">
        <v>1.7230000000000001</v>
      </c>
    </row>
    <row r="2025" spans="1:8">
      <c r="A2025" s="370"/>
      <c r="B2025" s="370">
        <v>14.5</v>
      </c>
      <c r="C2025" s="370">
        <v>50.05</v>
      </c>
      <c r="D2025" s="370">
        <v>65.959999999999994</v>
      </c>
      <c r="E2025" s="370">
        <v>2.7719999999999998</v>
      </c>
      <c r="F2025" s="370">
        <v>1.865</v>
      </c>
    </row>
    <row r="2026" spans="1:8">
      <c r="A2026" s="370"/>
      <c r="B2026" s="370">
        <v>16.57</v>
      </c>
      <c r="C2026" s="370">
        <v>48.61</v>
      </c>
      <c r="D2026" s="370">
        <v>69.19</v>
      </c>
      <c r="E2026" s="370">
        <v>2.7759999999999998</v>
      </c>
      <c r="F2026" s="370">
        <v>2.04</v>
      </c>
    </row>
    <row r="2027" spans="1:8">
      <c r="A2027" s="370"/>
      <c r="B2027" s="370">
        <v>18.64</v>
      </c>
      <c r="C2027" s="370">
        <v>46.85</v>
      </c>
      <c r="D2027" s="370">
        <v>71.3</v>
      </c>
      <c r="E2027" s="370">
        <v>2.8069999999999999</v>
      </c>
      <c r="F2027" s="370">
        <v>2.254</v>
      </c>
    </row>
    <row r="2028" spans="1:8">
      <c r="A2028" s="370"/>
      <c r="B2028" s="370">
        <v>20.71</v>
      </c>
      <c r="C2028" s="370">
        <v>44.73</v>
      </c>
      <c r="D2028" s="370">
        <v>72.44</v>
      </c>
      <c r="E2028" s="370">
        <v>2.8919999999999999</v>
      </c>
      <c r="F2028" s="370">
        <v>2.5110000000000001</v>
      </c>
    </row>
    <row r="2029" spans="1:8">
      <c r="A2029" s="370"/>
      <c r="B2029" s="370">
        <v>22.79</v>
      </c>
      <c r="C2029" s="370">
        <v>42.19</v>
      </c>
      <c r="D2029" s="370">
        <v>72.739999999999995</v>
      </c>
      <c r="E2029" s="370">
        <v>3.0550000000000002</v>
      </c>
      <c r="F2029" s="370">
        <v>2.8170000000000002</v>
      </c>
    </row>
    <row r="2030" spans="1:8">
      <c r="A2030" s="370"/>
      <c r="B2030" s="370">
        <v>24.86</v>
      </c>
      <c r="C2030" s="370">
        <v>39.19</v>
      </c>
      <c r="D2030" s="370">
        <v>72.34</v>
      </c>
      <c r="E2030" s="370">
        <v>3.3210000000000002</v>
      </c>
      <c r="F2030" s="370">
        <v>3.177</v>
      </c>
    </row>
    <row r="2031" spans="1:8">
      <c r="A2031" s="370"/>
      <c r="B2031" s="370">
        <v>26.93</v>
      </c>
      <c r="C2031" s="370">
        <v>35.68</v>
      </c>
      <c r="D2031" s="370">
        <v>71.39</v>
      </c>
      <c r="E2031" s="370">
        <v>3.714</v>
      </c>
      <c r="F2031" s="370">
        <v>3.5960000000000001</v>
      </c>
    </row>
    <row r="2032" spans="1:8">
      <c r="A2032" s="370"/>
      <c r="B2032" s="370">
        <v>29</v>
      </c>
      <c r="C2032" s="370">
        <v>31.63</v>
      </c>
      <c r="D2032" s="370">
        <v>70.03</v>
      </c>
      <c r="E2032" s="370">
        <v>4.26</v>
      </c>
      <c r="F2032" s="370">
        <v>4.0780000000000003</v>
      </c>
    </row>
    <row r="2034" spans="1:8">
      <c r="A2034" s="370" t="s">
        <v>1951</v>
      </c>
      <c r="B2034" s="370">
        <v>0</v>
      </c>
      <c r="C2034" s="370">
        <v>68.75</v>
      </c>
      <c r="D2034" s="370">
        <v>0</v>
      </c>
      <c r="E2034" s="370">
        <v>1.819</v>
      </c>
      <c r="F2034" s="370">
        <v>1.2929999999999999</v>
      </c>
      <c r="G2034" s="370">
        <v>8</v>
      </c>
      <c r="H2034" s="370">
        <v>24</v>
      </c>
    </row>
    <row r="2035" spans="1:8">
      <c r="A2035" s="370"/>
      <c r="B2035" s="370">
        <v>2.0710000000000002</v>
      </c>
      <c r="C2035" s="370">
        <v>68.150000000000006</v>
      </c>
      <c r="D2035" s="370">
        <v>15.19</v>
      </c>
      <c r="E2035" s="370">
        <v>2.444</v>
      </c>
      <c r="F2035" s="370">
        <v>1.34</v>
      </c>
    </row>
    <row r="2036" spans="1:8">
      <c r="A2036" s="370"/>
      <c r="B2036" s="370">
        <v>4.1429999999999998</v>
      </c>
      <c r="C2036" s="370">
        <v>67.55</v>
      </c>
      <c r="D2036" s="370">
        <v>28.09</v>
      </c>
      <c r="E2036" s="370">
        <v>2.8879999999999999</v>
      </c>
      <c r="F2036" s="370">
        <v>1.39</v>
      </c>
    </row>
    <row r="2037" spans="1:8">
      <c r="A2037" s="370"/>
      <c r="B2037" s="370">
        <v>6.2140000000000004</v>
      </c>
      <c r="C2037" s="370">
        <v>66.89</v>
      </c>
      <c r="D2037" s="370">
        <v>39.03</v>
      </c>
      <c r="E2037" s="370">
        <v>3.181</v>
      </c>
      <c r="F2037" s="370">
        <v>1.448</v>
      </c>
    </row>
    <row r="2038" spans="1:8">
      <c r="A2038" s="370"/>
      <c r="B2038" s="370">
        <v>8.2859999999999996</v>
      </c>
      <c r="C2038" s="370">
        <v>66.12</v>
      </c>
      <c r="D2038" s="370">
        <v>48.14</v>
      </c>
      <c r="E2038" s="370">
        <v>3.3540000000000001</v>
      </c>
      <c r="F2038" s="370">
        <v>1.52</v>
      </c>
    </row>
    <row r="2039" spans="1:8">
      <c r="A2039" s="370"/>
      <c r="B2039" s="370">
        <v>10.36</v>
      </c>
      <c r="C2039" s="370">
        <v>65.180000000000007</v>
      </c>
      <c r="D2039" s="370">
        <v>55.58</v>
      </c>
      <c r="E2039" s="370">
        <v>3.4380000000000002</v>
      </c>
      <c r="F2039" s="370">
        <v>1.61</v>
      </c>
    </row>
    <row r="2040" spans="1:8">
      <c r="A2040" s="370"/>
      <c r="B2040" s="370">
        <v>12.43</v>
      </c>
      <c r="C2040" s="370">
        <v>64.02</v>
      </c>
      <c r="D2040" s="370">
        <v>61.47</v>
      </c>
      <c r="E2040" s="370">
        <v>3.4649999999999999</v>
      </c>
      <c r="F2040" s="370">
        <v>1.7230000000000001</v>
      </c>
    </row>
    <row r="2041" spans="1:8">
      <c r="A2041" s="370"/>
      <c r="B2041" s="370">
        <v>14.5</v>
      </c>
      <c r="C2041" s="370">
        <v>62.56</v>
      </c>
      <c r="D2041" s="370">
        <v>65.959999999999994</v>
      </c>
      <c r="E2041" s="370">
        <v>3.4649999999999999</v>
      </c>
      <c r="F2041" s="370">
        <v>1.865</v>
      </c>
    </row>
    <row r="2042" spans="1:8">
      <c r="A2042" s="370"/>
      <c r="B2042" s="370">
        <v>16.57</v>
      </c>
      <c r="C2042" s="370">
        <v>60.76</v>
      </c>
      <c r="D2042" s="370">
        <v>69.19</v>
      </c>
      <c r="E2042" s="370">
        <v>3.47</v>
      </c>
      <c r="F2042" s="370">
        <v>2.04</v>
      </c>
    </row>
    <row r="2043" spans="1:8">
      <c r="A2043" s="370"/>
      <c r="B2043" s="370">
        <v>18.64</v>
      </c>
      <c r="C2043" s="370">
        <v>58.57</v>
      </c>
      <c r="D2043" s="370">
        <v>71.3</v>
      </c>
      <c r="E2043" s="370">
        <v>3.5089999999999999</v>
      </c>
      <c r="F2043" s="370">
        <v>2.254</v>
      </c>
    </row>
    <row r="2044" spans="1:8">
      <c r="A2044" s="370"/>
      <c r="B2044" s="370">
        <v>20.71</v>
      </c>
      <c r="C2044" s="370">
        <v>55.91</v>
      </c>
      <c r="D2044" s="370">
        <v>72.44</v>
      </c>
      <c r="E2044" s="370">
        <v>3.6160000000000001</v>
      </c>
      <c r="F2044" s="370">
        <v>2.5110000000000001</v>
      </c>
    </row>
    <row r="2045" spans="1:8">
      <c r="A2045" s="370"/>
      <c r="B2045" s="370">
        <v>22.79</v>
      </c>
      <c r="C2045" s="370">
        <v>52.73</v>
      </c>
      <c r="D2045" s="370">
        <v>72.739999999999995</v>
      </c>
      <c r="E2045" s="370">
        <v>3.819</v>
      </c>
      <c r="F2045" s="370">
        <v>2.8170000000000002</v>
      </c>
    </row>
    <row r="2046" spans="1:8">
      <c r="A2046" s="370"/>
      <c r="B2046" s="370">
        <v>24.86</v>
      </c>
      <c r="C2046" s="370">
        <v>48.98</v>
      </c>
      <c r="D2046" s="370">
        <v>72.34</v>
      </c>
      <c r="E2046" s="370">
        <v>4.1509999999999998</v>
      </c>
      <c r="F2046" s="370">
        <v>3.177</v>
      </c>
    </row>
    <row r="2047" spans="1:8">
      <c r="A2047" s="370"/>
      <c r="B2047" s="370">
        <v>26.93</v>
      </c>
      <c r="C2047" s="370">
        <v>44.6</v>
      </c>
      <c r="D2047" s="370">
        <v>71.39</v>
      </c>
      <c r="E2047" s="370">
        <v>4.6420000000000003</v>
      </c>
      <c r="F2047" s="370">
        <v>3.5960000000000001</v>
      </c>
    </row>
    <row r="2048" spans="1:8">
      <c r="A2048" s="370"/>
      <c r="B2048" s="370">
        <v>29</v>
      </c>
      <c r="C2048" s="370">
        <v>39.54</v>
      </c>
      <c r="D2048" s="370">
        <v>70.03</v>
      </c>
      <c r="E2048" s="370">
        <v>5.3220000000000001</v>
      </c>
      <c r="F2048" s="370">
        <v>4.0780000000000003</v>
      </c>
    </row>
    <row r="2050" spans="1:8">
      <c r="A2050" s="370" t="s">
        <v>1952</v>
      </c>
      <c r="B2050" s="370">
        <v>0</v>
      </c>
      <c r="C2050" s="370">
        <v>83.96</v>
      </c>
      <c r="D2050" s="370">
        <v>0</v>
      </c>
      <c r="E2050" s="370">
        <v>2.1859999999999999</v>
      </c>
      <c r="F2050" s="370">
        <v>1.2929999999999999</v>
      </c>
      <c r="G2050" s="370">
        <v>8</v>
      </c>
      <c r="H2050" s="370">
        <v>24</v>
      </c>
    </row>
    <row r="2051" spans="1:8">
      <c r="A2051" s="370"/>
      <c r="B2051" s="370">
        <v>2.0710000000000002</v>
      </c>
      <c r="C2051" s="370">
        <v>82.91</v>
      </c>
      <c r="D2051" s="370">
        <v>15.19</v>
      </c>
      <c r="E2051" s="370">
        <v>2.5259999999999998</v>
      </c>
      <c r="F2051" s="370">
        <v>1.34</v>
      </c>
    </row>
    <row r="2052" spans="1:8">
      <c r="A2052" s="370"/>
      <c r="B2052" s="370">
        <v>4.1429999999999998</v>
      </c>
      <c r="C2052" s="370">
        <v>82.03</v>
      </c>
      <c r="D2052" s="370">
        <v>28.09</v>
      </c>
      <c r="E2052" s="370">
        <v>2.8809999999999998</v>
      </c>
      <c r="F2052" s="370">
        <v>1.39</v>
      </c>
    </row>
    <row r="2053" spans="1:8">
      <c r="A2053" s="370"/>
      <c r="B2053" s="370">
        <v>6.2140000000000004</v>
      </c>
      <c r="C2053" s="370">
        <v>81.22</v>
      </c>
      <c r="D2053" s="370">
        <v>39.03</v>
      </c>
      <c r="E2053" s="370">
        <v>3.2429999999999999</v>
      </c>
      <c r="F2053" s="370">
        <v>1.448</v>
      </c>
    </row>
    <row r="2054" spans="1:8">
      <c r="A2054" s="370"/>
      <c r="B2054" s="370">
        <v>8.2859999999999996</v>
      </c>
      <c r="C2054" s="370">
        <v>80.38</v>
      </c>
      <c r="D2054" s="370">
        <v>48.14</v>
      </c>
      <c r="E2054" s="370">
        <v>3.6080000000000001</v>
      </c>
      <c r="F2054" s="370">
        <v>1.52</v>
      </c>
    </row>
    <row r="2055" spans="1:8">
      <c r="A2055" s="370"/>
      <c r="B2055" s="370">
        <v>10.36</v>
      </c>
      <c r="C2055" s="370">
        <v>79.42</v>
      </c>
      <c r="D2055" s="370">
        <v>55.58</v>
      </c>
      <c r="E2055" s="370">
        <v>3.9670000000000001</v>
      </c>
      <c r="F2055" s="370">
        <v>1.61</v>
      </c>
    </row>
    <row r="2056" spans="1:8">
      <c r="A2056" s="370"/>
      <c r="B2056" s="370">
        <v>12.43</v>
      </c>
      <c r="C2056" s="370">
        <v>78.239999999999995</v>
      </c>
      <c r="D2056" s="370">
        <v>61.47</v>
      </c>
      <c r="E2056" s="370">
        <v>4.3159999999999998</v>
      </c>
      <c r="F2056" s="370">
        <v>1.7230000000000001</v>
      </c>
    </row>
    <row r="2057" spans="1:8">
      <c r="A2057" s="370"/>
      <c r="B2057" s="370">
        <v>14.5</v>
      </c>
      <c r="C2057" s="370">
        <v>76.73</v>
      </c>
      <c r="D2057" s="370">
        <v>65.959999999999994</v>
      </c>
      <c r="E2057" s="370">
        <v>4.6479999999999997</v>
      </c>
      <c r="F2057" s="370">
        <v>1.865</v>
      </c>
    </row>
    <row r="2058" spans="1:8">
      <c r="A2058" s="370"/>
      <c r="B2058" s="370">
        <v>16.57</v>
      </c>
      <c r="C2058" s="370">
        <v>74.790000000000006</v>
      </c>
      <c r="D2058" s="370">
        <v>69.19</v>
      </c>
      <c r="E2058" s="370">
        <v>4.9550000000000001</v>
      </c>
      <c r="F2058" s="370">
        <v>2.04</v>
      </c>
    </row>
    <row r="2059" spans="1:8">
      <c r="A2059" s="370"/>
      <c r="B2059" s="370">
        <v>18.64</v>
      </c>
      <c r="C2059" s="370">
        <v>72.34</v>
      </c>
      <c r="D2059" s="370">
        <v>71.3</v>
      </c>
      <c r="E2059" s="370">
        <v>5.2320000000000002</v>
      </c>
      <c r="F2059" s="370">
        <v>2.254</v>
      </c>
    </row>
    <row r="2060" spans="1:8">
      <c r="A2060" s="370"/>
      <c r="B2060" s="370">
        <v>20.71</v>
      </c>
      <c r="C2060" s="370">
        <v>69.260000000000005</v>
      </c>
      <c r="D2060" s="370">
        <v>72.44</v>
      </c>
      <c r="E2060" s="370">
        <v>5.4729999999999999</v>
      </c>
      <c r="F2060" s="370">
        <v>2.5110000000000001</v>
      </c>
    </row>
    <row r="2061" spans="1:8">
      <c r="A2061" s="370"/>
      <c r="B2061" s="370">
        <v>22.79</v>
      </c>
      <c r="C2061" s="370">
        <v>65.47</v>
      </c>
      <c r="D2061" s="370">
        <v>72.739999999999995</v>
      </c>
      <c r="E2061" s="370">
        <v>5.6710000000000003</v>
      </c>
      <c r="F2061" s="370">
        <v>2.8170000000000002</v>
      </c>
    </row>
    <row r="2062" spans="1:8">
      <c r="A2062" s="370"/>
      <c r="B2062" s="370">
        <v>24.86</v>
      </c>
      <c r="C2062" s="370">
        <v>60.86</v>
      </c>
      <c r="D2062" s="370">
        <v>72.34</v>
      </c>
      <c r="E2062" s="370">
        <v>5.82</v>
      </c>
      <c r="F2062" s="370">
        <v>3.177</v>
      </c>
    </row>
    <row r="2063" spans="1:8">
      <c r="A2063" s="370"/>
      <c r="B2063" s="370">
        <v>26.93</v>
      </c>
      <c r="C2063" s="370">
        <v>55.32</v>
      </c>
      <c r="D2063" s="370">
        <v>71.39</v>
      </c>
      <c r="E2063" s="370">
        <v>5.9130000000000003</v>
      </c>
      <c r="F2063" s="370">
        <v>3.5960000000000001</v>
      </c>
    </row>
    <row r="2064" spans="1:8">
      <c r="A2064" s="370"/>
      <c r="B2064" s="370">
        <v>29</v>
      </c>
      <c r="C2064" s="370">
        <v>48.78</v>
      </c>
      <c r="D2064" s="370">
        <v>70.03</v>
      </c>
      <c r="E2064" s="370">
        <v>5.9429999999999996</v>
      </c>
      <c r="F2064" s="370">
        <v>4.0780000000000003</v>
      </c>
    </row>
    <row r="2066" spans="1:8">
      <c r="A2066" s="370" t="s">
        <v>1953</v>
      </c>
      <c r="B2066" s="370">
        <v>0</v>
      </c>
      <c r="C2066" s="370">
        <v>97.89</v>
      </c>
      <c r="D2066" s="370">
        <v>0</v>
      </c>
      <c r="E2066" s="370">
        <v>2.556</v>
      </c>
      <c r="F2066" s="370">
        <v>1.2929999999999999</v>
      </c>
      <c r="G2066" s="370">
        <v>8</v>
      </c>
      <c r="H2066" s="370">
        <v>24</v>
      </c>
    </row>
    <row r="2067" spans="1:8">
      <c r="A2067" s="370"/>
      <c r="B2067" s="370">
        <v>2.0710000000000002</v>
      </c>
      <c r="C2067" s="370">
        <v>96.98</v>
      </c>
      <c r="D2067" s="370">
        <v>15.19</v>
      </c>
      <c r="E2067" s="370">
        <v>2.9540000000000002</v>
      </c>
      <c r="F2067" s="370">
        <v>1.34</v>
      </c>
    </row>
    <row r="2068" spans="1:8">
      <c r="A2068" s="370"/>
      <c r="B2068" s="370">
        <v>4.1429999999999998</v>
      </c>
      <c r="C2068" s="370">
        <v>96.12</v>
      </c>
      <c r="D2068" s="370">
        <v>28.09</v>
      </c>
      <c r="E2068" s="370">
        <v>3.3679999999999999</v>
      </c>
      <c r="F2068" s="370">
        <v>1.39</v>
      </c>
    </row>
    <row r="2069" spans="1:8">
      <c r="A2069" s="370"/>
      <c r="B2069" s="370">
        <v>6.2140000000000004</v>
      </c>
      <c r="C2069" s="370">
        <v>95.21</v>
      </c>
      <c r="D2069" s="370">
        <v>39.03</v>
      </c>
      <c r="E2069" s="370">
        <v>3.7909999999999999</v>
      </c>
      <c r="F2069" s="370">
        <v>1.448</v>
      </c>
    </row>
    <row r="2070" spans="1:8">
      <c r="A2070" s="370"/>
      <c r="B2070" s="370">
        <v>8.2859999999999996</v>
      </c>
      <c r="C2070" s="370">
        <v>94.17</v>
      </c>
      <c r="D2070" s="370">
        <v>48.14</v>
      </c>
      <c r="E2070" s="370">
        <v>4.2149999999999999</v>
      </c>
      <c r="F2070" s="370">
        <v>1.52</v>
      </c>
    </row>
    <row r="2071" spans="1:8">
      <c r="A2071" s="370"/>
      <c r="B2071" s="370">
        <v>10.36</v>
      </c>
      <c r="C2071" s="370">
        <v>92.92</v>
      </c>
      <c r="D2071" s="370">
        <v>55.58</v>
      </c>
      <c r="E2071" s="370">
        <v>4.6319999999999997</v>
      </c>
      <c r="F2071" s="370">
        <v>1.61</v>
      </c>
    </row>
    <row r="2072" spans="1:8">
      <c r="A2072" s="370"/>
      <c r="B2072" s="370">
        <v>12.43</v>
      </c>
      <c r="C2072" s="370">
        <v>91.37</v>
      </c>
      <c r="D2072" s="370">
        <v>61.47</v>
      </c>
      <c r="E2072" s="370">
        <v>5.0369999999999999</v>
      </c>
      <c r="F2072" s="370">
        <v>1.7230000000000001</v>
      </c>
    </row>
    <row r="2073" spans="1:8">
      <c r="A2073" s="370"/>
      <c r="B2073" s="370">
        <v>14.5</v>
      </c>
      <c r="C2073" s="370">
        <v>89.45</v>
      </c>
      <c r="D2073" s="370">
        <v>65.959999999999994</v>
      </c>
      <c r="E2073" s="370">
        <v>5.4219999999999997</v>
      </c>
      <c r="F2073" s="370">
        <v>1.865</v>
      </c>
    </row>
    <row r="2074" spans="1:8">
      <c r="A2074" s="370"/>
      <c r="B2074" s="370">
        <v>16.57</v>
      </c>
      <c r="C2074" s="370">
        <v>87.06</v>
      </c>
      <c r="D2074" s="370">
        <v>69.19</v>
      </c>
      <c r="E2074" s="370">
        <v>5.7789999999999999</v>
      </c>
      <c r="F2074" s="370">
        <v>2.04</v>
      </c>
    </row>
    <row r="2075" spans="1:8">
      <c r="A2075" s="370"/>
      <c r="B2075" s="370">
        <v>18.64</v>
      </c>
      <c r="C2075" s="370">
        <v>84.13</v>
      </c>
      <c r="D2075" s="370">
        <v>71.3</v>
      </c>
      <c r="E2075" s="370">
        <v>6.101</v>
      </c>
      <c r="F2075" s="370">
        <v>2.254</v>
      </c>
    </row>
    <row r="2076" spans="1:8">
      <c r="A2076" s="370"/>
      <c r="B2076" s="370">
        <v>20.71</v>
      </c>
      <c r="C2076" s="370">
        <v>80.569999999999993</v>
      </c>
      <c r="D2076" s="370">
        <v>72.44</v>
      </c>
      <c r="E2076" s="370">
        <v>6.3819999999999997</v>
      </c>
      <c r="F2076" s="370">
        <v>2.5110000000000001</v>
      </c>
    </row>
    <row r="2077" spans="1:8">
      <c r="A2077" s="370"/>
      <c r="B2077" s="370">
        <v>22.79</v>
      </c>
      <c r="C2077" s="370">
        <v>76.3</v>
      </c>
      <c r="D2077" s="370">
        <v>72.739999999999995</v>
      </c>
      <c r="E2077" s="370">
        <v>6.6139999999999999</v>
      </c>
      <c r="F2077" s="370">
        <v>2.8170000000000002</v>
      </c>
    </row>
    <row r="2078" spans="1:8">
      <c r="A2078" s="370"/>
      <c r="B2078" s="370">
        <v>24.86</v>
      </c>
      <c r="C2078" s="370">
        <v>71.239999999999995</v>
      </c>
      <c r="D2078" s="370">
        <v>72.34</v>
      </c>
      <c r="E2078" s="370">
        <v>6.7910000000000004</v>
      </c>
      <c r="F2078" s="370">
        <v>3.177</v>
      </c>
    </row>
    <row r="2079" spans="1:8">
      <c r="A2079" s="370"/>
      <c r="B2079" s="370">
        <v>26.93</v>
      </c>
      <c r="C2079" s="370">
        <v>65.3</v>
      </c>
      <c r="D2079" s="370">
        <v>71.39</v>
      </c>
      <c r="E2079" s="370">
        <v>6.9039999999999999</v>
      </c>
      <c r="F2079" s="370">
        <v>3.5960000000000001</v>
      </c>
    </row>
    <row r="2080" spans="1:8">
      <c r="A2080" s="370"/>
      <c r="B2080" s="370">
        <v>29</v>
      </c>
      <c r="C2080" s="370">
        <v>58.41</v>
      </c>
      <c r="D2080" s="370">
        <v>70.03</v>
      </c>
      <c r="E2080" s="370">
        <v>6.9470000000000001</v>
      </c>
      <c r="F2080" s="370">
        <v>4.0780000000000003</v>
      </c>
    </row>
    <row r="2082" spans="1:8">
      <c r="A2082" s="370" t="s">
        <v>1954</v>
      </c>
      <c r="B2082" s="370">
        <v>0</v>
      </c>
      <c r="C2082" s="370">
        <v>113</v>
      </c>
      <c r="D2082" s="370">
        <v>0</v>
      </c>
      <c r="E2082" s="370">
        <v>3.0419999999999998</v>
      </c>
      <c r="F2082" s="370">
        <v>1.2929999999999999</v>
      </c>
      <c r="G2082" s="370">
        <v>8</v>
      </c>
      <c r="H2082" s="370">
        <v>24</v>
      </c>
    </row>
    <row r="2083" spans="1:8">
      <c r="A2083" s="370"/>
      <c r="B2083" s="370">
        <v>2.0710000000000002</v>
      </c>
      <c r="C2083" s="370">
        <v>111.8</v>
      </c>
      <c r="D2083" s="370">
        <v>15.19</v>
      </c>
      <c r="E2083" s="370">
        <v>3.5139999999999998</v>
      </c>
      <c r="F2083" s="370">
        <v>1.34</v>
      </c>
    </row>
    <row r="2084" spans="1:8">
      <c r="A2084" s="370"/>
      <c r="B2084" s="370">
        <v>4.1429999999999998</v>
      </c>
      <c r="C2084" s="370">
        <v>110.6</v>
      </c>
      <c r="D2084" s="370">
        <v>28.09</v>
      </c>
      <c r="E2084" s="370">
        <v>3.99</v>
      </c>
      <c r="F2084" s="370">
        <v>1.39</v>
      </c>
    </row>
    <row r="2085" spans="1:8">
      <c r="A2085" s="370"/>
      <c r="B2085" s="370">
        <v>6.2140000000000004</v>
      </c>
      <c r="C2085" s="370">
        <v>109.5</v>
      </c>
      <c r="D2085" s="370">
        <v>39.03</v>
      </c>
      <c r="E2085" s="370">
        <v>4.4630000000000001</v>
      </c>
      <c r="F2085" s="370">
        <v>1.448</v>
      </c>
    </row>
    <row r="2086" spans="1:8">
      <c r="A2086" s="370"/>
      <c r="B2086" s="370">
        <v>8.2859999999999996</v>
      </c>
      <c r="C2086" s="370">
        <v>108.3</v>
      </c>
      <c r="D2086" s="370">
        <v>48.14</v>
      </c>
      <c r="E2086" s="370">
        <v>4.9279999999999999</v>
      </c>
      <c r="F2086" s="370">
        <v>1.52</v>
      </c>
    </row>
    <row r="2087" spans="1:8">
      <c r="A2087" s="370"/>
      <c r="B2087" s="370">
        <v>10.36</v>
      </c>
      <c r="C2087" s="370">
        <v>106.9</v>
      </c>
      <c r="D2087" s="370">
        <v>55.58</v>
      </c>
      <c r="E2087" s="370">
        <v>5.38</v>
      </c>
      <c r="F2087" s="370">
        <v>1.61</v>
      </c>
    </row>
    <row r="2088" spans="1:8">
      <c r="A2088" s="370"/>
      <c r="B2088" s="370">
        <v>12.43</v>
      </c>
      <c r="C2088" s="370">
        <v>105.2</v>
      </c>
      <c r="D2088" s="370">
        <v>61.47</v>
      </c>
      <c r="E2088" s="370">
        <v>5.8120000000000003</v>
      </c>
      <c r="F2088" s="370">
        <v>1.7230000000000001</v>
      </c>
    </row>
    <row r="2089" spans="1:8">
      <c r="A2089" s="370"/>
      <c r="B2089" s="370">
        <v>14.5</v>
      </c>
      <c r="C2089" s="370">
        <v>103.1</v>
      </c>
      <c r="D2089" s="370">
        <v>65.959999999999994</v>
      </c>
      <c r="E2089" s="370">
        <v>6.22</v>
      </c>
      <c r="F2089" s="370">
        <v>1.865</v>
      </c>
    </row>
    <row r="2090" spans="1:8">
      <c r="A2090" s="370"/>
      <c r="B2090" s="370">
        <v>16.57</v>
      </c>
      <c r="C2090" s="370">
        <v>100.4</v>
      </c>
      <c r="D2090" s="370">
        <v>69.19</v>
      </c>
      <c r="E2090" s="370">
        <v>6.5979999999999999</v>
      </c>
      <c r="F2090" s="370">
        <v>2.04</v>
      </c>
    </row>
    <row r="2091" spans="1:8">
      <c r="A2091" s="370"/>
      <c r="B2091" s="370">
        <v>18.64</v>
      </c>
      <c r="C2091" s="370">
        <v>97.07</v>
      </c>
      <c r="D2091" s="370">
        <v>71.3</v>
      </c>
      <c r="E2091" s="370">
        <v>6.94</v>
      </c>
      <c r="F2091" s="370">
        <v>2.254</v>
      </c>
    </row>
    <row r="2092" spans="1:8">
      <c r="A2092" s="370"/>
      <c r="B2092" s="370">
        <v>20.71</v>
      </c>
      <c r="C2092" s="370">
        <v>92.98</v>
      </c>
      <c r="D2092" s="370">
        <v>72.44</v>
      </c>
      <c r="E2092" s="370">
        <v>7.2409999999999997</v>
      </c>
      <c r="F2092" s="370">
        <v>2.5110000000000001</v>
      </c>
    </row>
    <row r="2093" spans="1:8">
      <c r="A2093" s="370"/>
      <c r="B2093" s="370">
        <v>22.79</v>
      </c>
      <c r="C2093" s="370">
        <v>88.02</v>
      </c>
      <c r="D2093" s="370">
        <v>72.739999999999995</v>
      </c>
      <c r="E2093" s="370">
        <v>7.4950000000000001</v>
      </c>
      <c r="F2093" s="370">
        <v>2.8170000000000002</v>
      </c>
    </row>
    <row r="2094" spans="1:8">
      <c r="A2094" s="370"/>
      <c r="B2094" s="370">
        <v>24.86</v>
      </c>
      <c r="C2094" s="370">
        <v>82.08</v>
      </c>
      <c r="D2094" s="370">
        <v>72.34</v>
      </c>
      <c r="E2094" s="370">
        <v>7.6970000000000001</v>
      </c>
      <c r="F2094" s="370">
        <v>3.177</v>
      </c>
    </row>
    <row r="2095" spans="1:8">
      <c r="A2095" s="370"/>
      <c r="B2095" s="370">
        <v>26.93</v>
      </c>
      <c r="C2095" s="370">
        <v>75.040000000000006</v>
      </c>
      <c r="D2095" s="370">
        <v>71.39</v>
      </c>
      <c r="E2095" s="370">
        <v>7.8410000000000002</v>
      </c>
      <c r="F2095" s="370">
        <v>3.5960000000000001</v>
      </c>
    </row>
    <row r="2096" spans="1:8">
      <c r="A2096" s="370"/>
      <c r="B2096" s="370">
        <v>29</v>
      </c>
      <c r="C2096" s="370">
        <v>66.81</v>
      </c>
      <c r="D2096" s="370">
        <v>70.03</v>
      </c>
      <c r="E2096" s="370">
        <v>7.9219999999999997</v>
      </c>
      <c r="F2096" s="370">
        <v>4.0780000000000003</v>
      </c>
    </row>
    <row r="2098" spans="1:8">
      <c r="A2098" s="370" t="s">
        <v>1955</v>
      </c>
      <c r="B2098" s="370">
        <v>0</v>
      </c>
      <c r="C2098" s="370">
        <v>127.2</v>
      </c>
      <c r="D2098" s="370">
        <v>0</v>
      </c>
      <c r="E2098" s="370">
        <v>3.4209999999999998</v>
      </c>
      <c r="F2098" s="370">
        <v>1.2929999999999999</v>
      </c>
      <c r="G2098" s="370">
        <v>8</v>
      </c>
      <c r="H2098" s="370">
        <v>24</v>
      </c>
    </row>
    <row r="2099" spans="1:8">
      <c r="A2099" s="370"/>
      <c r="B2099" s="370">
        <v>2.0710000000000002</v>
      </c>
      <c r="C2099" s="370">
        <v>125.7</v>
      </c>
      <c r="D2099" s="370">
        <v>15.19</v>
      </c>
      <c r="E2099" s="370">
        <v>3.9489999999999998</v>
      </c>
      <c r="F2099" s="370">
        <v>1.34</v>
      </c>
    </row>
    <row r="2100" spans="1:8">
      <c r="A2100" s="370"/>
      <c r="B2100" s="370">
        <v>4.1429999999999998</v>
      </c>
      <c r="C2100" s="370">
        <v>124.5</v>
      </c>
      <c r="D2100" s="370">
        <v>28.09</v>
      </c>
      <c r="E2100" s="370">
        <v>4.4820000000000002</v>
      </c>
      <c r="F2100" s="370">
        <v>1.39</v>
      </c>
    </row>
    <row r="2101" spans="1:8">
      <c r="A2101" s="370"/>
      <c r="B2101" s="370">
        <v>6.2140000000000004</v>
      </c>
      <c r="C2101" s="370">
        <v>123.2</v>
      </c>
      <c r="D2101" s="370">
        <v>39.03</v>
      </c>
      <c r="E2101" s="370">
        <v>5.0140000000000002</v>
      </c>
      <c r="F2101" s="370">
        <v>1.448</v>
      </c>
    </row>
    <row r="2102" spans="1:8">
      <c r="A2102" s="370"/>
      <c r="B2102" s="370">
        <v>8.2859999999999996</v>
      </c>
      <c r="C2102" s="370">
        <v>121.9</v>
      </c>
      <c r="D2102" s="370">
        <v>48.14</v>
      </c>
      <c r="E2102" s="370">
        <v>5.5380000000000003</v>
      </c>
      <c r="F2102" s="370">
        <v>1.52</v>
      </c>
    </row>
    <row r="2103" spans="1:8">
      <c r="A2103" s="370"/>
      <c r="B2103" s="370">
        <v>10.36</v>
      </c>
      <c r="C2103" s="370">
        <v>120.3</v>
      </c>
      <c r="D2103" s="370">
        <v>55.58</v>
      </c>
      <c r="E2103" s="370">
        <v>6.0469999999999997</v>
      </c>
      <c r="F2103" s="370">
        <v>1.61</v>
      </c>
    </row>
    <row r="2104" spans="1:8">
      <c r="A2104" s="370"/>
      <c r="B2104" s="370">
        <v>12.43</v>
      </c>
      <c r="C2104" s="370">
        <v>118.4</v>
      </c>
      <c r="D2104" s="370">
        <v>61.47</v>
      </c>
      <c r="E2104" s="370">
        <v>6.5350000000000001</v>
      </c>
      <c r="F2104" s="370">
        <v>1.7230000000000001</v>
      </c>
    </row>
    <row r="2105" spans="1:8">
      <c r="A2105" s="370"/>
      <c r="B2105" s="370">
        <v>14.5</v>
      </c>
      <c r="C2105" s="370">
        <v>115.9</v>
      </c>
      <c r="D2105" s="370">
        <v>65.959999999999994</v>
      </c>
      <c r="E2105" s="370">
        <v>6.9950000000000001</v>
      </c>
      <c r="F2105" s="370">
        <v>1.865</v>
      </c>
    </row>
    <row r="2106" spans="1:8">
      <c r="A2106" s="370"/>
      <c r="B2106" s="370">
        <v>16.57</v>
      </c>
      <c r="C2106" s="370">
        <v>112.9</v>
      </c>
      <c r="D2106" s="370">
        <v>69.19</v>
      </c>
      <c r="E2106" s="370">
        <v>7.4219999999999997</v>
      </c>
      <c r="F2106" s="370">
        <v>2.04</v>
      </c>
    </row>
    <row r="2107" spans="1:8">
      <c r="A2107" s="370"/>
      <c r="B2107" s="370">
        <v>18.64</v>
      </c>
      <c r="C2107" s="370">
        <v>109.2</v>
      </c>
      <c r="D2107" s="370">
        <v>71.3</v>
      </c>
      <c r="E2107" s="370">
        <v>7.8090000000000002</v>
      </c>
      <c r="F2107" s="370">
        <v>2.254</v>
      </c>
    </row>
    <row r="2108" spans="1:8">
      <c r="A2108" s="370"/>
      <c r="B2108" s="370">
        <v>20.71</v>
      </c>
      <c r="C2108" s="370">
        <v>104.6</v>
      </c>
      <c r="D2108" s="370">
        <v>72.44</v>
      </c>
      <c r="E2108" s="370">
        <v>8.1489999999999991</v>
      </c>
      <c r="F2108" s="370">
        <v>2.5110000000000001</v>
      </c>
    </row>
    <row r="2109" spans="1:8">
      <c r="A2109" s="370"/>
      <c r="B2109" s="370">
        <v>22.79</v>
      </c>
      <c r="C2109" s="370">
        <v>99.03</v>
      </c>
      <c r="D2109" s="370">
        <v>72.739999999999995</v>
      </c>
      <c r="E2109" s="370">
        <v>8.4350000000000005</v>
      </c>
      <c r="F2109" s="370">
        <v>2.8170000000000002</v>
      </c>
    </row>
    <row r="2110" spans="1:8">
      <c r="A2110" s="370"/>
      <c r="B2110" s="370">
        <v>24.86</v>
      </c>
      <c r="C2110" s="370">
        <v>92.35</v>
      </c>
      <c r="D2110" s="370">
        <v>72.34</v>
      </c>
      <c r="E2110" s="370">
        <v>8.6620000000000008</v>
      </c>
      <c r="F2110" s="370">
        <v>3.177</v>
      </c>
    </row>
    <row r="2111" spans="1:8">
      <c r="A2111" s="370"/>
      <c r="B2111" s="370">
        <v>26.93</v>
      </c>
      <c r="C2111" s="370">
        <v>84.43</v>
      </c>
      <c r="D2111" s="370">
        <v>71.39</v>
      </c>
      <c r="E2111" s="370">
        <v>8.8230000000000004</v>
      </c>
      <c r="F2111" s="370">
        <v>3.5960000000000001</v>
      </c>
    </row>
    <row r="2112" spans="1:8">
      <c r="A2112" s="370"/>
      <c r="B2112" s="370">
        <v>29</v>
      </c>
      <c r="C2112" s="370">
        <v>75.180000000000007</v>
      </c>
      <c r="D2112" s="370">
        <v>70.03</v>
      </c>
      <c r="E2112" s="370">
        <v>8.9109999999999996</v>
      </c>
      <c r="F2112" s="370">
        <v>4.0780000000000003</v>
      </c>
    </row>
    <row r="2114" spans="1:8">
      <c r="A2114" s="370" t="s">
        <v>1956</v>
      </c>
      <c r="B2114" s="370">
        <v>0</v>
      </c>
      <c r="C2114" s="370">
        <v>141.30000000000001</v>
      </c>
      <c r="D2114" s="370">
        <v>0</v>
      </c>
      <c r="E2114" s="370">
        <v>3.8039999999999998</v>
      </c>
      <c r="F2114" s="370">
        <v>1.2929999999999999</v>
      </c>
      <c r="G2114" s="370">
        <v>8</v>
      </c>
      <c r="H2114" s="370">
        <v>24</v>
      </c>
    </row>
    <row r="2115" spans="1:8">
      <c r="A2115" s="370"/>
      <c r="B2115" s="370">
        <v>2.0710000000000002</v>
      </c>
      <c r="C2115" s="370">
        <v>139.80000000000001</v>
      </c>
      <c r="D2115" s="370">
        <v>15.19</v>
      </c>
      <c r="E2115" s="370">
        <v>4.3879999999999999</v>
      </c>
      <c r="F2115" s="370">
        <v>1.34</v>
      </c>
    </row>
    <row r="2116" spans="1:8">
      <c r="A2116" s="370"/>
      <c r="B2116" s="370">
        <v>4.1429999999999998</v>
      </c>
      <c r="C2116" s="370">
        <v>138.5</v>
      </c>
      <c r="D2116" s="370">
        <v>28.09</v>
      </c>
      <c r="E2116" s="370">
        <v>4.9779999999999998</v>
      </c>
      <c r="F2116" s="370">
        <v>1.39</v>
      </c>
    </row>
    <row r="2117" spans="1:8">
      <c r="A2117" s="370"/>
      <c r="B2117" s="370">
        <v>6.2140000000000004</v>
      </c>
      <c r="C2117" s="370">
        <v>137.1</v>
      </c>
      <c r="D2117" s="370">
        <v>39.03</v>
      </c>
      <c r="E2117" s="370">
        <v>5.569</v>
      </c>
      <c r="F2117" s="370">
        <v>1.448</v>
      </c>
    </row>
    <row r="2118" spans="1:8">
      <c r="A2118" s="370"/>
      <c r="B2118" s="370">
        <v>8.2859999999999996</v>
      </c>
      <c r="C2118" s="370">
        <v>135.6</v>
      </c>
      <c r="D2118" s="370">
        <v>48.14</v>
      </c>
      <c r="E2118" s="370">
        <v>6.1509999999999998</v>
      </c>
      <c r="F2118" s="370">
        <v>1.52</v>
      </c>
    </row>
    <row r="2119" spans="1:8">
      <c r="A2119" s="370"/>
      <c r="B2119" s="370">
        <v>10.36</v>
      </c>
      <c r="C2119" s="370">
        <v>133.80000000000001</v>
      </c>
      <c r="D2119" s="370">
        <v>55.58</v>
      </c>
      <c r="E2119" s="370">
        <v>6.7169999999999996</v>
      </c>
      <c r="F2119" s="370">
        <v>1.61</v>
      </c>
    </row>
    <row r="2120" spans="1:8">
      <c r="A2120" s="370"/>
      <c r="B2120" s="370">
        <v>12.43</v>
      </c>
      <c r="C2120" s="370">
        <v>131.5</v>
      </c>
      <c r="D2120" s="370">
        <v>61.47</v>
      </c>
      <c r="E2120" s="370">
        <v>7.2610000000000001</v>
      </c>
      <c r="F2120" s="370">
        <v>1.7230000000000001</v>
      </c>
    </row>
    <row r="2121" spans="1:8">
      <c r="A2121" s="370"/>
      <c r="B2121" s="370">
        <v>14.5</v>
      </c>
      <c r="C2121" s="370">
        <v>128.80000000000001</v>
      </c>
      <c r="D2121" s="370">
        <v>65.959999999999994</v>
      </c>
      <c r="E2121" s="370">
        <v>7.774</v>
      </c>
      <c r="F2121" s="370">
        <v>1.865</v>
      </c>
    </row>
    <row r="2122" spans="1:8">
      <c r="A2122" s="370"/>
      <c r="B2122" s="370">
        <v>16.57</v>
      </c>
      <c r="C2122" s="370">
        <v>125.4</v>
      </c>
      <c r="D2122" s="370">
        <v>69.19</v>
      </c>
      <c r="E2122" s="370">
        <v>8.2479999999999993</v>
      </c>
      <c r="F2122" s="370">
        <v>2.04</v>
      </c>
    </row>
    <row r="2123" spans="1:8">
      <c r="A2123" s="370"/>
      <c r="B2123" s="370">
        <v>18.64</v>
      </c>
      <c r="C2123" s="370">
        <v>121.2</v>
      </c>
      <c r="D2123" s="370">
        <v>71.3</v>
      </c>
      <c r="E2123" s="370">
        <v>8.6780000000000008</v>
      </c>
      <c r="F2123" s="370">
        <v>2.254</v>
      </c>
    </row>
    <row r="2124" spans="1:8">
      <c r="A2124" s="370"/>
      <c r="B2124" s="370">
        <v>20.71</v>
      </c>
      <c r="C2124" s="370">
        <v>116.1</v>
      </c>
      <c r="D2124" s="370">
        <v>72.44</v>
      </c>
      <c r="E2124" s="370">
        <v>9.0549999999999997</v>
      </c>
      <c r="F2124" s="370">
        <v>2.5110000000000001</v>
      </c>
    </row>
    <row r="2125" spans="1:8">
      <c r="A2125" s="370"/>
      <c r="B2125" s="370">
        <v>22.79</v>
      </c>
      <c r="C2125" s="370">
        <v>110</v>
      </c>
      <c r="D2125" s="370">
        <v>72.739999999999995</v>
      </c>
      <c r="E2125" s="370">
        <v>9.3710000000000004</v>
      </c>
      <c r="F2125" s="370">
        <v>2.8170000000000002</v>
      </c>
    </row>
    <row r="2126" spans="1:8">
      <c r="A2126" s="370"/>
      <c r="B2126" s="370">
        <v>24.86</v>
      </c>
      <c r="C2126" s="370">
        <v>102.7</v>
      </c>
      <c r="D2126" s="370">
        <v>72.34</v>
      </c>
      <c r="E2126" s="370">
        <v>9.6189999999999998</v>
      </c>
      <c r="F2126" s="370">
        <v>3.177</v>
      </c>
    </row>
    <row r="2127" spans="1:8">
      <c r="A2127" s="370"/>
      <c r="B2127" s="370">
        <v>26.93</v>
      </c>
      <c r="C2127" s="370">
        <v>94.11</v>
      </c>
      <c r="D2127" s="370">
        <v>71.39</v>
      </c>
      <c r="E2127" s="370">
        <v>9.7919999999999998</v>
      </c>
      <c r="F2127" s="370">
        <v>3.5960000000000001</v>
      </c>
    </row>
    <row r="2128" spans="1:8">
      <c r="A2128" s="370"/>
      <c r="B2128" s="370">
        <v>29</v>
      </c>
      <c r="C2128" s="370">
        <v>84.11</v>
      </c>
      <c r="D2128" s="370">
        <v>70.03</v>
      </c>
      <c r="E2128" s="370">
        <v>9.8819999999999997</v>
      </c>
      <c r="F2128" s="370">
        <v>4.0780000000000003</v>
      </c>
    </row>
    <row r="2130" spans="1:8">
      <c r="A2130" s="370" t="s">
        <v>1957</v>
      </c>
      <c r="B2130" s="370">
        <v>0</v>
      </c>
      <c r="C2130" s="370">
        <v>157.5</v>
      </c>
      <c r="D2130" s="370">
        <v>0</v>
      </c>
      <c r="E2130" s="370">
        <v>4.0270000000000001</v>
      </c>
      <c r="F2130" s="370">
        <v>1.2929999999999999</v>
      </c>
      <c r="G2130" s="370">
        <v>8</v>
      </c>
      <c r="H2130" s="370">
        <v>24</v>
      </c>
    </row>
    <row r="2131" spans="1:8">
      <c r="A2131" s="370"/>
      <c r="B2131" s="370">
        <v>2.0710000000000002</v>
      </c>
      <c r="C2131" s="370">
        <v>154.80000000000001</v>
      </c>
      <c r="D2131" s="370">
        <v>15.19</v>
      </c>
      <c r="E2131" s="370">
        <v>4.6379999999999999</v>
      </c>
      <c r="F2131" s="370">
        <v>1.34</v>
      </c>
    </row>
    <row r="2132" spans="1:8">
      <c r="A2132" s="370"/>
      <c r="B2132" s="370">
        <v>4.1429999999999998</v>
      </c>
      <c r="C2132" s="370">
        <v>152.5</v>
      </c>
      <c r="D2132" s="370">
        <v>28.09</v>
      </c>
      <c r="E2132" s="370">
        <v>5.2880000000000003</v>
      </c>
      <c r="F2132" s="370">
        <v>1.39</v>
      </c>
    </row>
    <row r="2133" spans="1:8">
      <c r="A2133" s="370"/>
      <c r="B2133" s="370">
        <v>6.2140000000000004</v>
      </c>
      <c r="C2133" s="370">
        <v>150.69999999999999</v>
      </c>
      <c r="D2133" s="370">
        <v>39.03</v>
      </c>
      <c r="E2133" s="370">
        <v>5.9610000000000003</v>
      </c>
      <c r="F2133" s="370">
        <v>1.448</v>
      </c>
    </row>
    <row r="2134" spans="1:8">
      <c r="A2134" s="370"/>
      <c r="B2134" s="370">
        <v>8.2859999999999996</v>
      </c>
      <c r="C2134" s="370">
        <v>149</v>
      </c>
      <c r="D2134" s="370">
        <v>48.14</v>
      </c>
      <c r="E2134" s="370">
        <v>6.6440000000000001</v>
      </c>
      <c r="F2134" s="370">
        <v>1.52</v>
      </c>
    </row>
    <row r="2135" spans="1:8">
      <c r="A2135" s="370"/>
      <c r="B2135" s="370">
        <v>10.36</v>
      </c>
      <c r="C2135" s="370">
        <v>147.1</v>
      </c>
      <c r="D2135" s="370">
        <v>55.58</v>
      </c>
      <c r="E2135" s="370">
        <v>7.3230000000000004</v>
      </c>
      <c r="F2135" s="370">
        <v>1.61</v>
      </c>
    </row>
    <row r="2136" spans="1:8">
      <c r="A2136" s="370"/>
      <c r="B2136" s="370">
        <v>12.43</v>
      </c>
      <c r="C2136" s="370">
        <v>145</v>
      </c>
      <c r="D2136" s="370">
        <v>61.47</v>
      </c>
      <c r="E2136" s="370">
        <v>7.9820000000000002</v>
      </c>
      <c r="F2136" s="370">
        <v>1.7230000000000001</v>
      </c>
    </row>
    <row r="2137" spans="1:8">
      <c r="A2137" s="370"/>
      <c r="B2137" s="370">
        <v>14.5</v>
      </c>
      <c r="C2137" s="370">
        <v>142.4</v>
      </c>
      <c r="D2137" s="370">
        <v>65.959999999999994</v>
      </c>
      <c r="E2137" s="370">
        <v>8.6080000000000005</v>
      </c>
      <c r="F2137" s="370">
        <v>1.865</v>
      </c>
    </row>
    <row r="2138" spans="1:8">
      <c r="A2138" s="370"/>
      <c r="B2138" s="370">
        <v>16.57</v>
      </c>
      <c r="C2138" s="370">
        <v>139.1</v>
      </c>
      <c r="D2138" s="370">
        <v>69.19</v>
      </c>
      <c r="E2138" s="370">
        <v>9.1869999999999994</v>
      </c>
      <c r="F2138" s="370">
        <v>2.04</v>
      </c>
    </row>
    <row r="2139" spans="1:8">
      <c r="A2139" s="370"/>
      <c r="B2139" s="370">
        <v>18.64</v>
      </c>
      <c r="C2139" s="370">
        <v>134.80000000000001</v>
      </c>
      <c r="D2139" s="370">
        <v>71.3</v>
      </c>
      <c r="E2139" s="370">
        <v>9.7040000000000006</v>
      </c>
      <c r="F2139" s="370">
        <v>2.254</v>
      </c>
    </row>
    <row r="2140" spans="1:8">
      <c r="A2140" s="370"/>
      <c r="B2140" s="370">
        <v>20.71</v>
      </c>
      <c r="C2140" s="370">
        <v>129.30000000000001</v>
      </c>
      <c r="D2140" s="370">
        <v>72.44</v>
      </c>
      <c r="E2140" s="370">
        <v>10.15</v>
      </c>
      <c r="F2140" s="370">
        <v>2.5110000000000001</v>
      </c>
    </row>
    <row r="2141" spans="1:8">
      <c r="A2141" s="370"/>
      <c r="B2141" s="370">
        <v>22.79</v>
      </c>
      <c r="C2141" s="370">
        <v>122.5</v>
      </c>
      <c r="D2141" s="370">
        <v>72.739999999999995</v>
      </c>
      <c r="E2141" s="370">
        <v>10.5</v>
      </c>
      <c r="F2141" s="370">
        <v>2.8170000000000002</v>
      </c>
    </row>
    <row r="2142" spans="1:8">
      <c r="A2142" s="370"/>
      <c r="B2142" s="370">
        <v>24.86</v>
      </c>
      <c r="C2142" s="370">
        <v>114</v>
      </c>
      <c r="D2142" s="370">
        <v>72.34</v>
      </c>
      <c r="E2142" s="370">
        <v>10.74</v>
      </c>
      <c r="F2142" s="370">
        <v>3.177</v>
      </c>
    </row>
    <row r="2143" spans="1:8">
      <c r="A2143" s="370"/>
      <c r="B2143" s="370">
        <v>26.93</v>
      </c>
      <c r="C2143" s="370">
        <v>103.8</v>
      </c>
      <c r="D2143" s="370">
        <v>71.39</v>
      </c>
      <c r="E2143" s="370">
        <v>10.87</v>
      </c>
      <c r="F2143" s="370">
        <v>3.5960000000000001</v>
      </c>
    </row>
    <row r="2144" spans="1:8">
      <c r="A2144" s="370"/>
      <c r="B2144" s="370">
        <v>29</v>
      </c>
      <c r="C2144" s="370">
        <v>91.56</v>
      </c>
      <c r="D2144" s="370">
        <v>70.03</v>
      </c>
      <c r="E2144" s="370">
        <v>10.86</v>
      </c>
      <c r="F2144" s="370">
        <v>4.0780000000000003</v>
      </c>
    </row>
    <row r="2146" spans="1:8">
      <c r="A2146" s="370" t="s">
        <v>1958</v>
      </c>
      <c r="B2146" s="370">
        <v>0</v>
      </c>
      <c r="C2146" s="370">
        <v>171.9</v>
      </c>
      <c r="D2146" s="370">
        <v>0</v>
      </c>
      <c r="E2146" s="370">
        <v>4.3970000000000002</v>
      </c>
      <c r="F2146" s="370">
        <v>1.2929999999999999</v>
      </c>
      <c r="G2146" s="370">
        <v>8</v>
      </c>
      <c r="H2146" s="370">
        <v>24</v>
      </c>
    </row>
    <row r="2147" spans="1:8">
      <c r="A2147" s="370"/>
      <c r="B2147" s="370">
        <v>2.0710000000000002</v>
      </c>
      <c r="C2147" s="370">
        <v>168.8</v>
      </c>
      <c r="D2147" s="370">
        <v>15.19</v>
      </c>
      <c r="E2147" s="370">
        <v>5.0609999999999999</v>
      </c>
      <c r="F2147" s="370">
        <v>1.34</v>
      </c>
    </row>
    <row r="2148" spans="1:8">
      <c r="A2148" s="370"/>
      <c r="B2148" s="370">
        <v>4.1429999999999998</v>
      </c>
      <c r="C2148" s="370">
        <v>166.4</v>
      </c>
      <c r="D2148" s="370">
        <v>28.09</v>
      </c>
      <c r="E2148" s="370">
        <v>5.7670000000000003</v>
      </c>
      <c r="F2148" s="370">
        <v>1.39</v>
      </c>
    </row>
    <row r="2149" spans="1:8">
      <c r="A2149" s="370"/>
      <c r="B2149" s="370">
        <v>6.2140000000000004</v>
      </c>
      <c r="C2149" s="370">
        <v>164.4</v>
      </c>
      <c r="D2149" s="370">
        <v>39.03</v>
      </c>
      <c r="E2149" s="370">
        <v>6.5010000000000003</v>
      </c>
      <c r="F2149" s="370">
        <v>1.448</v>
      </c>
    </row>
    <row r="2150" spans="1:8">
      <c r="A2150" s="370"/>
      <c r="B2150" s="370">
        <v>8.2859999999999996</v>
      </c>
      <c r="C2150" s="370">
        <v>162.5</v>
      </c>
      <c r="D2150" s="370">
        <v>48.14</v>
      </c>
      <c r="E2150" s="370">
        <v>7.2460000000000004</v>
      </c>
      <c r="F2150" s="370">
        <v>1.52</v>
      </c>
    </row>
    <row r="2151" spans="1:8">
      <c r="A2151" s="370"/>
      <c r="B2151" s="370">
        <v>10.36</v>
      </c>
      <c r="C2151" s="370">
        <v>160.5</v>
      </c>
      <c r="D2151" s="370">
        <v>55.58</v>
      </c>
      <c r="E2151" s="370">
        <v>7.9859999999999998</v>
      </c>
      <c r="F2151" s="370">
        <v>1.61</v>
      </c>
    </row>
    <row r="2152" spans="1:8">
      <c r="A2152" s="370"/>
      <c r="B2152" s="370">
        <v>12.43</v>
      </c>
      <c r="C2152" s="370">
        <v>158.19999999999999</v>
      </c>
      <c r="D2152" s="370">
        <v>61.47</v>
      </c>
      <c r="E2152" s="370">
        <v>8.7059999999999995</v>
      </c>
      <c r="F2152" s="370">
        <v>1.7230000000000001</v>
      </c>
    </row>
    <row r="2153" spans="1:8">
      <c r="A2153" s="370"/>
      <c r="B2153" s="370">
        <v>14.5</v>
      </c>
      <c r="C2153" s="370">
        <v>155.4</v>
      </c>
      <c r="D2153" s="370">
        <v>65.959999999999994</v>
      </c>
      <c r="E2153" s="370">
        <v>9.3889999999999993</v>
      </c>
      <c r="F2153" s="370">
        <v>1.865</v>
      </c>
    </row>
    <row r="2154" spans="1:8">
      <c r="A2154" s="370"/>
      <c r="B2154" s="370">
        <v>16.57</v>
      </c>
      <c r="C2154" s="370">
        <v>151.69999999999999</v>
      </c>
      <c r="D2154" s="370">
        <v>69.19</v>
      </c>
      <c r="E2154" s="370">
        <v>10.02</v>
      </c>
      <c r="F2154" s="370">
        <v>2.04</v>
      </c>
    </row>
    <row r="2155" spans="1:8">
      <c r="A2155" s="370"/>
      <c r="B2155" s="370">
        <v>18.64</v>
      </c>
      <c r="C2155" s="370">
        <v>147</v>
      </c>
      <c r="D2155" s="370">
        <v>71.3</v>
      </c>
      <c r="E2155" s="370">
        <v>10.59</v>
      </c>
      <c r="F2155" s="370">
        <v>2.254</v>
      </c>
    </row>
    <row r="2156" spans="1:8">
      <c r="A2156" s="370"/>
      <c r="B2156" s="370">
        <v>20.71</v>
      </c>
      <c r="C2156" s="370">
        <v>141.1</v>
      </c>
      <c r="D2156" s="370">
        <v>72.44</v>
      </c>
      <c r="E2156" s="370">
        <v>11.07</v>
      </c>
      <c r="F2156" s="370">
        <v>2.5110000000000001</v>
      </c>
    </row>
    <row r="2157" spans="1:8">
      <c r="A2157" s="370"/>
      <c r="B2157" s="370">
        <v>22.79</v>
      </c>
      <c r="C2157" s="370">
        <v>133.6</v>
      </c>
      <c r="D2157" s="370">
        <v>72.739999999999995</v>
      </c>
      <c r="E2157" s="370">
        <v>11.45</v>
      </c>
      <c r="F2157" s="370">
        <v>2.8170000000000002</v>
      </c>
    </row>
    <row r="2158" spans="1:8">
      <c r="A2158" s="370"/>
      <c r="B2158" s="370">
        <v>24.86</v>
      </c>
      <c r="C2158" s="370">
        <v>124.4</v>
      </c>
      <c r="D2158" s="370">
        <v>72.34</v>
      </c>
      <c r="E2158" s="370">
        <v>11.72</v>
      </c>
      <c r="F2158" s="370">
        <v>3.177</v>
      </c>
    </row>
    <row r="2159" spans="1:8">
      <c r="A2159" s="370"/>
      <c r="B2159" s="370">
        <v>26.93</v>
      </c>
      <c r="C2159" s="370">
        <v>113.2</v>
      </c>
      <c r="D2159" s="370">
        <v>71.39</v>
      </c>
      <c r="E2159" s="370">
        <v>11.85</v>
      </c>
      <c r="F2159" s="370">
        <v>3.5960000000000001</v>
      </c>
    </row>
    <row r="2160" spans="1:8">
      <c r="A2160" s="370"/>
      <c r="B2160" s="370">
        <v>29</v>
      </c>
      <c r="C2160" s="370">
        <v>99.84</v>
      </c>
      <c r="D2160" s="370">
        <v>70.03</v>
      </c>
      <c r="E2160" s="370">
        <v>11.85</v>
      </c>
      <c r="F2160" s="370">
        <v>4.0780000000000003</v>
      </c>
    </row>
    <row r="2162" spans="1:8">
      <c r="A2162" s="399" t="s">
        <v>1959</v>
      </c>
      <c r="B2162" s="370">
        <v>0</v>
      </c>
      <c r="C2162" s="370">
        <v>186.2</v>
      </c>
      <c r="D2162" s="370">
        <v>0</v>
      </c>
      <c r="E2162" s="370">
        <v>4.7560000000000002</v>
      </c>
      <c r="F2162" s="370">
        <v>1.2929999999999999</v>
      </c>
      <c r="G2162" s="370">
        <v>8</v>
      </c>
      <c r="H2162" s="370">
        <v>24</v>
      </c>
    </row>
    <row r="2163" spans="1:8">
      <c r="A2163" s="370"/>
      <c r="B2163" s="370">
        <v>2.0710000000000002</v>
      </c>
      <c r="C2163" s="370">
        <v>182.9</v>
      </c>
      <c r="D2163" s="370">
        <v>15.19</v>
      </c>
      <c r="E2163" s="370">
        <v>5.4770000000000003</v>
      </c>
      <c r="F2163" s="370">
        <v>1.34</v>
      </c>
    </row>
    <row r="2164" spans="1:8">
      <c r="A2164" s="370"/>
      <c r="B2164" s="370">
        <v>4.1429999999999998</v>
      </c>
      <c r="C2164" s="370">
        <v>180.3</v>
      </c>
      <c r="D2164" s="370">
        <v>28.09</v>
      </c>
      <c r="E2164" s="370">
        <v>6.2439999999999998</v>
      </c>
      <c r="F2164" s="370">
        <v>1.39</v>
      </c>
    </row>
    <row r="2165" spans="1:8">
      <c r="A2165" s="370"/>
      <c r="B2165" s="370">
        <v>6.2140000000000004</v>
      </c>
      <c r="C2165" s="370">
        <v>178.1</v>
      </c>
      <c r="D2165" s="370">
        <v>39.03</v>
      </c>
      <c r="E2165" s="370">
        <v>7.04</v>
      </c>
      <c r="F2165" s="370">
        <v>1.448</v>
      </c>
    </row>
    <row r="2166" spans="1:8">
      <c r="A2166" s="370"/>
      <c r="B2166" s="370">
        <v>8.2859999999999996</v>
      </c>
      <c r="C2166" s="370">
        <v>176</v>
      </c>
      <c r="D2166" s="370">
        <v>48.14</v>
      </c>
      <c r="E2166" s="370">
        <v>7.8479999999999999</v>
      </c>
      <c r="F2166" s="370">
        <v>1.52</v>
      </c>
    </row>
    <row r="2167" spans="1:8">
      <c r="A2167" s="370"/>
      <c r="B2167" s="370">
        <v>10.36</v>
      </c>
      <c r="C2167" s="370">
        <v>173.9</v>
      </c>
      <c r="D2167" s="370">
        <v>55.58</v>
      </c>
      <c r="E2167" s="370">
        <v>8.65</v>
      </c>
      <c r="F2167" s="370">
        <v>1.61</v>
      </c>
    </row>
    <row r="2168" spans="1:8">
      <c r="A2168" s="370"/>
      <c r="B2168" s="370">
        <v>12.43</v>
      </c>
      <c r="C2168" s="370">
        <v>171.4</v>
      </c>
      <c r="D2168" s="370">
        <v>61.47</v>
      </c>
      <c r="E2168" s="370">
        <v>9.4309999999999992</v>
      </c>
      <c r="F2168" s="370">
        <v>1.7230000000000001</v>
      </c>
    </row>
    <row r="2169" spans="1:8">
      <c r="A2169" s="370"/>
      <c r="B2169" s="370">
        <v>14.5</v>
      </c>
      <c r="C2169" s="370">
        <v>168.3</v>
      </c>
      <c r="D2169" s="370">
        <v>65.959999999999994</v>
      </c>
      <c r="E2169" s="370">
        <v>10.17</v>
      </c>
      <c r="F2169" s="370">
        <v>1.865</v>
      </c>
    </row>
    <row r="2170" spans="1:8">
      <c r="A2170" s="370"/>
      <c r="B2170" s="370">
        <v>16.57</v>
      </c>
      <c r="C2170" s="370">
        <v>164.3</v>
      </c>
      <c r="D2170" s="370">
        <v>69.19</v>
      </c>
      <c r="E2170" s="370">
        <v>10.86</v>
      </c>
      <c r="F2170" s="370">
        <v>2.04</v>
      </c>
    </row>
    <row r="2171" spans="1:8">
      <c r="A2171" s="370"/>
      <c r="B2171" s="370">
        <v>18.64</v>
      </c>
      <c r="C2171" s="370">
        <v>159.30000000000001</v>
      </c>
      <c r="D2171" s="370">
        <v>71.3</v>
      </c>
      <c r="E2171" s="370">
        <v>11.47</v>
      </c>
      <c r="F2171" s="370">
        <v>2.254</v>
      </c>
    </row>
    <row r="2172" spans="1:8">
      <c r="A2172" s="370"/>
      <c r="B2172" s="370">
        <v>20.71</v>
      </c>
      <c r="C2172" s="370">
        <v>152.80000000000001</v>
      </c>
      <c r="D2172" s="370">
        <v>72.44</v>
      </c>
      <c r="E2172" s="370">
        <v>11.99</v>
      </c>
      <c r="F2172" s="370">
        <v>2.5110000000000001</v>
      </c>
    </row>
    <row r="2173" spans="1:8">
      <c r="A2173" s="370"/>
      <c r="B2173" s="370">
        <v>22.79</v>
      </c>
      <c r="C2173" s="370">
        <v>144.69999999999999</v>
      </c>
      <c r="D2173" s="370">
        <v>72.739999999999995</v>
      </c>
      <c r="E2173" s="370">
        <v>12.41</v>
      </c>
      <c r="F2173" s="370">
        <v>2.8170000000000002</v>
      </c>
    </row>
    <row r="2174" spans="1:8">
      <c r="A2174" s="370"/>
      <c r="B2174" s="370">
        <v>24.86</v>
      </c>
      <c r="C2174" s="370">
        <v>134.80000000000001</v>
      </c>
      <c r="D2174" s="370">
        <v>72.34</v>
      </c>
      <c r="E2174" s="370">
        <v>12.7</v>
      </c>
      <c r="F2174" s="370">
        <v>3.177</v>
      </c>
    </row>
    <row r="2175" spans="1:8">
      <c r="A2175" s="370"/>
      <c r="B2175" s="370">
        <v>26.93</v>
      </c>
      <c r="C2175" s="370">
        <v>122.7</v>
      </c>
      <c r="D2175" s="370">
        <v>71.39</v>
      </c>
      <c r="E2175" s="370">
        <v>12.84</v>
      </c>
      <c r="F2175" s="370">
        <v>3.5960000000000001</v>
      </c>
    </row>
    <row r="2176" spans="1:8">
      <c r="A2176" s="370"/>
      <c r="B2176" s="370">
        <v>29</v>
      </c>
      <c r="C2176" s="370">
        <v>108.2</v>
      </c>
      <c r="D2176" s="370">
        <v>70.03</v>
      </c>
      <c r="E2176" s="370">
        <v>12.84</v>
      </c>
      <c r="F2176" s="370">
        <v>4.0780000000000003</v>
      </c>
    </row>
    <row r="2178" spans="1:8">
      <c r="A2178" s="399" t="s">
        <v>1960</v>
      </c>
      <c r="B2178" s="370">
        <v>0</v>
      </c>
      <c r="C2178" s="370">
        <v>200.6</v>
      </c>
      <c r="D2178" s="370">
        <v>0</v>
      </c>
      <c r="E2178" s="370">
        <v>5.1289999999999996</v>
      </c>
      <c r="F2178" s="370">
        <v>1.2929999999999999</v>
      </c>
      <c r="G2178" s="370">
        <v>8</v>
      </c>
      <c r="H2178" s="370">
        <v>24</v>
      </c>
    </row>
    <row r="2179" spans="1:8">
      <c r="A2179" s="370"/>
      <c r="B2179" s="370">
        <v>2.0710000000000002</v>
      </c>
      <c r="C2179" s="370">
        <v>196.7</v>
      </c>
      <c r="D2179" s="370">
        <v>15.19</v>
      </c>
      <c r="E2179" s="370">
        <v>5.8920000000000003</v>
      </c>
      <c r="F2179" s="370">
        <v>1.34</v>
      </c>
    </row>
    <row r="2180" spans="1:8">
      <c r="A2180" s="370"/>
      <c r="B2180" s="370">
        <v>4.1429999999999998</v>
      </c>
      <c r="C2180" s="370">
        <v>193.8</v>
      </c>
      <c r="D2180" s="370">
        <v>28.09</v>
      </c>
      <c r="E2180" s="370">
        <v>6.7110000000000003</v>
      </c>
      <c r="F2180" s="370">
        <v>1.39</v>
      </c>
    </row>
    <row r="2181" spans="1:8">
      <c r="A2181" s="370"/>
      <c r="B2181" s="370">
        <v>6.2140000000000004</v>
      </c>
      <c r="C2181" s="370">
        <v>191.4</v>
      </c>
      <c r="D2181" s="370">
        <v>39.03</v>
      </c>
      <c r="E2181" s="370">
        <v>7.5659999999999998</v>
      </c>
      <c r="F2181" s="370">
        <v>1.448</v>
      </c>
    </row>
    <row r="2182" spans="1:8">
      <c r="A2182" s="370"/>
      <c r="B2182" s="370">
        <v>8.2859999999999996</v>
      </c>
      <c r="C2182" s="370">
        <v>189.2</v>
      </c>
      <c r="D2182" s="370">
        <v>48.14</v>
      </c>
      <c r="E2182" s="370">
        <v>8.4380000000000006</v>
      </c>
      <c r="F2182" s="370">
        <v>1.52</v>
      </c>
    </row>
    <row r="2183" spans="1:8">
      <c r="A2183" s="370"/>
      <c r="B2183" s="370">
        <v>10.36</v>
      </c>
      <c r="C2183" s="370">
        <v>187</v>
      </c>
      <c r="D2183" s="370">
        <v>55.58</v>
      </c>
      <c r="E2183" s="370">
        <v>9.3070000000000004</v>
      </c>
      <c r="F2183" s="370">
        <v>1.61</v>
      </c>
    </row>
    <row r="2184" spans="1:8">
      <c r="A2184" s="370"/>
      <c r="B2184" s="370">
        <v>12.43</v>
      </c>
      <c r="C2184" s="370">
        <v>184.5</v>
      </c>
      <c r="D2184" s="370">
        <v>61.47</v>
      </c>
      <c r="E2184" s="370">
        <v>10.15</v>
      </c>
      <c r="F2184" s="370">
        <v>1.7230000000000001</v>
      </c>
    </row>
    <row r="2185" spans="1:8">
      <c r="A2185" s="370"/>
      <c r="B2185" s="370">
        <v>14.5</v>
      </c>
      <c r="C2185" s="370">
        <v>181.3</v>
      </c>
      <c r="D2185" s="370">
        <v>65.959999999999994</v>
      </c>
      <c r="E2185" s="370">
        <v>10.96</v>
      </c>
      <c r="F2185" s="370">
        <v>1.865</v>
      </c>
    </row>
    <row r="2186" spans="1:8">
      <c r="A2186" s="370"/>
      <c r="B2186" s="370">
        <v>16.57</v>
      </c>
      <c r="C2186" s="370">
        <v>177.1</v>
      </c>
      <c r="D2186" s="370">
        <v>69.19</v>
      </c>
      <c r="E2186" s="370">
        <v>11.7</v>
      </c>
      <c r="F2186" s="370">
        <v>2.04</v>
      </c>
    </row>
    <row r="2187" spans="1:8">
      <c r="A2187" s="370"/>
      <c r="B2187" s="370">
        <v>18.64</v>
      </c>
      <c r="C2187" s="370">
        <v>171.7</v>
      </c>
      <c r="D2187" s="370">
        <v>71.3</v>
      </c>
      <c r="E2187" s="370">
        <v>12.36</v>
      </c>
      <c r="F2187" s="370">
        <v>2.254</v>
      </c>
    </row>
    <row r="2188" spans="1:8">
      <c r="A2188" s="370"/>
      <c r="B2188" s="370">
        <v>20.71</v>
      </c>
      <c r="C2188" s="370">
        <v>164.8</v>
      </c>
      <c r="D2188" s="370">
        <v>72.44</v>
      </c>
      <c r="E2188" s="370">
        <v>12.92</v>
      </c>
      <c r="F2188" s="370">
        <v>2.5110000000000001</v>
      </c>
    </row>
    <row r="2189" spans="1:8">
      <c r="A2189" s="370"/>
      <c r="B2189" s="370">
        <v>22.79</v>
      </c>
      <c r="C2189" s="370">
        <v>155.9</v>
      </c>
      <c r="D2189" s="370">
        <v>72.739999999999995</v>
      </c>
      <c r="E2189" s="370">
        <v>13.36</v>
      </c>
      <c r="F2189" s="370">
        <v>2.8170000000000002</v>
      </c>
    </row>
    <row r="2190" spans="1:8">
      <c r="A2190" s="370"/>
      <c r="B2190" s="370">
        <v>24.86</v>
      </c>
      <c r="C2190" s="370">
        <v>144.9</v>
      </c>
      <c r="D2190" s="370">
        <v>72.34</v>
      </c>
      <c r="E2190" s="370">
        <v>13.66</v>
      </c>
      <c r="F2190" s="370">
        <v>3.177</v>
      </c>
    </row>
    <row r="2191" spans="1:8">
      <c r="A2191" s="370"/>
      <c r="B2191" s="370">
        <v>26.93</v>
      </c>
      <c r="C2191" s="370">
        <v>131.5</v>
      </c>
      <c r="D2191" s="370">
        <v>71.39</v>
      </c>
      <c r="E2191" s="370">
        <v>13.8</v>
      </c>
      <c r="F2191" s="370">
        <v>3.5960000000000001</v>
      </c>
    </row>
    <row r="2192" spans="1:8">
      <c r="A2192" s="370"/>
      <c r="B2192" s="370">
        <v>29</v>
      </c>
      <c r="C2192" s="370">
        <v>115.2</v>
      </c>
      <c r="D2192" s="370">
        <v>70.03</v>
      </c>
      <c r="E2192" s="370">
        <v>13.76</v>
      </c>
      <c r="F2192" s="370">
        <v>4.0780000000000003</v>
      </c>
    </row>
    <row r="2194" spans="1:8">
      <c r="A2194" s="399" t="s">
        <v>1961</v>
      </c>
      <c r="B2194" s="370">
        <v>0</v>
      </c>
      <c r="C2194" s="370">
        <v>213</v>
      </c>
      <c r="D2194" s="370">
        <v>0</v>
      </c>
      <c r="E2194" s="370">
        <v>5.6230000000000002</v>
      </c>
      <c r="F2194" s="370">
        <v>1.2929999999999999</v>
      </c>
      <c r="G2194" s="370">
        <v>8</v>
      </c>
      <c r="H2194" s="370">
        <v>24</v>
      </c>
    </row>
    <row r="2195" spans="1:8">
      <c r="A2195" s="370"/>
      <c r="B2195" s="370">
        <v>2.0710000000000002</v>
      </c>
      <c r="C2195" s="370">
        <v>210.2</v>
      </c>
      <c r="D2195" s="370">
        <v>15.19</v>
      </c>
      <c r="E2195" s="370">
        <v>6.5839999999999996</v>
      </c>
      <c r="F2195" s="370">
        <v>1.34</v>
      </c>
    </row>
    <row r="2196" spans="1:8">
      <c r="A2196" s="370"/>
      <c r="B2196" s="370">
        <v>4.1429999999999998</v>
      </c>
      <c r="C2196" s="370">
        <v>207.7</v>
      </c>
      <c r="D2196" s="370">
        <v>28.09</v>
      </c>
      <c r="E2196" s="370">
        <v>7.5330000000000004</v>
      </c>
      <c r="F2196" s="370">
        <v>1.39</v>
      </c>
    </row>
    <row r="2197" spans="1:8">
      <c r="A2197" s="370"/>
      <c r="B2197" s="370">
        <v>6.2140000000000004</v>
      </c>
      <c r="C2197" s="370">
        <v>205.5</v>
      </c>
      <c r="D2197" s="370">
        <v>39.03</v>
      </c>
      <c r="E2197" s="370">
        <v>8.4600000000000009</v>
      </c>
      <c r="F2197" s="370">
        <v>1.448</v>
      </c>
    </row>
    <row r="2198" spans="1:8">
      <c r="A2198" s="370"/>
      <c r="B2198" s="370">
        <v>8.2859999999999996</v>
      </c>
      <c r="C2198" s="370">
        <v>203.2</v>
      </c>
      <c r="D2198" s="370">
        <v>48.14</v>
      </c>
      <c r="E2198" s="370">
        <v>9.3569999999999993</v>
      </c>
      <c r="F2198" s="370">
        <v>1.52</v>
      </c>
    </row>
    <row r="2199" spans="1:8">
      <c r="A2199" s="370"/>
      <c r="B2199" s="370">
        <v>10.36</v>
      </c>
      <c r="C2199" s="370">
        <v>200.6</v>
      </c>
      <c r="D2199" s="370">
        <v>55.58</v>
      </c>
      <c r="E2199" s="370">
        <v>10.210000000000001</v>
      </c>
      <c r="F2199" s="370">
        <v>1.61</v>
      </c>
    </row>
    <row r="2200" spans="1:8">
      <c r="A2200" s="370"/>
      <c r="B2200" s="370">
        <v>12.43</v>
      </c>
      <c r="C2200" s="370">
        <v>197.5</v>
      </c>
      <c r="D2200" s="370">
        <v>61.47</v>
      </c>
      <c r="E2200" s="370">
        <v>11.02</v>
      </c>
      <c r="F2200" s="370">
        <v>1.7230000000000001</v>
      </c>
    </row>
    <row r="2201" spans="1:8">
      <c r="A2201" s="370"/>
      <c r="B2201" s="370">
        <v>14.5</v>
      </c>
      <c r="C2201" s="370">
        <v>193.6</v>
      </c>
      <c r="D2201" s="370">
        <v>65.959999999999994</v>
      </c>
      <c r="E2201" s="370">
        <v>11.78</v>
      </c>
      <c r="F2201" s="370">
        <v>1.865</v>
      </c>
    </row>
    <row r="2202" spans="1:8">
      <c r="A2202" s="370"/>
      <c r="B2202" s="370">
        <v>16.57</v>
      </c>
      <c r="C2202" s="370">
        <v>188.8</v>
      </c>
      <c r="D2202" s="370">
        <v>69.19</v>
      </c>
      <c r="E2202" s="370">
        <v>12.46</v>
      </c>
      <c r="F2202" s="370">
        <v>2.04</v>
      </c>
    </row>
    <row r="2203" spans="1:8">
      <c r="A2203" s="370"/>
      <c r="B2203" s="370">
        <v>18.64</v>
      </c>
      <c r="C2203" s="370">
        <v>182.7</v>
      </c>
      <c r="D2203" s="370">
        <v>71.3</v>
      </c>
      <c r="E2203" s="370">
        <v>13.08</v>
      </c>
      <c r="F2203" s="370">
        <v>2.254</v>
      </c>
    </row>
    <row r="2204" spans="1:8">
      <c r="A2204" s="370"/>
      <c r="B2204" s="370">
        <v>20.71</v>
      </c>
      <c r="C2204" s="370">
        <v>175.2</v>
      </c>
      <c r="D2204" s="370">
        <v>72.44</v>
      </c>
      <c r="E2204" s="370">
        <v>13.61</v>
      </c>
      <c r="F2204" s="370">
        <v>2.5110000000000001</v>
      </c>
    </row>
    <row r="2205" spans="1:8">
      <c r="A2205" s="370"/>
      <c r="B2205" s="370">
        <v>22.79</v>
      </c>
      <c r="C2205" s="370">
        <v>166</v>
      </c>
      <c r="D2205" s="370">
        <v>72.739999999999995</v>
      </c>
      <c r="E2205" s="370">
        <v>14.04</v>
      </c>
      <c r="F2205" s="370">
        <v>2.8170000000000002</v>
      </c>
    </row>
    <row r="2206" spans="1:8">
      <c r="A2206" s="370"/>
      <c r="B2206" s="370">
        <v>24.86</v>
      </c>
      <c r="C2206" s="370">
        <v>154.80000000000001</v>
      </c>
      <c r="D2206" s="370">
        <v>72.34</v>
      </c>
      <c r="E2206" s="370">
        <v>14.38</v>
      </c>
      <c r="F2206" s="370">
        <v>3.177</v>
      </c>
    </row>
    <row r="2207" spans="1:8">
      <c r="A2207" s="370"/>
      <c r="B2207" s="370">
        <v>26.93</v>
      </c>
      <c r="C2207" s="370">
        <v>141.5</v>
      </c>
      <c r="D2207" s="370">
        <v>71.39</v>
      </c>
      <c r="E2207" s="370">
        <v>14.6</v>
      </c>
      <c r="F2207" s="370">
        <v>3.5960000000000001</v>
      </c>
    </row>
    <row r="2208" spans="1:8">
      <c r="A2208" s="370"/>
      <c r="B2208" s="370">
        <v>29</v>
      </c>
      <c r="C2208" s="370">
        <v>125.9</v>
      </c>
      <c r="D2208" s="370">
        <v>70.03</v>
      </c>
      <c r="E2208" s="370">
        <v>14.71</v>
      </c>
      <c r="F2208" s="370">
        <v>4.0780000000000003</v>
      </c>
    </row>
    <row r="2210" spans="1:8">
      <c r="A2210" s="399" t="s">
        <v>1962</v>
      </c>
      <c r="B2210" s="370">
        <v>0</v>
      </c>
      <c r="C2210" s="370">
        <v>227.1</v>
      </c>
      <c r="D2210" s="370">
        <v>0</v>
      </c>
      <c r="E2210" s="370">
        <v>5.9950000000000001</v>
      </c>
      <c r="F2210" s="370">
        <v>1.2929999999999999</v>
      </c>
      <c r="G2210" s="370">
        <v>8</v>
      </c>
      <c r="H2210" s="370">
        <v>24</v>
      </c>
    </row>
    <row r="2211" spans="1:8">
      <c r="A2211" s="370"/>
      <c r="B2211" s="370">
        <v>2.0710000000000002</v>
      </c>
      <c r="C2211" s="370">
        <v>224.7</v>
      </c>
      <c r="D2211" s="370">
        <v>15.19</v>
      </c>
      <c r="E2211" s="370">
        <v>7.0110000000000001</v>
      </c>
      <c r="F2211" s="370">
        <v>1.34</v>
      </c>
    </row>
    <row r="2212" spans="1:8">
      <c r="A2212" s="370"/>
      <c r="B2212" s="370">
        <v>4.1429999999999998</v>
      </c>
      <c r="C2212" s="370">
        <v>222.4</v>
      </c>
      <c r="D2212" s="370">
        <v>28.09</v>
      </c>
      <c r="E2212" s="370">
        <v>8.0180000000000007</v>
      </c>
      <c r="F2212" s="370">
        <v>1.39</v>
      </c>
    </row>
    <row r="2213" spans="1:8">
      <c r="A2213" s="370"/>
      <c r="B2213" s="370">
        <v>6.2140000000000004</v>
      </c>
      <c r="C2213" s="370">
        <v>220</v>
      </c>
      <c r="D2213" s="370">
        <v>39.03</v>
      </c>
      <c r="E2213" s="370">
        <v>9.0069999999999997</v>
      </c>
      <c r="F2213" s="370">
        <v>1.448</v>
      </c>
    </row>
    <row r="2214" spans="1:8">
      <c r="A2214" s="370"/>
      <c r="B2214" s="370">
        <v>8.2859999999999996</v>
      </c>
      <c r="C2214" s="370">
        <v>217.4</v>
      </c>
      <c r="D2214" s="370">
        <v>48.14</v>
      </c>
      <c r="E2214" s="370">
        <v>9.9659999999999993</v>
      </c>
      <c r="F2214" s="370">
        <v>1.52</v>
      </c>
    </row>
    <row r="2215" spans="1:8">
      <c r="A2215" s="370"/>
      <c r="B2215" s="370">
        <v>10.36</v>
      </c>
      <c r="C2215" s="370">
        <v>214.4</v>
      </c>
      <c r="D2215" s="370">
        <v>55.58</v>
      </c>
      <c r="E2215" s="370">
        <v>10.89</v>
      </c>
      <c r="F2215" s="370">
        <v>1.61</v>
      </c>
    </row>
    <row r="2216" spans="1:8">
      <c r="A2216" s="370"/>
      <c r="B2216" s="370">
        <v>12.43</v>
      </c>
      <c r="C2216" s="370">
        <v>210.8</v>
      </c>
      <c r="D2216" s="370">
        <v>61.47</v>
      </c>
      <c r="E2216" s="370">
        <v>11.75</v>
      </c>
      <c r="F2216" s="370">
        <v>1.7230000000000001</v>
      </c>
    </row>
    <row r="2217" spans="1:8">
      <c r="A2217" s="370"/>
      <c r="B2217" s="370">
        <v>14.5</v>
      </c>
      <c r="C2217" s="370">
        <v>206.4</v>
      </c>
      <c r="D2217" s="370">
        <v>65.959999999999994</v>
      </c>
      <c r="E2217" s="370">
        <v>12.56</v>
      </c>
      <c r="F2217" s="370">
        <v>1.865</v>
      </c>
    </row>
    <row r="2218" spans="1:8">
      <c r="A2218" s="370"/>
      <c r="B2218" s="370">
        <v>16.57</v>
      </c>
      <c r="C2218" s="370">
        <v>201</v>
      </c>
      <c r="D2218" s="370">
        <v>69.19</v>
      </c>
      <c r="E2218" s="370">
        <v>13.3</v>
      </c>
      <c r="F2218" s="370">
        <v>2.04</v>
      </c>
    </row>
    <row r="2219" spans="1:8">
      <c r="A2219" s="370"/>
      <c r="B2219" s="370">
        <v>18.64</v>
      </c>
      <c r="C2219" s="370">
        <v>194.4</v>
      </c>
      <c r="D2219" s="370">
        <v>71.3</v>
      </c>
      <c r="E2219" s="370">
        <v>13.96</v>
      </c>
      <c r="F2219" s="370">
        <v>2.254</v>
      </c>
    </row>
    <row r="2220" spans="1:8">
      <c r="A2220" s="370"/>
      <c r="B2220" s="370">
        <v>20.71</v>
      </c>
      <c r="C2220" s="370">
        <v>186.4</v>
      </c>
      <c r="D2220" s="370">
        <v>72.44</v>
      </c>
      <c r="E2220" s="370">
        <v>14.52</v>
      </c>
      <c r="F2220" s="370">
        <v>2.5110000000000001</v>
      </c>
    </row>
    <row r="2221" spans="1:8">
      <c r="A2221" s="370"/>
      <c r="B2221" s="370">
        <v>22.79</v>
      </c>
      <c r="C2221" s="370">
        <v>176.9</v>
      </c>
      <c r="D2221" s="370">
        <v>72.739999999999995</v>
      </c>
      <c r="E2221" s="370">
        <v>14.98</v>
      </c>
      <c r="F2221" s="370">
        <v>2.8170000000000002</v>
      </c>
    </row>
    <row r="2222" spans="1:8">
      <c r="A2222" s="370"/>
      <c r="B2222" s="370">
        <v>24.86</v>
      </c>
      <c r="C2222" s="370">
        <v>165.6</v>
      </c>
      <c r="D2222" s="370">
        <v>72.34</v>
      </c>
      <c r="E2222" s="370">
        <v>15.33</v>
      </c>
      <c r="F2222" s="370">
        <v>3.177</v>
      </c>
    </row>
    <row r="2223" spans="1:8">
      <c r="A2223" s="370"/>
      <c r="B2223" s="370">
        <v>26.93</v>
      </c>
      <c r="C2223" s="370">
        <v>152.4</v>
      </c>
      <c r="D2223" s="370">
        <v>71.39</v>
      </c>
      <c r="E2223" s="370">
        <v>15.55</v>
      </c>
      <c r="F2223" s="370">
        <v>3.5960000000000001</v>
      </c>
    </row>
    <row r="2224" spans="1:8">
      <c r="A2224" s="370"/>
      <c r="B2224" s="370">
        <v>29</v>
      </c>
      <c r="C2224" s="370">
        <v>137.1</v>
      </c>
      <c r="D2224" s="370">
        <v>70.03</v>
      </c>
      <c r="E2224" s="370">
        <v>15.64</v>
      </c>
      <c r="F2224" s="370">
        <v>4.0780000000000003</v>
      </c>
    </row>
    <row r="2226" spans="1:8">
      <c r="A2226" s="399" t="s">
        <v>1963</v>
      </c>
      <c r="B2226" s="370">
        <v>0</v>
      </c>
      <c r="C2226" s="370">
        <v>241.3</v>
      </c>
      <c r="D2226" s="370">
        <v>0</v>
      </c>
      <c r="E2226" s="370">
        <v>6.375</v>
      </c>
      <c r="F2226" s="370">
        <v>1.2929999999999999</v>
      </c>
      <c r="G2226" s="370">
        <v>8</v>
      </c>
      <c r="H2226" s="370">
        <v>24</v>
      </c>
    </row>
    <row r="2227" spans="1:8">
      <c r="A2227" s="370"/>
      <c r="B2227" s="370">
        <v>2.0710000000000002</v>
      </c>
      <c r="C2227" s="370">
        <v>238.7</v>
      </c>
      <c r="D2227" s="370">
        <v>15.19</v>
      </c>
      <c r="E2227" s="370">
        <v>7.4530000000000003</v>
      </c>
      <c r="F2227" s="370">
        <v>1.34</v>
      </c>
    </row>
    <row r="2228" spans="1:8">
      <c r="A2228" s="370"/>
      <c r="B2228" s="370">
        <v>4.1429999999999998</v>
      </c>
      <c r="C2228" s="370">
        <v>236.3</v>
      </c>
      <c r="D2228" s="370">
        <v>28.09</v>
      </c>
      <c r="E2228" s="370">
        <v>8.5220000000000002</v>
      </c>
      <c r="F2228" s="370">
        <v>1.39</v>
      </c>
    </row>
    <row r="2229" spans="1:8">
      <c r="A2229" s="370"/>
      <c r="B2229" s="370">
        <v>6.2140000000000004</v>
      </c>
      <c r="C2229" s="370">
        <v>233.8</v>
      </c>
      <c r="D2229" s="370">
        <v>39.03</v>
      </c>
      <c r="E2229" s="370">
        <v>9.5719999999999992</v>
      </c>
      <c r="F2229" s="370">
        <v>1.448</v>
      </c>
    </row>
    <row r="2230" spans="1:8">
      <c r="A2230" s="370"/>
      <c r="B2230" s="370">
        <v>8.2859999999999996</v>
      </c>
      <c r="C2230" s="370">
        <v>231</v>
      </c>
      <c r="D2230" s="370">
        <v>48.14</v>
      </c>
      <c r="E2230" s="370">
        <v>10.59</v>
      </c>
      <c r="F2230" s="370">
        <v>1.52</v>
      </c>
    </row>
    <row r="2231" spans="1:8">
      <c r="A2231" s="370"/>
      <c r="B2231" s="370">
        <v>10.36</v>
      </c>
      <c r="C2231" s="370">
        <v>227.8</v>
      </c>
      <c r="D2231" s="370">
        <v>55.58</v>
      </c>
      <c r="E2231" s="370">
        <v>11.57</v>
      </c>
      <c r="F2231" s="370">
        <v>1.61</v>
      </c>
    </row>
    <row r="2232" spans="1:8">
      <c r="A2232" s="370"/>
      <c r="B2232" s="370">
        <v>12.43</v>
      </c>
      <c r="C2232" s="370">
        <v>224</v>
      </c>
      <c r="D2232" s="370">
        <v>61.47</v>
      </c>
      <c r="E2232" s="370">
        <v>12.49</v>
      </c>
      <c r="F2232" s="370">
        <v>1.7230000000000001</v>
      </c>
    </row>
    <row r="2233" spans="1:8">
      <c r="A2233" s="370"/>
      <c r="B2233" s="370">
        <v>14.5</v>
      </c>
      <c r="C2233" s="370">
        <v>219.3</v>
      </c>
      <c r="D2233" s="370">
        <v>65.959999999999994</v>
      </c>
      <c r="E2233" s="370">
        <v>13.35</v>
      </c>
      <c r="F2233" s="370">
        <v>1.865</v>
      </c>
    </row>
    <row r="2234" spans="1:8">
      <c r="A2234" s="370"/>
      <c r="B2234" s="370">
        <v>16.57</v>
      </c>
      <c r="C2234" s="370">
        <v>213.5</v>
      </c>
      <c r="D2234" s="370">
        <v>69.19</v>
      </c>
      <c r="E2234" s="370">
        <v>14.13</v>
      </c>
      <c r="F2234" s="370">
        <v>2.04</v>
      </c>
    </row>
    <row r="2235" spans="1:8">
      <c r="A2235" s="370"/>
      <c r="B2235" s="370">
        <v>18.64</v>
      </c>
      <c r="C2235" s="370">
        <v>206.5</v>
      </c>
      <c r="D2235" s="370">
        <v>71.3</v>
      </c>
      <c r="E2235" s="370">
        <v>14.83</v>
      </c>
      <c r="F2235" s="370">
        <v>2.254</v>
      </c>
    </row>
    <row r="2236" spans="1:8">
      <c r="A2236" s="370"/>
      <c r="B2236" s="370">
        <v>20.71</v>
      </c>
      <c r="C2236" s="370">
        <v>198.1</v>
      </c>
      <c r="D2236" s="370">
        <v>72.44</v>
      </c>
      <c r="E2236" s="370">
        <v>15.43</v>
      </c>
      <c r="F2236" s="370">
        <v>2.5110000000000001</v>
      </c>
    </row>
    <row r="2237" spans="1:8">
      <c r="A2237" s="370"/>
      <c r="B2237" s="370">
        <v>22.79</v>
      </c>
      <c r="C2237" s="370">
        <v>187.9</v>
      </c>
      <c r="D2237" s="370">
        <v>72.739999999999995</v>
      </c>
      <c r="E2237" s="370">
        <v>15.92</v>
      </c>
      <c r="F2237" s="370">
        <v>2.8170000000000002</v>
      </c>
    </row>
    <row r="2238" spans="1:8">
      <c r="A2238" s="370"/>
      <c r="B2238" s="370">
        <v>24.86</v>
      </c>
      <c r="C2238" s="370">
        <v>176</v>
      </c>
      <c r="D2238" s="370">
        <v>72.34</v>
      </c>
      <c r="E2238" s="370">
        <v>16.29</v>
      </c>
      <c r="F2238" s="370">
        <v>3.177</v>
      </c>
    </row>
    <row r="2239" spans="1:8">
      <c r="A2239" s="370"/>
      <c r="B2239" s="370">
        <v>26.93</v>
      </c>
      <c r="C2239" s="370">
        <v>161.9</v>
      </c>
      <c r="D2239" s="370">
        <v>71.39</v>
      </c>
      <c r="E2239" s="370">
        <v>16.53</v>
      </c>
      <c r="F2239" s="370">
        <v>3.5960000000000001</v>
      </c>
    </row>
    <row r="2240" spans="1:8">
      <c r="A2240" s="370"/>
      <c r="B2240" s="370">
        <v>29</v>
      </c>
      <c r="C2240" s="370">
        <v>145.6</v>
      </c>
      <c r="D2240" s="370">
        <v>70.03</v>
      </c>
      <c r="E2240" s="370">
        <v>16.62</v>
      </c>
      <c r="F2240" s="370">
        <v>4.0780000000000003</v>
      </c>
    </row>
    <row r="2242" spans="1:8">
      <c r="A2242" s="398" t="s">
        <v>1964</v>
      </c>
      <c r="B2242" s="370">
        <v>0</v>
      </c>
      <c r="C2242" s="370">
        <v>16.02</v>
      </c>
      <c r="D2242" s="370">
        <v>0</v>
      </c>
      <c r="E2242" s="370">
        <v>0.69240000000000002</v>
      </c>
      <c r="F2242" s="370">
        <v>0.78739999999999999</v>
      </c>
      <c r="G2242" s="370">
        <v>16</v>
      </c>
      <c r="H2242" s="370">
        <v>40</v>
      </c>
    </row>
    <row r="2243" spans="1:8">
      <c r="A2243" s="370"/>
      <c r="B2243" s="370">
        <v>2.8570000000000002</v>
      </c>
      <c r="C2243" s="370">
        <v>15.63</v>
      </c>
      <c r="D2243" s="370">
        <v>15.57</v>
      </c>
      <c r="E2243" s="370">
        <v>0.74080000000000001</v>
      </c>
      <c r="F2243" s="370">
        <v>1.115</v>
      </c>
    </row>
    <row r="2244" spans="1:8">
      <c r="A2244" s="370"/>
      <c r="B2244" s="370">
        <v>5.7140000000000004</v>
      </c>
      <c r="C2244" s="370">
        <v>15.28</v>
      </c>
      <c r="D2244" s="370">
        <v>28.48</v>
      </c>
      <c r="E2244" s="370">
        <v>0.7913</v>
      </c>
      <c r="F2244" s="370">
        <v>1.258</v>
      </c>
    </row>
    <row r="2245" spans="1:8">
      <c r="A2245" s="370"/>
      <c r="B2245" s="370">
        <v>8.5709999999999997</v>
      </c>
      <c r="C2245" s="370">
        <v>14.94</v>
      </c>
      <c r="D2245" s="370">
        <v>40.07</v>
      </c>
      <c r="E2245" s="370">
        <v>0.84260000000000002</v>
      </c>
      <c r="F2245" s="370">
        <v>1.266</v>
      </c>
    </row>
    <row r="2246" spans="1:8">
      <c r="A2246" s="370"/>
      <c r="B2246" s="370">
        <v>11.43</v>
      </c>
      <c r="C2246" s="370">
        <v>14.57</v>
      </c>
      <c r="D2246" s="370">
        <v>50.2</v>
      </c>
      <c r="E2246" s="370">
        <v>0.89339999999999997</v>
      </c>
      <c r="F2246" s="370">
        <v>1.1870000000000001</v>
      </c>
    </row>
    <row r="2247" spans="1:8">
      <c r="A2247" s="370"/>
      <c r="B2247" s="370">
        <v>14.29</v>
      </c>
      <c r="C2247" s="370">
        <v>14.16</v>
      </c>
      <c r="D2247" s="370">
        <v>58.75</v>
      </c>
      <c r="E2247" s="370">
        <v>0.94240000000000002</v>
      </c>
      <c r="F2247" s="370">
        <v>1.069</v>
      </c>
    </row>
    <row r="2248" spans="1:8">
      <c r="A2248" s="370"/>
      <c r="B2248" s="370">
        <v>17.14</v>
      </c>
      <c r="C2248" s="370">
        <v>13.67</v>
      </c>
      <c r="D2248" s="370">
        <v>65.58</v>
      </c>
      <c r="E2248" s="370">
        <v>0.98819999999999997</v>
      </c>
      <c r="F2248" s="370">
        <v>0.96040000000000003</v>
      </c>
    </row>
    <row r="2249" spans="1:8">
      <c r="A2249" s="370"/>
      <c r="B2249" s="370">
        <v>20</v>
      </c>
      <c r="C2249" s="370">
        <v>13.09</v>
      </c>
      <c r="D2249" s="370">
        <v>70.569999999999993</v>
      </c>
      <c r="E2249" s="370">
        <v>1.03</v>
      </c>
      <c r="F2249" s="370">
        <v>0.9103</v>
      </c>
    </row>
    <row r="2250" spans="1:8">
      <c r="A2250" s="370"/>
      <c r="B2250" s="370">
        <v>22.86</v>
      </c>
      <c r="C2250" s="370">
        <v>12.39</v>
      </c>
      <c r="D2250" s="370">
        <v>73.58</v>
      </c>
      <c r="E2250" s="370">
        <v>1.0649999999999999</v>
      </c>
      <c r="F2250" s="370">
        <v>0.9667</v>
      </c>
    </row>
    <row r="2251" spans="1:8">
      <c r="A2251" s="370"/>
      <c r="B2251" s="370">
        <v>25.71</v>
      </c>
      <c r="C2251" s="370">
        <v>11.53</v>
      </c>
      <c r="D2251" s="370">
        <v>74.48</v>
      </c>
      <c r="E2251" s="370">
        <v>1.093</v>
      </c>
      <c r="F2251" s="370">
        <v>1.1779999999999999</v>
      </c>
    </row>
    <row r="2252" spans="1:8">
      <c r="A2252" s="370"/>
      <c r="B2252" s="370">
        <v>28.57</v>
      </c>
      <c r="C2252" s="370">
        <v>10.5</v>
      </c>
      <c r="D2252" s="370">
        <v>73.13</v>
      </c>
      <c r="E2252" s="370">
        <v>1.113</v>
      </c>
      <c r="F2252" s="370">
        <v>1.593</v>
      </c>
    </row>
    <row r="2253" spans="1:8">
      <c r="A2253" s="370"/>
      <c r="B2253" s="370">
        <v>31.43</v>
      </c>
      <c r="C2253" s="370">
        <v>9.2669999999999995</v>
      </c>
      <c r="D2253" s="370">
        <v>69.42</v>
      </c>
      <c r="E2253" s="370">
        <v>1.1240000000000001</v>
      </c>
      <c r="F2253" s="370">
        <v>2.2599999999999998</v>
      </c>
    </row>
    <row r="2254" spans="1:8">
      <c r="A2254" s="370"/>
      <c r="B2254" s="370">
        <v>34.29</v>
      </c>
      <c r="C2254" s="370">
        <v>7.8079999999999998</v>
      </c>
      <c r="D2254" s="370">
        <v>63.2</v>
      </c>
      <c r="E2254" s="370">
        <v>1.123</v>
      </c>
      <c r="F2254" s="370">
        <v>3.226</v>
      </c>
    </row>
    <row r="2255" spans="1:8">
      <c r="A2255" s="370"/>
      <c r="B2255" s="370">
        <v>37.14</v>
      </c>
      <c r="C2255" s="370">
        <v>6.0960000000000001</v>
      </c>
      <c r="D2255" s="370">
        <v>54.35</v>
      </c>
      <c r="E2255" s="370">
        <v>1.1100000000000001</v>
      </c>
      <c r="F2255" s="370">
        <v>4.5419999999999998</v>
      </c>
    </row>
    <row r="2256" spans="1:8">
      <c r="A2256" s="370"/>
      <c r="B2256" s="370">
        <v>40</v>
      </c>
      <c r="C2256" s="370">
        <v>4.1070000000000002</v>
      </c>
      <c r="D2256" s="370">
        <v>42.76</v>
      </c>
      <c r="E2256" s="370">
        <v>1.083</v>
      </c>
      <c r="F2256" s="370">
        <v>6.2519999999999998</v>
      </c>
    </row>
    <row r="2258" spans="1:8">
      <c r="A2258" s="398" t="s">
        <v>1965</v>
      </c>
      <c r="B2258" s="370">
        <v>0</v>
      </c>
      <c r="C2258" s="370">
        <v>20.11</v>
      </c>
      <c r="D2258" s="370">
        <v>0</v>
      </c>
      <c r="E2258" s="370">
        <v>0.88349999999999995</v>
      </c>
      <c r="F2258" s="370">
        <v>0.78739999999999999</v>
      </c>
      <c r="G2258" s="370">
        <v>16</v>
      </c>
      <c r="H2258" s="370">
        <v>40</v>
      </c>
    </row>
    <row r="2259" spans="1:8">
      <c r="A2259" s="370"/>
      <c r="B2259" s="370">
        <v>2.8570000000000002</v>
      </c>
      <c r="C2259" s="370">
        <v>19.86</v>
      </c>
      <c r="D2259" s="370">
        <v>15.83</v>
      </c>
      <c r="E2259" s="370">
        <v>0.95030000000000003</v>
      </c>
      <c r="F2259" s="370">
        <v>1.115</v>
      </c>
    </row>
    <row r="2260" spans="1:8">
      <c r="A2260" s="370"/>
      <c r="B2260" s="370">
        <v>5.7140000000000004</v>
      </c>
      <c r="C2260" s="370">
        <v>19.57</v>
      </c>
      <c r="D2260" s="370">
        <v>29.11</v>
      </c>
      <c r="E2260" s="370">
        <v>1.0169999999999999</v>
      </c>
      <c r="F2260" s="370">
        <v>1.258</v>
      </c>
    </row>
    <row r="2261" spans="1:8">
      <c r="A2261" s="370"/>
      <c r="B2261" s="370">
        <v>8.5709999999999997</v>
      </c>
      <c r="C2261" s="370">
        <v>19.22</v>
      </c>
      <c r="D2261" s="370">
        <v>40.68</v>
      </c>
      <c r="E2261" s="370">
        <v>1.0840000000000001</v>
      </c>
      <c r="F2261" s="370">
        <v>1.266</v>
      </c>
    </row>
    <row r="2262" spans="1:8">
      <c r="A2262" s="370"/>
      <c r="B2262" s="370">
        <v>11.43</v>
      </c>
      <c r="C2262" s="370">
        <v>18.809999999999999</v>
      </c>
      <c r="D2262" s="370">
        <v>50.56</v>
      </c>
      <c r="E2262" s="370">
        <v>1.149</v>
      </c>
      <c r="F2262" s="370">
        <v>1.1870000000000001</v>
      </c>
    </row>
    <row r="2263" spans="1:8">
      <c r="A2263" s="370"/>
      <c r="B2263" s="370">
        <v>14.29</v>
      </c>
      <c r="C2263" s="370">
        <v>18.32</v>
      </c>
      <c r="D2263" s="370">
        <v>58.72</v>
      </c>
      <c r="E2263" s="370">
        <v>1.214</v>
      </c>
      <c r="F2263" s="370">
        <v>1.069</v>
      </c>
    </row>
    <row r="2264" spans="1:8">
      <c r="A2264" s="370"/>
      <c r="B2264" s="370">
        <v>17.14</v>
      </c>
      <c r="C2264" s="370">
        <v>17.73</v>
      </c>
      <c r="D2264" s="370">
        <v>65.16</v>
      </c>
      <c r="E2264" s="370">
        <v>1.2769999999999999</v>
      </c>
      <c r="F2264" s="370">
        <v>0.96040000000000003</v>
      </c>
    </row>
    <row r="2265" spans="1:8">
      <c r="A2265" s="370"/>
      <c r="B2265" s="370">
        <v>20</v>
      </c>
      <c r="C2265" s="370">
        <v>17.04</v>
      </c>
      <c r="D2265" s="370">
        <v>69.87</v>
      </c>
      <c r="E2265" s="370">
        <v>1.3380000000000001</v>
      </c>
      <c r="F2265" s="370">
        <v>0.9103</v>
      </c>
    </row>
    <row r="2266" spans="1:8">
      <c r="A2266" s="370"/>
      <c r="B2266" s="370">
        <v>22.86</v>
      </c>
      <c r="C2266" s="370">
        <v>16.239999999999998</v>
      </c>
      <c r="D2266" s="370">
        <v>72.849999999999994</v>
      </c>
      <c r="E2266" s="370">
        <v>1.397</v>
      </c>
      <c r="F2266" s="370">
        <v>0.9667</v>
      </c>
    </row>
    <row r="2267" spans="1:8">
      <c r="A2267" s="370"/>
      <c r="B2267" s="370">
        <v>25.71</v>
      </c>
      <c r="C2267" s="370">
        <v>15.3</v>
      </c>
      <c r="D2267" s="370">
        <v>74.069999999999993</v>
      </c>
      <c r="E2267" s="370">
        <v>1.4530000000000001</v>
      </c>
      <c r="F2267" s="370">
        <v>1.1779999999999999</v>
      </c>
    </row>
    <row r="2268" spans="1:8">
      <c r="A2268" s="370"/>
      <c r="B2268" s="370">
        <v>28.57</v>
      </c>
      <c r="C2268" s="370">
        <v>14.23</v>
      </c>
      <c r="D2268" s="370">
        <v>73.540000000000006</v>
      </c>
      <c r="E2268" s="370">
        <v>1.506</v>
      </c>
      <c r="F2268" s="370">
        <v>1.593</v>
      </c>
    </row>
    <row r="2269" spans="1:8">
      <c r="A2269" s="370"/>
      <c r="B2269" s="370">
        <v>31.43</v>
      </c>
      <c r="C2269" s="370">
        <v>13</v>
      </c>
      <c r="D2269" s="370">
        <v>71.25</v>
      </c>
      <c r="E2269" s="370">
        <v>1.556</v>
      </c>
      <c r="F2269" s="370">
        <v>2.2599999999999998</v>
      </c>
    </row>
    <row r="2270" spans="1:8">
      <c r="A2270" s="370"/>
      <c r="B2270" s="370">
        <v>34.29</v>
      </c>
      <c r="C2270" s="370">
        <v>11.6</v>
      </c>
      <c r="D2270" s="370">
        <v>67.180000000000007</v>
      </c>
      <c r="E2270" s="370">
        <v>1.601</v>
      </c>
      <c r="F2270" s="370">
        <v>3.226</v>
      </c>
    </row>
    <row r="2271" spans="1:8">
      <c r="A2271" s="370"/>
      <c r="B2271" s="370">
        <v>37.14</v>
      </c>
      <c r="C2271" s="370">
        <v>10.02</v>
      </c>
      <c r="D2271" s="370">
        <v>61.33</v>
      </c>
      <c r="E2271" s="370">
        <v>1.643</v>
      </c>
      <c r="F2271" s="370">
        <v>4.5419999999999998</v>
      </c>
    </row>
    <row r="2272" spans="1:8">
      <c r="A2272" s="370"/>
      <c r="B2272" s="370">
        <v>40</v>
      </c>
      <c r="C2272" s="370">
        <v>8.2590000000000003</v>
      </c>
      <c r="D2272" s="370">
        <v>53.7</v>
      </c>
      <c r="E2272" s="370">
        <v>1.68</v>
      </c>
      <c r="F2272" s="370">
        <v>6.2519999999999998</v>
      </c>
    </row>
    <row r="2274" spans="1:8">
      <c r="A2274" s="398" t="s">
        <v>1966</v>
      </c>
      <c r="B2274" s="370">
        <v>0</v>
      </c>
      <c r="C2274" s="370">
        <v>31.57</v>
      </c>
      <c r="D2274" s="370">
        <v>0</v>
      </c>
      <c r="E2274" s="370">
        <v>1.393</v>
      </c>
      <c r="F2274" s="370">
        <v>0.78739999999999999</v>
      </c>
      <c r="G2274" s="370">
        <v>16</v>
      </c>
      <c r="H2274" s="370">
        <v>40</v>
      </c>
    </row>
    <row r="2275" spans="1:8">
      <c r="A2275" s="370"/>
      <c r="B2275" s="370">
        <v>2.8570000000000002</v>
      </c>
      <c r="C2275" s="370">
        <v>31.3</v>
      </c>
      <c r="D2275" s="370">
        <v>15.74</v>
      </c>
      <c r="E2275" s="370">
        <v>1.498</v>
      </c>
      <c r="F2275" s="370">
        <v>1.115</v>
      </c>
    </row>
    <row r="2276" spans="1:8">
      <c r="A2276" s="370"/>
      <c r="B2276" s="370">
        <v>5.7140000000000004</v>
      </c>
      <c r="C2276" s="370">
        <v>31.01</v>
      </c>
      <c r="D2276" s="370">
        <v>28.91</v>
      </c>
      <c r="E2276" s="370">
        <v>1.611</v>
      </c>
      <c r="F2276" s="370">
        <v>1.258</v>
      </c>
    </row>
    <row r="2277" spans="1:8">
      <c r="A2277" s="370"/>
      <c r="B2277" s="370">
        <v>8.5709999999999997</v>
      </c>
      <c r="C2277" s="370">
        <v>30.64</v>
      </c>
      <c r="D2277" s="370">
        <v>40.49</v>
      </c>
      <c r="E2277" s="370">
        <v>1.7290000000000001</v>
      </c>
      <c r="F2277" s="370">
        <v>1.266</v>
      </c>
    </row>
    <row r="2278" spans="1:8">
      <c r="A2278" s="370"/>
      <c r="B2278" s="370">
        <v>11.43</v>
      </c>
      <c r="C2278" s="370">
        <v>30.16</v>
      </c>
      <c r="D2278" s="370">
        <v>50.43</v>
      </c>
      <c r="E2278" s="370">
        <v>1.8480000000000001</v>
      </c>
      <c r="F2278" s="370">
        <v>1.1870000000000001</v>
      </c>
    </row>
    <row r="2279" spans="1:8">
      <c r="A2279" s="370"/>
      <c r="B2279" s="370">
        <v>14.29</v>
      </c>
      <c r="C2279" s="370">
        <v>29.54</v>
      </c>
      <c r="D2279" s="370">
        <v>58.71</v>
      </c>
      <c r="E2279" s="370">
        <v>1.966</v>
      </c>
      <c r="F2279" s="370">
        <v>1.069</v>
      </c>
    </row>
    <row r="2280" spans="1:8">
      <c r="A2280" s="370"/>
      <c r="B2280" s="370">
        <v>17.14</v>
      </c>
      <c r="C2280" s="370">
        <v>28.73</v>
      </c>
      <c r="D2280" s="370">
        <v>65.28</v>
      </c>
      <c r="E2280" s="370">
        <v>2.0779999999999998</v>
      </c>
      <c r="F2280" s="370">
        <v>0.96040000000000003</v>
      </c>
    </row>
    <row r="2281" spans="1:8">
      <c r="A2281" s="370"/>
      <c r="B2281" s="370">
        <v>20</v>
      </c>
      <c r="C2281" s="370">
        <v>27.7</v>
      </c>
      <c r="D2281" s="370">
        <v>70.099999999999994</v>
      </c>
      <c r="E2281" s="370">
        <v>2.181</v>
      </c>
      <c r="F2281" s="370">
        <v>0.9103</v>
      </c>
    </row>
    <row r="2282" spans="1:8">
      <c r="A2282" s="370"/>
      <c r="B2282" s="370">
        <v>22.86</v>
      </c>
      <c r="C2282" s="370">
        <v>26.41</v>
      </c>
      <c r="D2282" s="370">
        <v>73.13</v>
      </c>
      <c r="E2282" s="370">
        <v>2.2730000000000001</v>
      </c>
      <c r="F2282" s="370">
        <v>0.9667</v>
      </c>
    </row>
    <row r="2283" spans="1:8">
      <c r="A2283" s="370"/>
      <c r="B2283" s="370">
        <v>25.71</v>
      </c>
      <c r="C2283" s="370">
        <v>24.81</v>
      </c>
      <c r="D2283" s="370">
        <v>74.34</v>
      </c>
      <c r="E2283" s="370">
        <v>2.3479999999999999</v>
      </c>
      <c r="F2283" s="370">
        <v>1.1779999999999999</v>
      </c>
    </row>
    <row r="2284" spans="1:8">
      <c r="A2284" s="370"/>
      <c r="B2284" s="370">
        <v>28.57</v>
      </c>
      <c r="C2284" s="370">
        <v>22.87</v>
      </c>
      <c r="D2284" s="370">
        <v>73.680000000000007</v>
      </c>
      <c r="E2284" s="370">
        <v>2.4049999999999998</v>
      </c>
      <c r="F2284" s="370">
        <v>1.593</v>
      </c>
    </row>
    <row r="2285" spans="1:8">
      <c r="A2285" s="370"/>
      <c r="B2285" s="370">
        <v>31.43</v>
      </c>
      <c r="C2285" s="370">
        <v>20.56</v>
      </c>
      <c r="D2285" s="370">
        <v>71.13</v>
      </c>
      <c r="E2285" s="370">
        <v>2.4390000000000001</v>
      </c>
      <c r="F2285" s="370">
        <v>2.2599999999999998</v>
      </c>
    </row>
    <row r="2286" spans="1:8">
      <c r="A2286" s="370"/>
      <c r="B2286" s="370">
        <v>34.29</v>
      </c>
      <c r="C2286" s="370">
        <v>17.829999999999998</v>
      </c>
      <c r="D2286" s="370">
        <v>66.63</v>
      </c>
      <c r="E2286" s="370">
        <v>2.448</v>
      </c>
      <c r="F2286" s="370">
        <v>3.226</v>
      </c>
    </row>
    <row r="2287" spans="1:8">
      <c r="A2287" s="370"/>
      <c r="B2287" s="370">
        <v>37.14</v>
      </c>
      <c r="C2287" s="370">
        <v>14.64</v>
      </c>
      <c r="D2287" s="370">
        <v>60.15</v>
      </c>
      <c r="E2287" s="370">
        <v>2.427</v>
      </c>
      <c r="F2287" s="370">
        <v>4.5419999999999998</v>
      </c>
    </row>
    <row r="2288" spans="1:8">
      <c r="A2288" s="370"/>
      <c r="B2288" s="370">
        <v>40</v>
      </c>
      <c r="C2288" s="370">
        <v>10.97</v>
      </c>
      <c r="D2288" s="370">
        <v>51.66</v>
      </c>
      <c r="E2288" s="370">
        <v>2.3730000000000002</v>
      </c>
      <c r="F2288" s="370">
        <v>6.2519999999999998</v>
      </c>
    </row>
    <row r="2290" spans="1:8">
      <c r="A2290" s="398" t="s">
        <v>1967</v>
      </c>
      <c r="B2290" s="370">
        <v>0</v>
      </c>
      <c r="C2290" s="370">
        <v>40.04</v>
      </c>
      <c r="D2290" s="370">
        <v>0</v>
      </c>
      <c r="E2290" s="370">
        <v>1.716</v>
      </c>
      <c r="F2290" s="370">
        <v>0.78739999999999999</v>
      </c>
      <c r="G2290" s="370">
        <v>16</v>
      </c>
      <c r="H2290" s="370">
        <v>40</v>
      </c>
    </row>
    <row r="2291" spans="1:8">
      <c r="A2291" s="370"/>
      <c r="B2291" s="370">
        <v>2.8570000000000002</v>
      </c>
      <c r="C2291" s="370">
        <v>39.270000000000003</v>
      </c>
      <c r="D2291" s="370">
        <v>15.92</v>
      </c>
      <c r="E2291" s="370">
        <v>1.8480000000000001</v>
      </c>
      <c r="F2291" s="370">
        <v>1.115</v>
      </c>
    </row>
    <row r="2292" spans="1:8">
      <c r="A2292" s="370"/>
      <c r="B2292" s="370">
        <v>5.7140000000000004</v>
      </c>
      <c r="C2292" s="370">
        <v>38.56</v>
      </c>
      <c r="D2292" s="370">
        <v>29.35</v>
      </c>
      <c r="E2292" s="370">
        <v>1.984</v>
      </c>
      <c r="F2292" s="370">
        <v>1.258</v>
      </c>
    </row>
    <row r="2293" spans="1:8">
      <c r="A2293" s="370"/>
      <c r="B2293" s="370">
        <v>8.5709999999999997</v>
      </c>
      <c r="C2293" s="370">
        <v>37.85</v>
      </c>
      <c r="D2293" s="370">
        <v>40.950000000000003</v>
      </c>
      <c r="E2293" s="370">
        <v>2.1259999999999999</v>
      </c>
      <c r="F2293" s="370">
        <v>1.266</v>
      </c>
    </row>
    <row r="2294" spans="1:8">
      <c r="A2294" s="370"/>
      <c r="B2294" s="370">
        <v>11.43</v>
      </c>
      <c r="C2294" s="370">
        <v>37.11</v>
      </c>
      <c r="D2294" s="370">
        <v>50.75</v>
      </c>
      <c r="E2294" s="370">
        <v>2.2690000000000001</v>
      </c>
      <c r="F2294" s="370">
        <v>1.1870000000000001</v>
      </c>
    </row>
    <row r="2295" spans="1:8">
      <c r="A2295" s="370"/>
      <c r="B2295" s="370">
        <v>14.29</v>
      </c>
      <c r="C2295" s="370">
        <v>36.28</v>
      </c>
      <c r="D2295" s="370">
        <v>58.77</v>
      </c>
      <c r="E2295" s="370">
        <v>2.415</v>
      </c>
      <c r="F2295" s="370">
        <v>1.069</v>
      </c>
    </row>
    <row r="2296" spans="1:8">
      <c r="A2296" s="370"/>
      <c r="B2296" s="370">
        <v>17.14</v>
      </c>
      <c r="C2296" s="370">
        <v>35.340000000000003</v>
      </c>
      <c r="D2296" s="370">
        <v>65.05</v>
      </c>
      <c r="E2296" s="370">
        <v>2.56</v>
      </c>
      <c r="F2296" s="370">
        <v>0.96040000000000003</v>
      </c>
    </row>
    <row r="2297" spans="1:8">
      <c r="A2297" s="370"/>
      <c r="B2297" s="370">
        <v>20</v>
      </c>
      <c r="C2297" s="370">
        <v>34.229999999999997</v>
      </c>
      <c r="D2297" s="370">
        <v>69.62</v>
      </c>
      <c r="E2297" s="370">
        <v>2.7040000000000002</v>
      </c>
      <c r="F2297" s="370">
        <v>0.9103</v>
      </c>
    </row>
    <row r="2298" spans="1:8">
      <c r="A2298" s="370"/>
      <c r="B2298" s="370">
        <v>22.86</v>
      </c>
      <c r="C2298" s="370">
        <v>32.909999999999997</v>
      </c>
      <c r="D2298" s="370">
        <v>72.5</v>
      </c>
      <c r="E2298" s="370">
        <v>2.8460000000000001</v>
      </c>
      <c r="F2298" s="370">
        <v>0.9667</v>
      </c>
    </row>
    <row r="2299" spans="1:8">
      <c r="A2299" s="370"/>
      <c r="B2299" s="370">
        <v>25.71</v>
      </c>
      <c r="C2299" s="370">
        <v>31.33</v>
      </c>
      <c r="D2299" s="370">
        <v>73.73</v>
      </c>
      <c r="E2299" s="370">
        <v>2.9830000000000001</v>
      </c>
      <c r="F2299" s="370">
        <v>1.1779999999999999</v>
      </c>
    </row>
    <row r="2300" spans="1:8">
      <c r="A2300" s="370"/>
      <c r="B2300" s="370">
        <v>28.57</v>
      </c>
      <c r="C2300" s="370">
        <v>29.46</v>
      </c>
      <c r="D2300" s="370">
        <v>73.33</v>
      </c>
      <c r="E2300" s="370">
        <v>3.1150000000000002</v>
      </c>
      <c r="F2300" s="370">
        <v>1.593</v>
      </c>
    </row>
    <row r="2301" spans="1:8">
      <c r="A2301" s="370"/>
      <c r="B2301" s="370">
        <v>31.43</v>
      </c>
      <c r="C2301" s="370">
        <v>27.25</v>
      </c>
      <c r="D2301" s="370">
        <v>71.33</v>
      </c>
      <c r="E2301" s="370">
        <v>3.2410000000000001</v>
      </c>
      <c r="F2301" s="370">
        <v>2.2599999999999998</v>
      </c>
    </row>
    <row r="2302" spans="1:8">
      <c r="A2302" s="370"/>
      <c r="B2302" s="370">
        <v>34.29</v>
      </c>
      <c r="C2302" s="370">
        <v>24.65</v>
      </c>
      <c r="D2302" s="370">
        <v>67.77</v>
      </c>
      <c r="E2302" s="370">
        <v>3.3580000000000001</v>
      </c>
      <c r="F2302" s="370">
        <v>3.226</v>
      </c>
    </row>
    <row r="2303" spans="1:8">
      <c r="A2303" s="370"/>
      <c r="B2303" s="370">
        <v>37.14</v>
      </c>
      <c r="C2303" s="370">
        <v>21.63</v>
      </c>
      <c r="D2303" s="370">
        <v>62.67</v>
      </c>
      <c r="E2303" s="370">
        <v>3.4649999999999999</v>
      </c>
      <c r="F2303" s="370">
        <v>4.5419999999999998</v>
      </c>
    </row>
    <row r="2304" spans="1:8">
      <c r="A2304" s="370"/>
      <c r="B2304" s="370">
        <v>40</v>
      </c>
      <c r="C2304" s="370">
        <v>18.14</v>
      </c>
      <c r="D2304" s="370">
        <v>56.07</v>
      </c>
      <c r="E2304" s="370">
        <v>3.5619999999999998</v>
      </c>
      <c r="F2304" s="370">
        <v>6.2519999999999998</v>
      </c>
    </row>
    <row r="2306" spans="1:8">
      <c r="A2306" s="398" t="s">
        <v>1968</v>
      </c>
      <c r="B2306" s="370">
        <v>0</v>
      </c>
      <c r="C2306" s="370">
        <v>50.83</v>
      </c>
      <c r="D2306" s="370">
        <v>0</v>
      </c>
      <c r="E2306" s="370">
        <v>2.121</v>
      </c>
      <c r="F2306" s="370">
        <v>0.78739999999999999</v>
      </c>
      <c r="G2306" s="370">
        <v>16</v>
      </c>
      <c r="H2306" s="370">
        <v>40</v>
      </c>
    </row>
    <row r="2307" spans="1:8">
      <c r="A2307" s="370"/>
      <c r="B2307" s="370">
        <v>2.8570000000000002</v>
      </c>
      <c r="C2307" s="370">
        <v>50.53</v>
      </c>
      <c r="D2307" s="370">
        <v>15.92</v>
      </c>
      <c r="E2307" s="370">
        <v>2.3479999999999999</v>
      </c>
      <c r="F2307" s="370">
        <v>1.115</v>
      </c>
    </row>
    <row r="2308" spans="1:8">
      <c r="A2308" s="370"/>
      <c r="B2308" s="370">
        <v>5.7140000000000004</v>
      </c>
      <c r="C2308" s="370">
        <v>50.06</v>
      </c>
      <c r="D2308" s="370">
        <v>29.31</v>
      </c>
      <c r="E2308" s="370">
        <v>2.5670000000000002</v>
      </c>
      <c r="F2308" s="370">
        <v>1.258</v>
      </c>
    </row>
    <row r="2309" spans="1:8">
      <c r="A2309" s="370"/>
      <c r="B2309" s="370">
        <v>8.5709999999999997</v>
      </c>
      <c r="C2309" s="370">
        <v>49.4</v>
      </c>
      <c r="D2309" s="370">
        <v>40.89</v>
      </c>
      <c r="E2309" s="370">
        <v>2.7759999999999998</v>
      </c>
      <c r="F2309" s="370">
        <v>1.266</v>
      </c>
    </row>
    <row r="2310" spans="1:8">
      <c r="A2310" s="370"/>
      <c r="B2310" s="370">
        <v>11.43</v>
      </c>
      <c r="C2310" s="370">
        <v>48.51</v>
      </c>
      <c r="D2310" s="370">
        <v>50.69</v>
      </c>
      <c r="E2310" s="370">
        <v>2.9750000000000001</v>
      </c>
      <c r="F2310" s="370">
        <v>1.1870000000000001</v>
      </c>
    </row>
    <row r="2311" spans="1:8">
      <c r="A2311" s="370"/>
      <c r="B2311" s="370">
        <v>14.29</v>
      </c>
      <c r="C2311" s="370">
        <v>47.37</v>
      </c>
      <c r="D2311" s="370">
        <v>58.73</v>
      </c>
      <c r="E2311" s="370">
        <v>3.1629999999999998</v>
      </c>
      <c r="F2311" s="370">
        <v>1.069</v>
      </c>
    </row>
    <row r="2312" spans="1:8">
      <c r="A2312" s="370"/>
      <c r="B2312" s="370">
        <v>17.14</v>
      </c>
      <c r="C2312" s="370">
        <v>45.96</v>
      </c>
      <c r="D2312" s="370">
        <v>65.040000000000006</v>
      </c>
      <c r="E2312" s="370">
        <v>3.3380000000000001</v>
      </c>
      <c r="F2312" s="370">
        <v>0.96040000000000003</v>
      </c>
    </row>
    <row r="2313" spans="1:8">
      <c r="A2313" s="370"/>
      <c r="B2313" s="370">
        <v>20</v>
      </c>
      <c r="C2313" s="370">
        <v>44.23</v>
      </c>
      <c r="D2313" s="370">
        <v>69.64</v>
      </c>
      <c r="E2313" s="370">
        <v>3.4990000000000001</v>
      </c>
      <c r="F2313" s="370">
        <v>0.9103</v>
      </c>
    </row>
    <row r="2314" spans="1:8">
      <c r="A2314" s="370"/>
      <c r="B2314" s="370">
        <v>22.86</v>
      </c>
      <c r="C2314" s="370">
        <v>42.17</v>
      </c>
      <c r="D2314" s="370">
        <v>72.569999999999993</v>
      </c>
      <c r="E2314" s="370">
        <v>3.6459999999999999</v>
      </c>
      <c r="F2314" s="370">
        <v>0.9667</v>
      </c>
    </row>
    <row r="2315" spans="1:8">
      <c r="A2315" s="370"/>
      <c r="B2315" s="370">
        <v>25.71</v>
      </c>
      <c r="C2315" s="370">
        <v>39.75</v>
      </c>
      <c r="D2315" s="370">
        <v>73.84</v>
      </c>
      <c r="E2315" s="370">
        <v>3.7770000000000001</v>
      </c>
      <c r="F2315" s="370">
        <v>1.1779999999999999</v>
      </c>
    </row>
    <row r="2316" spans="1:8">
      <c r="A2316" s="370"/>
      <c r="B2316" s="370">
        <v>28.57</v>
      </c>
      <c r="C2316" s="370">
        <v>36.93</v>
      </c>
      <c r="D2316" s="370">
        <v>73.489999999999995</v>
      </c>
      <c r="E2316" s="370">
        <v>3.891</v>
      </c>
      <c r="F2316" s="370">
        <v>1.593</v>
      </c>
    </row>
    <row r="2317" spans="1:8">
      <c r="A2317" s="370"/>
      <c r="B2317" s="370">
        <v>31.43</v>
      </c>
      <c r="C2317" s="370">
        <v>33.700000000000003</v>
      </c>
      <c r="D2317" s="370">
        <v>71.55</v>
      </c>
      <c r="E2317" s="370">
        <v>3.9860000000000002</v>
      </c>
      <c r="F2317" s="370">
        <v>2.2599999999999998</v>
      </c>
    </row>
    <row r="2318" spans="1:8">
      <c r="A2318" s="370"/>
      <c r="B2318" s="370">
        <v>34.29</v>
      </c>
      <c r="C2318" s="370">
        <v>30.02</v>
      </c>
      <c r="D2318" s="370">
        <v>68.03</v>
      </c>
      <c r="E2318" s="370">
        <v>4.0629999999999997</v>
      </c>
      <c r="F2318" s="370">
        <v>3.226</v>
      </c>
    </row>
    <row r="2319" spans="1:8">
      <c r="A2319" s="370"/>
      <c r="B2319" s="370">
        <v>37.14</v>
      </c>
      <c r="C2319" s="370">
        <v>25.87</v>
      </c>
      <c r="D2319" s="370">
        <v>62.97</v>
      </c>
      <c r="E2319" s="370">
        <v>4.12</v>
      </c>
      <c r="F2319" s="370">
        <v>4.5419999999999998</v>
      </c>
    </row>
    <row r="2320" spans="1:8">
      <c r="A2320" s="370"/>
      <c r="B2320" s="370">
        <v>40</v>
      </c>
      <c r="C2320" s="370">
        <v>21.21</v>
      </c>
      <c r="D2320" s="370">
        <v>56.4</v>
      </c>
      <c r="E2320" s="370">
        <v>4.1550000000000002</v>
      </c>
      <c r="F2320" s="370">
        <v>6.2519999999999998</v>
      </c>
    </row>
    <row r="2322" spans="1:8">
      <c r="A2322" s="398" t="s">
        <v>1969</v>
      </c>
      <c r="B2322" s="370">
        <v>0</v>
      </c>
      <c r="C2322" s="370">
        <v>57.16</v>
      </c>
      <c r="D2322" s="370">
        <v>0</v>
      </c>
      <c r="E2322" s="370">
        <v>2.423</v>
      </c>
      <c r="F2322" s="370">
        <v>0.78739999999999999</v>
      </c>
      <c r="G2322" s="370">
        <v>16</v>
      </c>
      <c r="H2322" s="370">
        <v>40</v>
      </c>
    </row>
    <row r="2323" spans="1:8">
      <c r="A2323" s="370"/>
      <c r="B2323" s="370">
        <v>2.8570000000000002</v>
      </c>
      <c r="C2323" s="370">
        <v>57.07</v>
      </c>
      <c r="D2323" s="370">
        <v>15.78</v>
      </c>
      <c r="E2323" s="370">
        <v>2.6869999999999998</v>
      </c>
      <c r="F2323" s="370">
        <v>1.115</v>
      </c>
    </row>
    <row r="2324" spans="1:8">
      <c r="A2324" s="370"/>
      <c r="B2324" s="370">
        <v>5.7140000000000004</v>
      </c>
      <c r="C2324" s="370">
        <v>56.78</v>
      </c>
      <c r="D2324" s="370">
        <v>29.2</v>
      </c>
      <c r="E2324" s="370">
        <v>2.9390000000000001</v>
      </c>
      <c r="F2324" s="370">
        <v>1.258</v>
      </c>
    </row>
    <row r="2325" spans="1:8">
      <c r="A2325" s="370"/>
      <c r="B2325" s="370">
        <v>8.5709999999999997</v>
      </c>
      <c r="C2325" s="370">
        <v>56.26</v>
      </c>
      <c r="D2325" s="370">
        <v>40.81</v>
      </c>
      <c r="E2325" s="370">
        <v>3.1789999999999998</v>
      </c>
      <c r="F2325" s="370">
        <v>1.266</v>
      </c>
    </row>
    <row r="2326" spans="1:8">
      <c r="A2326" s="370"/>
      <c r="B2326" s="370">
        <v>11.43</v>
      </c>
      <c r="C2326" s="370">
        <v>55.47</v>
      </c>
      <c r="D2326" s="370">
        <v>50.62</v>
      </c>
      <c r="E2326" s="370">
        <v>3.41</v>
      </c>
      <c r="F2326" s="370">
        <v>1.1870000000000001</v>
      </c>
    </row>
    <row r="2327" spans="1:8">
      <c r="A2327" s="370"/>
      <c r="B2327" s="370">
        <v>14.29</v>
      </c>
      <c r="C2327" s="370">
        <v>54.4</v>
      </c>
      <c r="D2327" s="370">
        <v>58.68</v>
      </c>
      <c r="E2327" s="370">
        <v>3.6309999999999998</v>
      </c>
      <c r="F2327" s="370">
        <v>1.069</v>
      </c>
    </row>
    <row r="2328" spans="1:8">
      <c r="A2328" s="370"/>
      <c r="B2328" s="370">
        <v>17.14</v>
      </c>
      <c r="C2328" s="370">
        <v>53</v>
      </c>
      <c r="D2328" s="370">
        <v>65</v>
      </c>
      <c r="E2328" s="370">
        <v>3.843</v>
      </c>
      <c r="F2328" s="370">
        <v>0.96040000000000003</v>
      </c>
    </row>
    <row r="2329" spans="1:8">
      <c r="A2329" s="370"/>
      <c r="B2329" s="370">
        <v>20</v>
      </c>
      <c r="C2329" s="370">
        <v>51.27</v>
      </c>
      <c r="D2329" s="370">
        <v>69.63</v>
      </c>
      <c r="E2329" s="370">
        <v>4.0460000000000003</v>
      </c>
      <c r="F2329" s="370">
        <v>0.9103</v>
      </c>
    </row>
    <row r="2330" spans="1:8">
      <c r="A2330" s="370"/>
      <c r="B2330" s="370">
        <v>22.86</v>
      </c>
      <c r="C2330" s="370">
        <v>49.16</v>
      </c>
      <c r="D2330" s="370">
        <v>72.569999999999993</v>
      </c>
      <c r="E2330" s="370">
        <v>4.24</v>
      </c>
      <c r="F2330" s="370">
        <v>0.9667</v>
      </c>
    </row>
    <row r="2331" spans="1:8">
      <c r="A2331" s="370"/>
      <c r="B2331" s="370">
        <v>25.71</v>
      </c>
      <c r="C2331" s="370">
        <v>46.65</v>
      </c>
      <c r="D2331" s="370">
        <v>73.87</v>
      </c>
      <c r="E2331" s="370">
        <v>4.4269999999999996</v>
      </c>
      <c r="F2331" s="370">
        <v>1.1779999999999999</v>
      </c>
    </row>
    <row r="2332" spans="1:8">
      <c r="A2332" s="370"/>
      <c r="B2332" s="370">
        <v>28.57</v>
      </c>
      <c r="C2332" s="370">
        <v>43.72</v>
      </c>
      <c r="D2332" s="370">
        <v>73.55</v>
      </c>
      <c r="E2332" s="370">
        <v>4.6079999999999997</v>
      </c>
      <c r="F2332" s="370">
        <v>1.593</v>
      </c>
    </row>
    <row r="2333" spans="1:8">
      <c r="A2333" s="370"/>
      <c r="B2333" s="370">
        <v>31.43</v>
      </c>
      <c r="C2333" s="370">
        <v>40.33</v>
      </c>
      <c r="D2333" s="370">
        <v>71.64</v>
      </c>
      <c r="E2333" s="370">
        <v>4.7809999999999997</v>
      </c>
      <c r="F2333" s="370">
        <v>2.2599999999999998</v>
      </c>
    </row>
    <row r="2334" spans="1:8">
      <c r="A2334" s="370"/>
      <c r="B2334" s="370">
        <v>34.29</v>
      </c>
      <c r="C2334" s="370">
        <v>36.47</v>
      </c>
      <c r="D2334" s="370">
        <v>68.17</v>
      </c>
      <c r="E2334" s="370">
        <v>4.9489999999999998</v>
      </c>
      <c r="F2334" s="370">
        <v>3.226</v>
      </c>
    </row>
    <row r="2335" spans="1:8">
      <c r="A2335" s="370"/>
      <c r="B2335" s="370">
        <v>37.14</v>
      </c>
      <c r="C2335" s="370">
        <v>32.090000000000003</v>
      </c>
      <c r="D2335" s="370">
        <v>63.17</v>
      </c>
      <c r="E2335" s="370">
        <v>5.1109999999999998</v>
      </c>
      <c r="F2335" s="370">
        <v>4.5419999999999998</v>
      </c>
    </row>
    <row r="2336" spans="1:8">
      <c r="A2336" s="370"/>
      <c r="B2336" s="370">
        <v>40</v>
      </c>
      <c r="C2336" s="370">
        <v>27.19</v>
      </c>
      <c r="D2336" s="370">
        <v>56.67</v>
      </c>
      <c r="E2336" s="370">
        <v>5.2679999999999998</v>
      </c>
      <c r="F2336" s="370">
        <v>6.2519999999999998</v>
      </c>
    </row>
    <row r="2338" spans="1:8">
      <c r="A2338" s="398" t="s">
        <v>1970</v>
      </c>
      <c r="B2338" s="370">
        <v>0</v>
      </c>
      <c r="C2338" s="370">
        <v>68.61</v>
      </c>
      <c r="D2338" s="370">
        <v>0</v>
      </c>
      <c r="E2338" s="370">
        <v>2.9660000000000002</v>
      </c>
      <c r="F2338" s="370">
        <v>0.78739999999999999</v>
      </c>
      <c r="G2338" s="370">
        <v>16</v>
      </c>
      <c r="H2338" s="370">
        <v>40</v>
      </c>
    </row>
    <row r="2339" spans="1:8">
      <c r="A2339" s="370"/>
      <c r="B2339" s="370">
        <v>2.8570000000000002</v>
      </c>
      <c r="C2339" s="370">
        <v>68.400000000000006</v>
      </c>
      <c r="D2339" s="370">
        <v>15.94</v>
      </c>
      <c r="E2339" s="370">
        <v>3.2269999999999999</v>
      </c>
      <c r="F2339" s="370">
        <v>1.115</v>
      </c>
    </row>
    <row r="2340" spans="1:8">
      <c r="A2340" s="370"/>
      <c r="B2340" s="370">
        <v>5.7140000000000004</v>
      </c>
      <c r="C2340" s="370">
        <v>68.02</v>
      </c>
      <c r="D2340" s="370">
        <v>29.53</v>
      </c>
      <c r="E2340" s="370">
        <v>3.5</v>
      </c>
      <c r="F2340" s="370">
        <v>1.258</v>
      </c>
    </row>
    <row r="2341" spans="1:8">
      <c r="A2341" s="370"/>
      <c r="B2341" s="370">
        <v>8.5709999999999997</v>
      </c>
      <c r="C2341" s="370">
        <v>67.41</v>
      </c>
      <c r="D2341" s="370">
        <v>41.21</v>
      </c>
      <c r="E2341" s="370">
        <v>3.7789999999999999</v>
      </c>
      <c r="F2341" s="370">
        <v>1.266</v>
      </c>
    </row>
    <row r="2342" spans="1:8">
      <c r="A2342" s="370"/>
      <c r="B2342" s="370">
        <v>11.43</v>
      </c>
      <c r="C2342" s="370">
        <v>66.53</v>
      </c>
      <c r="D2342" s="370">
        <v>51.01</v>
      </c>
      <c r="E2342" s="370">
        <v>4.0599999999999996</v>
      </c>
      <c r="F2342" s="370">
        <v>1.1870000000000001</v>
      </c>
    </row>
    <row r="2343" spans="1:8">
      <c r="A2343" s="370"/>
      <c r="B2343" s="370">
        <v>14.29</v>
      </c>
      <c r="C2343" s="370">
        <v>65.3</v>
      </c>
      <c r="D2343" s="370">
        <v>58.97</v>
      </c>
      <c r="E2343" s="370">
        <v>4.3390000000000004</v>
      </c>
      <c r="F2343" s="370">
        <v>1.069</v>
      </c>
    </row>
    <row r="2344" spans="1:8">
      <c r="A2344" s="370"/>
      <c r="B2344" s="370">
        <v>17.14</v>
      </c>
      <c r="C2344" s="370">
        <v>63.68</v>
      </c>
      <c r="D2344" s="370">
        <v>65.13</v>
      </c>
      <c r="E2344" s="370">
        <v>4.6120000000000001</v>
      </c>
      <c r="F2344" s="370">
        <v>0.96040000000000003</v>
      </c>
    </row>
    <row r="2345" spans="1:8">
      <c r="A2345" s="370"/>
      <c r="B2345" s="370">
        <v>20</v>
      </c>
      <c r="C2345" s="370">
        <v>61.6</v>
      </c>
      <c r="D2345" s="370">
        <v>69.53</v>
      </c>
      <c r="E2345" s="370">
        <v>4.8730000000000002</v>
      </c>
      <c r="F2345" s="370">
        <v>0.9103</v>
      </c>
    </row>
    <row r="2346" spans="1:8">
      <c r="A2346" s="370"/>
      <c r="B2346" s="370">
        <v>22.86</v>
      </c>
      <c r="C2346" s="370">
        <v>59.02</v>
      </c>
      <c r="D2346" s="370">
        <v>72.22</v>
      </c>
      <c r="E2346" s="370">
        <v>5.12</v>
      </c>
      <c r="F2346" s="370">
        <v>0.9667</v>
      </c>
    </row>
    <row r="2347" spans="1:8">
      <c r="A2347" s="370"/>
      <c r="B2347" s="370">
        <v>25.71</v>
      </c>
      <c r="C2347" s="370">
        <v>55.87</v>
      </c>
      <c r="D2347" s="370">
        <v>73.22</v>
      </c>
      <c r="E2347" s="370">
        <v>5.3470000000000004</v>
      </c>
      <c r="F2347" s="370">
        <v>1.1779999999999999</v>
      </c>
    </row>
    <row r="2348" spans="1:8">
      <c r="A2348" s="370"/>
      <c r="B2348" s="370">
        <v>28.57</v>
      </c>
      <c r="C2348" s="370">
        <v>52.09</v>
      </c>
      <c r="D2348" s="370">
        <v>72.59</v>
      </c>
      <c r="E2348" s="370">
        <v>5.5490000000000004</v>
      </c>
      <c r="F2348" s="370">
        <v>1.593</v>
      </c>
    </row>
    <row r="2349" spans="1:8">
      <c r="A2349" s="370"/>
      <c r="B2349" s="370">
        <v>31.43</v>
      </c>
      <c r="C2349" s="370">
        <v>47.63</v>
      </c>
      <c r="D2349" s="370">
        <v>70.349999999999994</v>
      </c>
      <c r="E2349" s="370">
        <v>5.7229999999999999</v>
      </c>
      <c r="F2349" s="370">
        <v>2.2599999999999998</v>
      </c>
    </row>
    <row r="2350" spans="1:8">
      <c r="A2350" s="370"/>
      <c r="B2350" s="370">
        <v>34.29</v>
      </c>
      <c r="C2350" s="370">
        <v>42.43</v>
      </c>
      <c r="D2350" s="370">
        <v>66.55</v>
      </c>
      <c r="E2350" s="370">
        <v>5.8650000000000002</v>
      </c>
      <c r="F2350" s="370">
        <v>3.226</v>
      </c>
    </row>
    <row r="2351" spans="1:8">
      <c r="A2351" s="370"/>
      <c r="B2351" s="370">
        <v>37.14</v>
      </c>
      <c r="C2351" s="370">
        <v>36.43</v>
      </c>
      <c r="D2351" s="370">
        <v>61.22</v>
      </c>
      <c r="E2351" s="370">
        <v>5.9690000000000003</v>
      </c>
      <c r="F2351" s="370">
        <v>4.5419999999999998</v>
      </c>
    </row>
    <row r="2352" spans="1:8">
      <c r="A2352" s="370"/>
      <c r="B2352" s="370">
        <v>40</v>
      </c>
      <c r="C2352" s="370">
        <v>29.59</v>
      </c>
      <c r="D2352" s="370">
        <v>54.42</v>
      </c>
      <c r="E2352" s="370">
        <v>6.0309999999999997</v>
      </c>
      <c r="F2352" s="370">
        <v>6.2519999999999998</v>
      </c>
    </row>
    <row r="2354" spans="1:8">
      <c r="A2354" s="398" t="s">
        <v>1971</v>
      </c>
      <c r="B2354" s="370">
        <v>0</v>
      </c>
      <c r="C2354" s="370">
        <v>75.62</v>
      </c>
      <c r="D2354" s="370">
        <v>0</v>
      </c>
      <c r="E2354" s="370">
        <v>3.222</v>
      </c>
      <c r="F2354" s="370">
        <v>0.78739999999999999</v>
      </c>
      <c r="G2354" s="370">
        <v>16</v>
      </c>
      <c r="H2354" s="370">
        <v>40</v>
      </c>
    </row>
    <row r="2355" spans="1:8">
      <c r="A2355" s="370"/>
      <c r="B2355" s="370">
        <v>2.8570000000000002</v>
      </c>
      <c r="C2355" s="370">
        <v>75.569999999999993</v>
      </c>
      <c r="D2355" s="370">
        <v>16.02</v>
      </c>
      <c r="E2355" s="370">
        <v>3.5369999999999999</v>
      </c>
      <c r="F2355" s="370">
        <v>1.115</v>
      </c>
    </row>
    <row r="2356" spans="1:8">
      <c r="A2356" s="370"/>
      <c r="B2356" s="370">
        <v>5.7140000000000004</v>
      </c>
      <c r="C2356" s="370">
        <v>75.27</v>
      </c>
      <c r="D2356" s="370">
        <v>29.61</v>
      </c>
      <c r="E2356" s="370">
        <v>3.859</v>
      </c>
      <c r="F2356" s="370">
        <v>1.258</v>
      </c>
    </row>
    <row r="2357" spans="1:8">
      <c r="A2357" s="370"/>
      <c r="B2357" s="370">
        <v>8.5709999999999997</v>
      </c>
      <c r="C2357" s="370">
        <v>74.69</v>
      </c>
      <c r="D2357" s="370">
        <v>41.21</v>
      </c>
      <c r="E2357" s="370">
        <v>4.1849999999999996</v>
      </c>
      <c r="F2357" s="370">
        <v>1.266</v>
      </c>
    </row>
    <row r="2358" spans="1:8">
      <c r="A2358" s="370"/>
      <c r="B2358" s="370">
        <v>11.43</v>
      </c>
      <c r="C2358" s="370">
        <v>73.77</v>
      </c>
      <c r="D2358" s="370">
        <v>50.91</v>
      </c>
      <c r="E2358" s="370">
        <v>4.5090000000000003</v>
      </c>
      <c r="F2358" s="370">
        <v>1.1870000000000001</v>
      </c>
    </row>
    <row r="2359" spans="1:8">
      <c r="A2359" s="370"/>
      <c r="B2359" s="370">
        <v>14.29</v>
      </c>
      <c r="C2359" s="370">
        <v>72.48</v>
      </c>
      <c r="D2359" s="370">
        <v>58.79</v>
      </c>
      <c r="E2359" s="370">
        <v>4.8289999999999997</v>
      </c>
      <c r="F2359" s="370">
        <v>1.069</v>
      </c>
    </row>
    <row r="2360" spans="1:8">
      <c r="A2360" s="370"/>
      <c r="B2360" s="370">
        <v>17.14</v>
      </c>
      <c r="C2360" s="370">
        <v>70.77</v>
      </c>
      <c r="D2360" s="370">
        <v>64.92</v>
      </c>
      <c r="E2360" s="370">
        <v>5.1390000000000002</v>
      </c>
      <c r="F2360" s="370">
        <v>0.96040000000000003</v>
      </c>
    </row>
    <row r="2361" spans="1:8">
      <c r="A2361" s="370"/>
      <c r="B2361" s="370">
        <v>20</v>
      </c>
      <c r="C2361" s="370">
        <v>68.599999999999994</v>
      </c>
      <c r="D2361" s="370">
        <v>69.37</v>
      </c>
      <c r="E2361" s="370">
        <v>5.4370000000000003</v>
      </c>
      <c r="F2361" s="370">
        <v>0.9103</v>
      </c>
    </row>
    <row r="2362" spans="1:8">
      <c r="A2362" s="370"/>
      <c r="B2362" s="370">
        <v>22.86</v>
      </c>
      <c r="C2362" s="370">
        <v>65.94</v>
      </c>
      <c r="D2362" s="370">
        <v>72.23</v>
      </c>
      <c r="E2362" s="370">
        <v>5.718</v>
      </c>
      <c r="F2362" s="370">
        <v>0.9667</v>
      </c>
    </row>
    <row r="2363" spans="1:8">
      <c r="A2363" s="370"/>
      <c r="B2363" s="370">
        <v>25.71</v>
      </c>
      <c r="C2363" s="370">
        <v>62.74</v>
      </c>
      <c r="D2363" s="370">
        <v>73.569999999999993</v>
      </c>
      <c r="E2363" s="370">
        <v>5.9790000000000001</v>
      </c>
      <c r="F2363" s="370">
        <v>1.1779999999999999</v>
      </c>
    </row>
    <row r="2364" spans="1:8">
      <c r="A2364" s="370"/>
      <c r="B2364" s="370">
        <v>28.57</v>
      </c>
      <c r="C2364" s="370">
        <v>58.96</v>
      </c>
      <c r="D2364" s="370">
        <v>73.47</v>
      </c>
      <c r="E2364" s="370">
        <v>6.2140000000000004</v>
      </c>
      <c r="F2364" s="370">
        <v>1.593</v>
      </c>
    </row>
    <row r="2365" spans="1:8">
      <c r="A2365" s="370"/>
      <c r="B2365" s="370">
        <v>31.43</v>
      </c>
      <c r="C2365" s="370">
        <v>54.56</v>
      </c>
      <c r="D2365" s="370">
        <v>71.989999999999995</v>
      </c>
      <c r="E2365" s="370">
        <v>6.42</v>
      </c>
      <c r="F2365" s="370">
        <v>2.2599999999999998</v>
      </c>
    </row>
    <row r="2366" spans="1:8">
      <c r="A2366" s="370"/>
      <c r="B2366" s="370">
        <v>34.29</v>
      </c>
      <c r="C2366" s="370">
        <v>49.49</v>
      </c>
      <c r="D2366" s="370">
        <v>69.23</v>
      </c>
      <c r="E2366" s="370">
        <v>6.5940000000000003</v>
      </c>
      <c r="F2366" s="370">
        <v>3.226</v>
      </c>
    </row>
    <row r="2367" spans="1:8">
      <c r="A2367" s="370"/>
      <c r="B2367" s="370">
        <v>37.14</v>
      </c>
      <c r="C2367" s="370">
        <v>43.72</v>
      </c>
      <c r="D2367" s="370">
        <v>65.25</v>
      </c>
      <c r="E2367" s="370">
        <v>6.7309999999999999</v>
      </c>
      <c r="F2367" s="370">
        <v>4.5419999999999998</v>
      </c>
    </row>
    <row r="2368" spans="1:8">
      <c r="A2368" s="370"/>
      <c r="B2368" s="370">
        <v>40</v>
      </c>
      <c r="C2368" s="370">
        <v>37.22</v>
      </c>
      <c r="D2368" s="370">
        <v>60.13</v>
      </c>
      <c r="E2368" s="370">
        <v>6.8259999999999996</v>
      </c>
      <c r="F2368" s="370">
        <v>6.2519999999999998</v>
      </c>
    </row>
    <row r="2370" spans="1:8">
      <c r="A2370" s="398" t="s">
        <v>1972</v>
      </c>
      <c r="B2370" s="370">
        <v>0</v>
      </c>
      <c r="C2370" s="370">
        <v>90.71</v>
      </c>
      <c r="D2370" s="370">
        <v>0</v>
      </c>
      <c r="E2370" s="370">
        <v>4.03</v>
      </c>
      <c r="F2370" s="370">
        <v>0.78739999999999999</v>
      </c>
      <c r="G2370" s="370">
        <v>16</v>
      </c>
      <c r="H2370" s="370">
        <v>40</v>
      </c>
    </row>
    <row r="2371" spans="1:8">
      <c r="A2371" s="370"/>
      <c r="B2371" s="370">
        <v>2.8570000000000002</v>
      </c>
      <c r="C2371" s="370">
        <v>89.65</v>
      </c>
      <c r="D2371" s="370">
        <v>15.96</v>
      </c>
      <c r="E2371" s="370">
        <v>4.2939999999999996</v>
      </c>
      <c r="F2371" s="370">
        <v>1.115</v>
      </c>
    </row>
    <row r="2372" spans="1:8">
      <c r="A2372" s="370"/>
      <c r="B2372" s="370">
        <v>5.7140000000000004</v>
      </c>
      <c r="C2372" s="370">
        <v>88.49</v>
      </c>
      <c r="D2372" s="370">
        <v>29.57</v>
      </c>
      <c r="E2372" s="370">
        <v>4.5819999999999999</v>
      </c>
      <c r="F2372" s="370">
        <v>1.258</v>
      </c>
    </row>
    <row r="2373" spans="1:8">
      <c r="A2373" s="370"/>
      <c r="B2373" s="370">
        <v>8.5709999999999997</v>
      </c>
      <c r="C2373" s="370">
        <v>87.16</v>
      </c>
      <c r="D2373" s="370">
        <v>41.24</v>
      </c>
      <c r="E2373" s="370">
        <v>4.8890000000000002</v>
      </c>
      <c r="F2373" s="370">
        <v>1.266</v>
      </c>
    </row>
    <row r="2374" spans="1:8">
      <c r="A2374" s="370"/>
      <c r="B2374" s="370">
        <v>11.43</v>
      </c>
      <c r="C2374" s="370">
        <v>85.58</v>
      </c>
      <c r="D2374" s="370">
        <v>51.01</v>
      </c>
      <c r="E2374" s="370">
        <v>5.21</v>
      </c>
      <c r="F2374" s="370">
        <v>1.1870000000000001</v>
      </c>
    </row>
    <row r="2375" spans="1:8">
      <c r="A2375" s="370"/>
      <c r="B2375" s="370">
        <v>14.29</v>
      </c>
      <c r="C2375" s="370">
        <v>83.69</v>
      </c>
      <c r="D2375" s="370">
        <v>58.94</v>
      </c>
      <c r="E2375" s="370">
        <v>5.5410000000000004</v>
      </c>
      <c r="F2375" s="370">
        <v>1.069</v>
      </c>
    </row>
    <row r="2376" spans="1:8">
      <c r="A2376" s="370"/>
      <c r="B2376" s="370">
        <v>17.14</v>
      </c>
      <c r="C2376" s="370">
        <v>81.42</v>
      </c>
      <c r="D2376" s="370">
        <v>65.08</v>
      </c>
      <c r="E2376" s="370">
        <v>5.8760000000000003</v>
      </c>
      <c r="F2376" s="370">
        <v>0.96040000000000003</v>
      </c>
    </row>
    <row r="2377" spans="1:8">
      <c r="A2377" s="370"/>
      <c r="B2377" s="370">
        <v>20</v>
      </c>
      <c r="C2377" s="370">
        <v>78.7</v>
      </c>
      <c r="D2377" s="370">
        <v>69.47</v>
      </c>
      <c r="E2377" s="370">
        <v>6.21</v>
      </c>
      <c r="F2377" s="370">
        <v>0.9103</v>
      </c>
    </row>
    <row r="2378" spans="1:8">
      <c r="A2378" s="370"/>
      <c r="B2378" s="370">
        <v>22.86</v>
      </c>
      <c r="C2378" s="370">
        <v>75.45</v>
      </c>
      <c r="D2378" s="370">
        <v>72.17</v>
      </c>
      <c r="E2378" s="370">
        <v>6.5380000000000003</v>
      </c>
      <c r="F2378" s="370">
        <v>0.9667</v>
      </c>
    </row>
    <row r="2379" spans="1:8">
      <c r="A2379" s="370"/>
      <c r="B2379" s="370">
        <v>25.71</v>
      </c>
      <c r="C2379" s="370">
        <v>71.599999999999994</v>
      </c>
      <c r="D2379" s="370">
        <v>73.22</v>
      </c>
      <c r="E2379" s="370">
        <v>6.8559999999999999</v>
      </c>
      <c r="F2379" s="370">
        <v>1.1779999999999999</v>
      </c>
    </row>
    <row r="2380" spans="1:8">
      <c r="A2380" s="370"/>
      <c r="B2380" s="370">
        <v>28.57</v>
      </c>
      <c r="C2380" s="370">
        <v>67.08</v>
      </c>
      <c r="D2380" s="370">
        <v>72.680000000000007</v>
      </c>
      <c r="E2380" s="370">
        <v>7.1580000000000004</v>
      </c>
      <c r="F2380" s="370">
        <v>1.593</v>
      </c>
    </row>
    <row r="2381" spans="1:8">
      <c r="A2381" s="370"/>
      <c r="B2381" s="370">
        <v>31.43</v>
      </c>
      <c r="C2381" s="370">
        <v>61.83</v>
      </c>
      <c r="D2381" s="370">
        <v>70.59</v>
      </c>
      <c r="E2381" s="370">
        <v>7.44</v>
      </c>
      <c r="F2381" s="370">
        <v>2.2599999999999998</v>
      </c>
    </row>
    <row r="2382" spans="1:8">
      <c r="A2382" s="370"/>
      <c r="B2382" s="370">
        <v>34.29</v>
      </c>
      <c r="C2382" s="370">
        <v>55.76</v>
      </c>
      <c r="D2382" s="370">
        <v>67</v>
      </c>
      <c r="E2382" s="370">
        <v>7.6959999999999997</v>
      </c>
      <c r="F2382" s="370">
        <v>3.226</v>
      </c>
    </row>
    <row r="2383" spans="1:8">
      <c r="A2383" s="370"/>
      <c r="B2383" s="370">
        <v>37.14</v>
      </c>
      <c r="C2383" s="370">
        <v>48.82</v>
      </c>
      <c r="D2383" s="370">
        <v>61.97</v>
      </c>
      <c r="E2383" s="370">
        <v>7.9210000000000003</v>
      </c>
      <c r="F2383" s="370">
        <v>4.5419999999999998</v>
      </c>
    </row>
    <row r="2384" spans="1:8">
      <c r="A2384" s="370"/>
      <c r="B2384" s="370">
        <v>40</v>
      </c>
      <c r="C2384" s="370">
        <v>40.93</v>
      </c>
      <c r="D2384" s="370">
        <v>55.55</v>
      </c>
      <c r="E2384" s="370">
        <v>8.1110000000000007</v>
      </c>
      <c r="F2384" s="370">
        <v>6.2519999999999998</v>
      </c>
    </row>
    <row r="2386" spans="1:8">
      <c r="A2386" s="398" t="s">
        <v>1973</v>
      </c>
      <c r="B2386" s="370">
        <v>0</v>
      </c>
      <c r="C2386" s="370">
        <v>97.74</v>
      </c>
      <c r="D2386" s="370">
        <v>0</v>
      </c>
      <c r="E2386" s="370">
        <v>4.1959999999999997</v>
      </c>
      <c r="F2386" s="370">
        <v>0.78739999999999999</v>
      </c>
      <c r="G2386" s="370">
        <v>16</v>
      </c>
      <c r="H2386" s="370">
        <v>40</v>
      </c>
    </row>
    <row r="2387" spans="1:8">
      <c r="A2387" s="370"/>
      <c r="B2387" s="370">
        <v>2.8570000000000002</v>
      </c>
      <c r="C2387" s="370">
        <v>96.66</v>
      </c>
      <c r="D2387" s="370">
        <v>15.91</v>
      </c>
      <c r="E2387" s="370">
        <v>4.5709999999999997</v>
      </c>
      <c r="F2387" s="370">
        <v>1.115</v>
      </c>
    </row>
    <row r="2388" spans="1:8">
      <c r="A2388" s="370"/>
      <c r="B2388" s="370">
        <v>5.7140000000000004</v>
      </c>
      <c r="C2388" s="370">
        <v>95.48</v>
      </c>
      <c r="D2388" s="370">
        <v>29.37</v>
      </c>
      <c r="E2388" s="370">
        <v>4.9420000000000002</v>
      </c>
      <c r="F2388" s="370">
        <v>1.258</v>
      </c>
    </row>
    <row r="2389" spans="1:8">
      <c r="A2389" s="370"/>
      <c r="B2389" s="370">
        <v>8.5709999999999997</v>
      </c>
      <c r="C2389" s="370">
        <v>94.14</v>
      </c>
      <c r="D2389" s="370">
        <v>40.99</v>
      </c>
      <c r="E2389" s="370">
        <v>5.3079999999999998</v>
      </c>
      <c r="F2389" s="370">
        <v>1.266</v>
      </c>
    </row>
    <row r="2390" spans="1:8">
      <c r="A2390" s="370"/>
      <c r="B2390" s="370">
        <v>11.43</v>
      </c>
      <c r="C2390" s="370">
        <v>92.55</v>
      </c>
      <c r="D2390" s="370">
        <v>50.81</v>
      </c>
      <c r="E2390" s="370">
        <v>5.6689999999999996</v>
      </c>
      <c r="F2390" s="370">
        <v>1.1870000000000001</v>
      </c>
    </row>
    <row r="2391" spans="1:8">
      <c r="A2391" s="370"/>
      <c r="B2391" s="370">
        <v>14.29</v>
      </c>
      <c r="C2391" s="370">
        <v>90.66</v>
      </c>
      <c r="D2391" s="370">
        <v>58.85</v>
      </c>
      <c r="E2391" s="370">
        <v>6.0270000000000001</v>
      </c>
      <c r="F2391" s="370">
        <v>1.069</v>
      </c>
    </row>
    <row r="2392" spans="1:8">
      <c r="A2392" s="370"/>
      <c r="B2392" s="370">
        <v>17.14</v>
      </c>
      <c r="C2392" s="370">
        <v>88.37</v>
      </c>
      <c r="D2392" s="370">
        <v>65.150000000000006</v>
      </c>
      <c r="E2392" s="370">
        <v>6.3810000000000002</v>
      </c>
      <c r="F2392" s="370">
        <v>0.96040000000000003</v>
      </c>
    </row>
    <row r="2393" spans="1:8">
      <c r="A2393" s="370"/>
      <c r="B2393" s="370">
        <v>20</v>
      </c>
      <c r="C2393" s="370">
        <v>85.62</v>
      </c>
      <c r="D2393" s="370">
        <v>69.75</v>
      </c>
      <c r="E2393" s="370">
        <v>6.7309999999999999</v>
      </c>
      <c r="F2393" s="370">
        <v>0.9103</v>
      </c>
    </row>
    <row r="2394" spans="1:8">
      <c r="A2394" s="370"/>
      <c r="B2394" s="370">
        <v>22.86</v>
      </c>
      <c r="C2394" s="370">
        <v>82.33</v>
      </c>
      <c r="D2394" s="370">
        <v>72.680000000000007</v>
      </c>
      <c r="E2394" s="370">
        <v>7.0780000000000003</v>
      </c>
      <c r="F2394" s="370">
        <v>0.9667</v>
      </c>
    </row>
    <row r="2395" spans="1:8">
      <c r="A2395" s="370"/>
      <c r="B2395" s="370">
        <v>25.71</v>
      </c>
      <c r="C2395" s="370">
        <v>78.44</v>
      </c>
      <c r="D2395" s="370">
        <v>73.98</v>
      </c>
      <c r="E2395" s="370">
        <v>7.4219999999999997</v>
      </c>
      <c r="F2395" s="370">
        <v>1.1779999999999999</v>
      </c>
    </row>
    <row r="2396" spans="1:8">
      <c r="A2396" s="370"/>
      <c r="B2396" s="370">
        <v>28.57</v>
      </c>
      <c r="C2396" s="370">
        <v>73.86</v>
      </c>
      <c r="D2396" s="370">
        <v>73.67</v>
      </c>
      <c r="E2396" s="370">
        <v>7.7640000000000002</v>
      </c>
      <c r="F2396" s="370">
        <v>1.593</v>
      </c>
    </row>
    <row r="2397" spans="1:8">
      <c r="A2397" s="370"/>
      <c r="B2397" s="370">
        <v>31.43</v>
      </c>
      <c r="C2397" s="370">
        <v>68.52</v>
      </c>
      <c r="D2397" s="370">
        <v>71.790000000000006</v>
      </c>
      <c r="E2397" s="370">
        <v>8.1029999999999998</v>
      </c>
      <c r="F2397" s="370">
        <v>2.2599999999999998</v>
      </c>
    </row>
    <row r="2398" spans="1:8">
      <c r="A2398" s="370"/>
      <c r="B2398" s="370">
        <v>34.29</v>
      </c>
      <c r="C2398" s="370">
        <v>62.35</v>
      </c>
      <c r="D2398" s="370">
        <v>68.37</v>
      </c>
      <c r="E2398" s="370">
        <v>8.44</v>
      </c>
      <c r="F2398" s="370">
        <v>3.226</v>
      </c>
    </row>
    <row r="2399" spans="1:8">
      <c r="A2399" s="370"/>
      <c r="B2399" s="370">
        <v>37.14</v>
      </c>
      <c r="C2399" s="370">
        <v>55.27</v>
      </c>
      <c r="D2399" s="370">
        <v>63.45</v>
      </c>
      <c r="E2399" s="370">
        <v>8.7750000000000004</v>
      </c>
      <c r="F2399" s="370">
        <v>4.5419999999999998</v>
      </c>
    </row>
    <row r="2400" spans="1:8">
      <c r="A2400" s="370"/>
      <c r="B2400" s="370">
        <v>40</v>
      </c>
      <c r="C2400" s="370">
        <v>47.23</v>
      </c>
      <c r="D2400" s="370">
        <v>57.07</v>
      </c>
      <c r="E2400" s="370">
        <v>9.1080000000000005</v>
      </c>
      <c r="F2400" s="370">
        <v>6.2519999999999998</v>
      </c>
    </row>
    <row r="2402" spans="1:8">
      <c r="A2402" s="398" t="s">
        <v>1974</v>
      </c>
      <c r="B2402" s="370">
        <v>0</v>
      </c>
      <c r="C2402" s="370">
        <v>108.5</v>
      </c>
      <c r="D2402" s="370">
        <v>0</v>
      </c>
      <c r="E2402" s="370">
        <v>4.6219999999999999</v>
      </c>
      <c r="F2402" s="370">
        <v>0.78739999999999999</v>
      </c>
      <c r="G2402" s="370">
        <v>16</v>
      </c>
      <c r="H2402" s="370">
        <v>40</v>
      </c>
    </row>
    <row r="2403" spans="1:8">
      <c r="A2403" s="370"/>
      <c r="B2403" s="370">
        <v>2.8570000000000002</v>
      </c>
      <c r="C2403" s="370">
        <v>107.7</v>
      </c>
      <c r="D2403" s="370">
        <v>15.98</v>
      </c>
      <c r="E2403" s="370">
        <v>5.0519999999999996</v>
      </c>
      <c r="F2403" s="370">
        <v>1.115</v>
      </c>
    </row>
    <row r="2404" spans="1:8">
      <c r="A2404" s="370"/>
      <c r="B2404" s="370">
        <v>5.7140000000000004</v>
      </c>
      <c r="C2404" s="370">
        <v>106.7</v>
      </c>
      <c r="D2404" s="370">
        <v>29.54</v>
      </c>
      <c r="E2404" s="370">
        <v>5.4850000000000003</v>
      </c>
      <c r="F2404" s="370">
        <v>1.258</v>
      </c>
    </row>
    <row r="2405" spans="1:8">
      <c r="A2405" s="370"/>
      <c r="B2405" s="370">
        <v>8.5709999999999997</v>
      </c>
      <c r="C2405" s="370">
        <v>105.4</v>
      </c>
      <c r="D2405" s="370">
        <v>41.16</v>
      </c>
      <c r="E2405" s="370">
        <v>5.9180000000000001</v>
      </c>
      <c r="F2405" s="370">
        <v>1.266</v>
      </c>
    </row>
    <row r="2406" spans="1:8">
      <c r="A2406" s="370"/>
      <c r="B2406" s="370">
        <v>11.43</v>
      </c>
      <c r="C2406" s="370">
        <v>103.8</v>
      </c>
      <c r="D2406" s="370">
        <v>50.91</v>
      </c>
      <c r="E2406" s="370">
        <v>6.3479999999999999</v>
      </c>
      <c r="F2406" s="370">
        <v>1.1870000000000001</v>
      </c>
    </row>
    <row r="2407" spans="1:8">
      <c r="A2407" s="370"/>
      <c r="B2407" s="370">
        <v>14.29</v>
      </c>
      <c r="C2407" s="370">
        <v>101.7</v>
      </c>
      <c r="D2407" s="370">
        <v>58.83</v>
      </c>
      <c r="E2407" s="370">
        <v>6.7729999999999997</v>
      </c>
      <c r="F2407" s="370">
        <v>1.069</v>
      </c>
    </row>
    <row r="2408" spans="1:8">
      <c r="A2408" s="370"/>
      <c r="B2408" s="370">
        <v>17.14</v>
      </c>
      <c r="C2408" s="370">
        <v>99.12</v>
      </c>
      <c r="D2408" s="370">
        <v>64.98</v>
      </c>
      <c r="E2408" s="370">
        <v>7.19</v>
      </c>
      <c r="F2408" s="370">
        <v>0.96040000000000003</v>
      </c>
    </row>
    <row r="2409" spans="1:8">
      <c r="A2409" s="370"/>
      <c r="B2409" s="370">
        <v>20</v>
      </c>
      <c r="C2409" s="370">
        <v>95.96</v>
      </c>
      <c r="D2409" s="370">
        <v>69.41</v>
      </c>
      <c r="E2409" s="370">
        <v>7.5960000000000001</v>
      </c>
      <c r="F2409" s="370">
        <v>0.9103</v>
      </c>
    </row>
    <row r="2410" spans="1:8">
      <c r="A2410" s="370"/>
      <c r="B2410" s="370">
        <v>22.86</v>
      </c>
      <c r="C2410" s="370">
        <v>92.14</v>
      </c>
      <c r="D2410" s="370">
        <v>72.180000000000007</v>
      </c>
      <c r="E2410" s="370">
        <v>7.9880000000000004</v>
      </c>
      <c r="F2410" s="370">
        <v>0.9667</v>
      </c>
    </row>
    <row r="2411" spans="1:8">
      <c r="A2411" s="370"/>
      <c r="B2411" s="370">
        <v>25.71</v>
      </c>
      <c r="C2411" s="370">
        <v>87.57</v>
      </c>
      <c r="D2411" s="370">
        <v>73.33</v>
      </c>
      <c r="E2411" s="370">
        <v>8.3629999999999995</v>
      </c>
      <c r="F2411" s="370">
        <v>1.1779999999999999</v>
      </c>
    </row>
    <row r="2412" spans="1:8">
      <c r="A2412" s="370"/>
      <c r="B2412" s="370">
        <v>28.57</v>
      </c>
      <c r="C2412" s="370">
        <v>82.19</v>
      </c>
      <c r="D2412" s="370">
        <v>72.930000000000007</v>
      </c>
      <c r="E2412" s="370">
        <v>8.7189999999999994</v>
      </c>
      <c r="F2412" s="370">
        <v>1.593</v>
      </c>
    </row>
    <row r="2413" spans="1:8">
      <c r="A2413" s="370"/>
      <c r="B2413" s="370">
        <v>31.43</v>
      </c>
      <c r="C2413" s="370">
        <v>75.900000000000006</v>
      </c>
      <c r="D2413" s="370">
        <v>71.02</v>
      </c>
      <c r="E2413" s="370">
        <v>9.0530000000000008</v>
      </c>
      <c r="F2413" s="370">
        <v>2.2599999999999998</v>
      </c>
    </row>
    <row r="2414" spans="1:8">
      <c r="A2414" s="370"/>
      <c r="B2414" s="370">
        <v>34.29</v>
      </c>
      <c r="C2414" s="370">
        <v>68.64</v>
      </c>
      <c r="D2414" s="370">
        <v>67.650000000000006</v>
      </c>
      <c r="E2414" s="370">
        <v>9.3610000000000007</v>
      </c>
      <c r="F2414" s="370">
        <v>3.226</v>
      </c>
    </row>
    <row r="2415" spans="1:8">
      <c r="A2415" s="370"/>
      <c r="B2415" s="370">
        <v>37.14</v>
      </c>
      <c r="C2415" s="370">
        <v>60.31</v>
      </c>
      <c r="D2415" s="370">
        <v>62.89</v>
      </c>
      <c r="E2415" s="370">
        <v>9.641</v>
      </c>
      <c r="F2415" s="370">
        <v>4.5419999999999998</v>
      </c>
    </row>
    <row r="2416" spans="1:8">
      <c r="A2416" s="370"/>
      <c r="B2416" s="370">
        <v>40</v>
      </c>
      <c r="C2416" s="370">
        <v>50.87</v>
      </c>
      <c r="D2416" s="370">
        <v>56.79</v>
      </c>
      <c r="E2416" s="370">
        <v>9.891</v>
      </c>
      <c r="F2416" s="370">
        <v>6.2519999999999998</v>
      </c>
    </row>
    <row r="2418" spans="1:8">
      <c r="A2418" s="398" t="s">
        <v>1975</v>
      </c>
      <c r="B2418" s="370">
        <v>0</v>
      </c>
      <c r="C2418" s="370">
        <v>115.7</v>
      </c>
      <c r="D2418" s="370">
        <v>0</v>
      </c>
      <c r="E2418" s="370">
        <v>5.0170000000000003</v>
      </c>
      <c r="F2418" s="370">
        <v>0.78739999999999999</v>
      </c>
      <c r="G2418" s="370">
        <v>16</v>
      </c>
      <c r="H2418" s="370">
        <v>40</v>
      </c>
    </row>
    <row r="2419" spans="1:8">
      <c r="A2419" s="370"/>
      <c r="B2419" s="370">
        <v>2.8570000000000002</v>
      </c>
      <c r="C2419" s="370">
        <v>114.7</v>
      </c>
      <c r="D2419" s="370">
        <v>16</v>
      </c>
      <c r="E2419" s="370">
        <v>5.423</v>
      </c>
      <c r="F2419" s="370">
        <v>1.115</v>
      </c>
    </row>
    <row r="2420" spans="1:8">
      <c r="A2420" s="370"/>
      <c r="B2420" s="370">
        <v>5.7140000000000004</v>
      </c>
      <c r="C2420" s="370">
        <v>113.6</v>
      </c>
      <c r="D2420" s="370">
        <v>29.56</v>
      </c>
      <c r="E2420" s="370">
        <v>5.851</v>
      </c>
      <c r="F2420" s="370">
        <v>1.258</v>
      </c>
    </row>
    <row r="2421" spans="1:8">
      <c r="A2421" s="370"/>
      <c r="B2421" s="370">
        <v>8.5709999999999997</v>
      </c>
      <c r="C2421" s="370">
        <v>112.2</v>
      </c>
      <c r="D2421" s="370">
        <v>41.17</v>
      </c>
      <c r="E2421" s="370">
        <v>6.298</v>
      </c>
      <c r="F2421" s="370">
        <v>1.266</v>
      </c>
    </row>
    <row r="2422" spans="1:8">
      <c r="A2422" s="370"/>
      <c r="B2422" s="370">
        <v>11.43</v>
      </c>
      <c r="C2422" s="370">
        <v>110.6</v>
      </c>
      <c r="D2422" s="370">
        <v>50.89</v>
      </c>
      <c r="E2422" s="370">
        <v>6.7569999999999997</v>
      </c>
      <c r="F2422" s="370">
        <v>1.1870000000000001</v>
      </c>
    </row>
    <row r="2423" spans="1:8">
      <c r="A2423" s="370"/>
      <c r="B2423" s="370">
        <v>14.29</v>
      </c>
      <c r="C2423" s="370">
        <v>108.6</v>
      </c>
      <c r="D2423" s="370">
        <v>58.79</v>
      </c>
      <c r="E2423" s="370">
        <v>7.2229999999999999</v>
      </c>
      <c r="F2423" s="370">
        <v>1.069</v>
      </c>
    </row>
    <row r="2424" spans="1:8">
      <c r="A2424" s="370"/>
      <c r="B2424" s="370">
        <v>17.14</v>
      </c>
      <c r="C2424" s="370">
        <v>106.1</v>
      </c>
      <c r="D2424" s="370">
        <v>64.92</v>
      </c>
      <c r="E2424" s="370">
        <v>7.6920000000000002</v>
      </c>
      <c r="F2424" s="370">
        <v>0.96040000000000003</v>
      </c>
    </row>
    <row r="2425" spans="1:8">
      <c r="A2425" s="370"/>
      <c r="B2425" s="370">
        <v>20</v>
      </c>
      <c r="C2425" s="370">
        <v>103.1</v>
      </c>
      <c r="D2425" s="370">
        <v>69.36</v>
      </c>
      <c r="E2425" s="370">
        <v>8.157</v>
      </c>
      <c r="F2425" s="370">
        <v>0.9103</v>
      </c>
    </row>
    <row r="2426" spans="1:8">
      <c r="A2426" s="370"/>
      <c r="B2426" s="370">
        <v>22.86</v>
      </c>
      <c r="C2426" s="370">
        <v>99.32</v>
      </c>
      <c r="D2426" s="370">
        <v>72.16</v>
      </c>
      <c r="E2426" s="370">
        <v>8.6140000000000008</v>
      </c>
      <c r="F2426" s="370">
        <v>0.9667</v>
      </c>
    </row>
    <row r="2427" spans="1:8">
      <c r="A2427" s="370"/>
      <c r="B2427" s="370">
        <v>25.71</v>
      </c>
      <c r="C2427" s="370">
        <v>94.8</v>
      </c>
      <c r="D2427" s="370">
        <v>73.39</v>
      </c>
      <c r="E2427" s="370">
        <v>9.0570000000000004</v>
      </c>
      <c r="F2427" s="370">
        <v>1.1779999999999999</v>
      </c>
    </row>
    <row r="2428" spans="1:8">
      <c r="A2428" s="370"/>
      <c r="B2428" s="370">
        <v>28.57</v>
      </c>
      <c r="C2428" s="370">
        <v>89.42</v>
      </c>
      <c r="D2428" s="370">
        <v>73.099999999999994</v>
      </c>
      <c r="E2428" s="370">
        <v>9.4809999999999999</v>
      </c>
      <c r="F2428" s="370">
        <v>1.593</v>
      </c>
    </row>
    <row r="2429" spans="1:8">
      <c r="A2429" s="370"/>
      <c r="B2429" s="370">
        <v>31.43</v>
      </c>
      <c r="C2429" s="370">
        <v>83.09</v>
      </c>
      <c r="D2429" s="370">
        <v>71.36</v>
      </c>
      <c r="E2429" s="370">
        <v>9.8810000000000002</v>
      </c>
      <c r="F2429" s="370">
        <v>2.2599999999999998</v>
      </c>
    </row>
    <row r="2430" spans="1:8">
      <c r="A2430" s="370"/>
      <c r="B2430" s="370">
        <v>34.29</v>
      </c>
      <c r="C2430" s="370">
        <v>75.7</v>
      </c>
      <c r="D2430" s="370">
        <v>68.239999999999995</v>
      </c>
      <c r="E2430" s="370">
        <v>10.25</v>
      </c>
      <c r="F2430" s="370">
        <v>3.226</v>
      </c>
    </row>
    <row r="2431" spans="1:8">
      <c r="A2431" s="370"/>
      <c r="B2431" s="370">
        <v>37.14</v>
      </c>
      <c r="C2431" s="370">
        <v>67.17</v>
      </c>
      <c r="D2431" s="370">
        <v>63.79</v>
      </c>
      <c r="E2431" s="370">
        <v>10.59</v>
      </c>
      <c r="F2431" s="370">
        <v>4.5419999999999998</v>
      </c>
    </row>
    <row r="2432" spans="1:8">
      <c r="A2432" s="370"/>
      <c r="B2432" s="370">
        <v>40</v>
      </c>
      <c r="C2432" s="370">
        <v>57.41</v>
      </c>
      <c r="D2432" s="370">
        <v>58.08</v>
      </c>
      <c r="E2432" s="370">
        <v>10.88</v>
      </c>
      <c r="F2432" s="370">
        <v>6.2519999999999998</v>
      </c>
    </row>
    <row r="2434" spans="1:8">
      <c r="A2434" s="398" t="s">
        <v>1976</v>
      </c>
      <c r="B2434" s="370">
        <v>0</v>
      </c>
      <c r="C2434" s="370">
        <v>126.6</v>
      </c>
      <c r="D2434" s="370">
        <v>0</v>
      </c>
      <c r="E2434" s="370">
        <v>5.4269999999999996</v>
      </c>
      <c r="F2434" s="370">
        <v>0.78739999999999999</v>
      </c>
      <c r="G2434" s="370">
        <v>16</v>
      </c>
      <c r="H2434" s="370">
        <v>40</v>
      </c>
    </row>
    <row r="2435" spans="1:8">
      <c r="A2435" s="370"/>
      <c r="B2435" s="370">
        <v>2.8570000000000002</v>
      </c>
      <c r="C2435" s="370">
        <v>125.7</v>
      </c>
      <c r="D2435" s="370">
        <v>15.97</v>
      </c>
      <c r="E2435" s="370">
        <v>5.9109999999999996</v>
      </c>
      <c r="F2435" s="370">
        <v>1.115</v>
      </c>
    </row>
    <row r="2436" spans="1:8">
      <c r="A2436" s="370"/>
      <c r="B2436" s="370">
        <v>5.7140000000000004</v>
      </c>
      <c r="C2436" s="370">
        <v>124.6</v>
      </c>
      <c r="D2436" s="370">
        <v>29.45</v>
      </c>
      <c r="E2436" s="370">
        <v>6.4130000000000003</v>
      </c>
      <c r="F2436" s="370">
        <v>1.258</v>
      </c>
    </row>
    <row r="2437" spans="1:8">
      <c r="A2437" s="370"/>
      <c r="B2437" s="370">
        <v>8.5709999999999997</v>
      </c>
      <c r="C2437" s="370">
        <v>123.3</v>
      </c>
      <c r="D2437" s="370">
        <v>41.05</v>
      </c>
      <c r="E2437" s="370">
        <v>6.9249999999999998</v>
      </c>
      <c r="F2437" s="370">
        <v>1.266</v>
      </c>
    </row>
    <row r="2438" spans="1:8">
      <c r="A2438" s="370"/>
      <c r="B2438" s="370">
        <v>11.43</v>
      </c>
      <c r="C2438" s="370">
        <v>121.6</v>
      </c>
      <c r="D2438" s="370">
        <v>50.79</v>
      </c>
      <c r="E2438" s="370">
        <v>7.4429999999999996</v>
      </c>
      <c r="F2438" s="370">
        <v>1.1870000000000001</v>
      </c>
    </row>
    <row r="2439" spans="1:8">
      <c r="A2439" s="370"/>
      <c r="B2439" s="370">
        <v>14.29</v>
      </c>
      <c r="C2439" s="370">
        <v>119.5</v>
      </c>
      <c r="D2439" s="370">
        <v>58.75</v>
      </c>
      <c r="E2439" s="370">
        <v>7.9610000000000003</v>
      </c>
      <c r="F2439" s="370">
        <v>1.069</v>
      </c>
    </row>
    <row r="2440" spans="1:8">
      <c r="A2440" s="370"/>
      <c r="B2440" s="370">
        <v>17.14</v>
      </c>
      <c r="C2440" s="370">
        <v>116.8</v>
      </c>
      <c r="D2440" s="370">
        <v>64.95</v>
      </c>
      <c r="E2440" s="370">
        <v>8.4719999999999995</v>
      </c>
      <c r="F2440" s="370">
        <v>0.96040000000000003</v>
      </c>
    </row>
    <row r="2441" spans="1:8">
      <c r="A2441" s="370"/>
      <c r="B2441" s="370">
        <v>20</v>
      </c>
      <c r="C2441" s="370">
        <v>113.3</v>
      </c>
      <c r="D2441" s="370">
        <v>69.459999999999994</v>
      </c>
      <c r="E2441" s="370">
        <v>8.9710000000000001</v>
      </c>
      <c r="F2441" s="370">
        <v>0.9103</v>
      </c>
    </row>
    <row r="2442" spans="1:8">
      <c r="A2442" s="370"/>
      <c r="B2442" s="370">
        <v>22.86</v>
      </c>
      <c r="C2442" s="370">
        <v>109.1</v>
      </c>
      <c r="D2442" s="370">
        <v>72.31</v>
      </c>
      <c r="E2442" s="370">
        <v>9.4529999999999994</v>
      </c>
      <c r="F2442" s="370">
        <v>0.9667</v>
      </c>
    </row>
    <row r="2443" spans="1:8">
      <c r="A2443" s="370"/>
      <c r="B2443" s="370">
        <v>25.71</v>
      </c>
      <c r="C2443" s="370">
        <v>104</v>
      </c>
      <c r="D2443" s="370">
        <v>73.56</v>
      </c>
      <c r="E2443" s="370">
        <v>9.91</v>
      </c>
      <c r="F2443" s="370">
        <v>1.1779999999999999</v>
      </c>
    </row>
    <row r="2444" spans="1:8">
      <c r="A2444" s="370"/>
      <c r="B2444" s="370">
        <v>28.57</v>
      </c>
      <c r="C2444" s="370">
        <v>97.79</v>
      </c>
      <c r="D2444" s="370">
        <v>73.25</v>
      </c>
      <c r="E2444" s="370">
        <v>10.34</v>
      </c>
      <c r="F2444" s="370">
        <v>1.593</v>
      </c>
    </row>
    <row r="2445" spans="1:8">
      <c r="A2445" s="370"/>
      <c r="B2445" s="370">
        <v>31.43</v>
      </c>
      <c r="C2445" s="370">
        <v>90.48</v>
      </c>
      <c r="D2445" s="370">
        <v>71.44</v>
      </c>
      <c r="E2445" s="370">
        <v>10.73</v>
      </c>
      <c r="F2445" s="370">
        <v>2.2599999999999998</v>
      </c>
    </row>
    <row r="2446" spans="1:8">
      <c r="A2446" s="370"/>
      <c r="B2446" s="370">
        <v>34.29</v>
      </c>
      <c r="C2446" s="370">
        <v>81.92</v>
      </c>
      <c r="D2446" s="370">
        <v>68.17</v>
      </c>
      <c r="E2446" s="370">
        <v>11.08</v>
      </c>
      <c r="F2446" s="370">
        <v>3.226</v>
      </c>
    </row>
    <row r="2447" spans="1:8">
      <c r="A2447" s="370"/>
      <c r="B2447" s="370">
        <v>37.14</v>
      </c>
      <c r="C2447" s="370">
        <v>72.010000000000005</v>
      </c>
      <c r="D2447" s="370">
        <v>63.49</v>
      </c>
      <c r="E2447" s="370">
        <v>11.39</v>
      </c>
      <c r="F2447" s="370">
        <v>4.5419999999999998</v>
      </c>
    </row>
    <row r="2448" spans="1:8">
      <c r="A2448" s="370"/>
      <c r="B2448" s="370">
        <v>40</v>
      </c>
      <c r="C2448" s="370">
        <v>60.65</v>
      </c>
      <c r="D2448" s="370">
        <v>57.46</v>
      </c>
      <c r="E2448" s="370">
        <v>11.64</v>
      </c>
      <c r="F2448" s="370">
        <v>6.2519999999999998</v>
      </c>
    </row>
    <row r="2450" spans="1:8">
      <c r="A2450" s="398" t="s">
        <v>1977</v>
      </c>
      <c r="B2450" s="370">
        <v>0</v>
      </c>
      <c r="C2450" s="370">
        <v>133.69999999999999</v>
      </c>
      <c r="D2450" s="370">
        <v>0</v>
      </c>
      <c r="E2450" s="370">
        <v>5.83</v>
      </c>
      <c r="F2450" s="370">
        <v>0.78739999999999999</v>
      </c>
      <c r="G2450" s="370">
        <v>16</v>
      </c>
      <c r="H2450" s="370">
        <v>40</v>
      </c>
    </row>
    <row r="2451" spans="1:8">
      <c r="A2451" s="370"/>
      <c r="B2451" s="370">
        <v>2.8570000000000002</v>
      </c>
      <c r="C2451" s="370">
        <v>132.69999999999999</v>
      </c>
      <c r="D2451" s="370">
        <v>16.04</v>
      </c>
      <c r="E2451" s="370">
        <v>6.28</v>
      </c>
      <c r="F2451" s="370">
        <v>1.115</v>
      </c>
    </row>
    <row r="2452" spans="1:8">
      <c r="A2452" s="370"/>
      <c r="B2452" s="370">
        <v>5.7140000000000004</v>
      </c>
      <c r="C2452" s="370">
        <v>131.69999999999999</v>
      </c>
      <c r="D2452" s="370">
        <v>29.61</v>
      </c>
      <c r="E2452" s="370">
        <v>6.7720000000000002</v>
      </c>
      <c r="F2452" s="370">
        <v>1.258</v>
      </c>
    </row>
    <row r="2453" spans="1:8">
      <c r="A2453" s="370"/>
      <c r="B2453" s="370">
        <v>8.5709999999999997</v>
      </c>
      <c r="C2453" s="370">
        <v>130.30000000000001</v>
      </c>
      <c r="D2453" s="370">
        <v>41.2</v>
      </c>
      <c r="E2453" s="370">
        <v>7.2969999999999997</v>
      </c>
      <c r="F2453" s="370">
        <v>1.266</v>
      </c>
    </row>
    <row r="2454" spans="1:8">
      <c r="A2454" s="370"/>
      <c r="B2454" s="370">
        <v>11.43</v>
      </c>
      <c r="C2454" s="370">
        <v>128.6</v>
      </c>
      <c r="D2454" s="370">
        <v>50.88</v>
      </c>
      <c r="E2454" s="370">
        <v>7.8449999999999998</v>
      </c>
      <c r="F2454" s="370">
        <v>1.1870000000000001</v>
      </c>
    </row>
    <row r="2455" spans="1:8">
      <c r="A2455" s="370"/>
      <c r="B2455" s="370">
        <v>14.29</v>
      </c>
      <c r="C2455" s="370">
        <v>126.4</v>
      </c>
      <c r="D2455" s="370">
        <v>58.74</v>
      </c>
      <c r="E2455" s="370">
        <v>8.4049999999999994</v>
      </c>
      <c r="F2455" s="370">
        <v>1.069</v>
      </c>
    </row>
    <row r="2456" spans="1:8">
      <c r="A2456" s="370"/>
      <c r="B2456" s="370">
        <v>17.14</v>
      </c>
      <c r="C2456" s="370">
        <v>123.6</v>
      </c>
      <c r="D2456" s="370">
        <v>64.849999999999994</v>
      </c>
      <c r="E2456" s="370">
        <v>8.968</v>
      </c>
      <c r="F2456" s="370">
        <v>0.96040000000000003</v>
      </c>
    </row>
    <row r="2457" spans="1:8">
      <c r="A2457" s="370"/>
      <c r="B2457" s="370">
        <v>20</v>
      </c>
      <c r="C2457" s="370">
        <v>120.1</v>
      </c>
      <c r="D2457" s="370">
        <v>69.28</v>
      </c>
      <c r="E2457" s="370">
        <v>9.5250000000000004</v>
      </c>
      <c r="F2457" s="370">
        <v>0.9103</v>
      </c>
    </row>
    <row r="2458" spans="1:8">
      <c r="A2458" s="370"/>
      <c r="B2458" s="370">
        <v>22.86</v>
      </c>
      <c r="C2458" s="370">
        <v>115.9</v>
      </c>
      <c r="D2458" s="370">
        <v>72.13</v>
      </c>
      <c r="E2458" s="370">
        <v>10.06</v>
      </c>
      <c r="F2458" s="370">
        <v>0.9667</v>
      </c>
    </row>
    <row r="2459" spans="1:8">
      <c r="A2459" s="370"/>
      <c r="B2459" s="370">
        <v>25.71</v>
      </c>
      <c r="C2459" s="370">
        <v>110.7</v>
      </c>
      <c r="D2459" s="370">
        <v>73.459999999999994</v>
      </c>
      <c r="E2459" s="370">
        <v>10.58</v>
      </c>
      <c r="F2459" s="370">
        <v>1.1779999999999999</v>
      </c>
    </row>
    <row r="2460" spans="1:8">
      <c r="A2460" s="370"/>
      <c r="B2460" s="370">
        <v>28.57</v>
      </c>
      <c r="C2460" s="370">
        <v>104.5</v>
      </c>
      <c r="D2460" s="370">
        <v>73.349999999999994</v>
      </c>
      <c r="E2460" s="370">
        <v>11.05</v>
      </c>
      <c r="F2460" s="370">
        <v>1.593</v>
      </c>
    </row>
    <row r="2461" spans="1:8">
      <c r="A2461" s="370"/>
      <c r="B2461" s="370">
        <v>31.43</v>
      </c>
      <c r="C2461" s="370">
        <v>97.27</v>
      </c>
      <c r="D2461" s="370">
        <v>71.88</v>
      </c>
      <c r="E2461" s="370">
        <v>11.49</v>
      </c>
      <c r="F2461" s="370">
        <v>2.2599999999999998</v>
      </c>
    </row>
    <row r="2462" spans="1:8">
      <c r="A2462" s="370"/>
      <c r="B2462" s="370">
        <v>34.29</v>
      </c>
      <c r="C2462" s="370">
        <v>88.78</v>
      </c>
      <c r="D2462" s="370">
        <v>69.13</v>
      </c>
      <c r="E2462" s="370">
        <v>11.86</v>
      </c>
      <c r="F2462" s="370">
        <v>3.226</v>
      </c>
    </row>
    <row r="2463" spans="1:8">
      <c r="A2463" s="370"/>
      <c r="B2463" s="370">
        <v>37.14</v>
      </c>
      <c r="C2463" s="370">
        <v>78.98</v>
      </c>
      <c r="D2463" s="370">
        <v>65.180000000000007</v>
      </c>
      <c r="E2463" s="370">
        <v>12.17</v>
      </c>
      <c r="F2463" s="370">
        <v>4.5419999999999998</v>
      </c>
    </row>
    <row r="2464" spans="1:8">
      <c r="A2464" s="370"/>
      <c r="B2464" s="370">
        <v>40</v>
      </c>
      <c r="C2464" s="370">
        <v>67.77</v>
      </c>
      <c r="D2464" s="370">
        <v>60.11</v>
      </c>
      <c r="E2464" s="370">
        <v>12.4</v>
      </c>
      <c r="F2464" s="370">
        <v>6.2519999999999998</v>
      </c>
    </row>
    <row r="2466" spans="1:8">
      <c r="A2466" s="398" t="s">
        <v>1978</v>
      </c>
      <c r="B2466" s="370">
        <v>0</v>
      </c>
      <c r="C2466" s="370">
        <v>143.6</v>
      </c>
      <c r="D2466" s="370">
        <v>0</v>
      </c>
      <c r="E2466" s="370">
        <v>6.1790000000000003</v>
      </c>
      <c r="F2466" s="370">
        <v>0.78739999999999999</v>
      </c>
      <c r="G2466" s="370">
        <v>16</v>
      </c>
      <c r="H2466" s="370">
        <v>40</v>
      </c>
    </row>
    <row r="2467" spans="1:8">
      <c r="A2467" s="370"/>
      <c r="B2467" s="370">
        <v>2.8570000000000002</v>
      </c>
      <c r="C2467" s="370">
        <v>142.69999999999999</v>
      </c>
      <c r="D2467" s="370">
        <v>16.07</v>
      </c>
      <c r="E2467" s="370">
        <v>6.6790000000000003</v>
      </c>
      <c r="F2467" s="370">
        <v>1.115</v>
      </c>
    </row>
    <row r="2468" spans="1:8">
      <c r="A2468" s="370"/>
      <c r="B2468" s="370">
        <v>5.7140000000000004</v>
      </c>
      <c r="C2468" s="370">
        <v>141.69999999999999</v>
      </c>
      <c r="D2468" s="370">
        <v>29.7</v>
      </c>
      <c r="E2468" s="370">
        <v>7.2370000000000001</v>
      </c>
      <c r="F2468" s="370">
        <v>1.258</v>
      </c>
    </row>
    <row r="2469" spans="1:8">
      <c r="A2469" s="370"/>
      <c r="B2469" s="370">
        <v>8.5709999999999997</v>
      </c>
      <c r="C2469" s="370">
        <v>140.4</v>
      </c>
      <c r="D2469" s="370">
        <v>41.3</v>
      </c>
      <c r="E2469" s="370">
        <v>7.8360000000000003</v>
      </c>
      <c r="F2469" s="370">
        <v>1.266</v>
      </c>
    </row>
    <row r="2470" spans="1:8">
      <c r="A2470" s="370"/>
      <c r="B2470" s="370">
        <v>11.43</v>
      </c>
      <c r="C2470" s="370">
        <v>138.80000000000001</v>
      </c>
      <c r="D2470" s="370">
        <v>50.95</v>
      </c>
      <c r="E2470" s="370">
        <v>8.4629999999999992</v>
      </c>
      <c r="F2470" s="370">
        <v>1.1870000000000001</v>
      </c>
    </row>
    <row r="2471" spans="1:8">
      <c r="A2471" s="370"/>
      <c r="B2471" s="370">
        <v>14.29</v>
      </c>
      <c r="C2471" s="370">
        <v>136.6</v>
      </c>
      <c r="D2471" s="370">
        <v>58.76</v>
      </c>
      <c r="E2471" s="370">
        <v>9.1020000000000003</v>
      </c>
      <c r="F2471" s="370">
        <v>1.069</v>
      </c>
    </row>
    <row r="2472" spans="1:8">
      <c r="A2472" s="370"/>
      <c r="B2472" s="370">
        <v>17.14</v>
      </c>
      <c r="C2472" s="370">
        <v>133.69999999999999</v>
      </c>
      <c r="D2472" s="370">
        <v>64.81</v>
      </c>
      <c r="E2472" s="370">
        <v>9.7379999999999995</v>
      </c>
      <c r="F2472" s="370">
        <v>0.96040000000000003</v>
      </c>
    </row>
    <row r="2473" spans="1:8">
      <c r="A2473" s="370"/>
      <c r="B2473" s="370">
        <v>20</v>
      </c>
      <c r="C2473" s="370">
        <v>130.1</v>
      </c>
      <c r="D2473" s="370">
        <v>69.19</v>
      </c>
      <c r="E2473" s="370">
        <v>10.36</v>
      </c>
      <c r="F2473" s="370">
        <v>0.9103</v>
      </c>
    </row>
    <row r="2474" spans="1:8">
      <c r="A2474" s="370"/>
      <c r="B2474" s="370">
        <v>22.86</v>
      </c>
      <c r="C2474" s="370">
        <v>125.5</v>
      </c>
      <c r="D2474" s="370">
        <v>72</v>
      </c>
      <c r="E2474" s="370">
        <v>10.94</v>
      </c>
      <c r="F2474" s="370">
        <v>0.9667</v>
      </c>
    </row>
    <row r="2475" spans="1:8">
      <c r="A2475" s="370"/>
      <c r="B2475" s="370">
        <v>25.71</v>
      </c>
      <c r="C2475" s="370">
        <v>119.8</v>
      </c>
      <c r="D2475" s="370">
        <v>73.33</v>
      </c>
      <c r="E2475" s="370">
        <v>11.48</v>
      </c>
      <c r="F2475" s="370">
        <v>1.1779999999999999</v>
      </c>
    </row>
    <row r="2476" spans="1:8">
      <c r="A2476" s="370"/>
      <c r="B2476" s="370">
        <v>28.57</v>
      </c>
      <c r="C2476" s="370">
        <v>113</v>
      </c>
      <c r="D2476" s="370">
        <v>73.27</v>
      </c>
      <c r="E2476" s="370">
        <v>11.95</v>
      </c>
      <c r="F2476" s="370">
        <v>1.593</v>
      </c>
    </row>
    <row r="2477" spans="1:8">
      <c r="A2477" s="370"/>
      <c r="B2477" s="370">
        <v>31.43</v>
      </c>
      <c r="C2477" s="370">
        <v>104.9</v>
      </c>
      <c r="D2477" s="370">
        <v>71.91</v>
      </c>
      <c r="E2477" s="370">
        <v>12.34</v>
      </c>
      <c r="F2477" s="370">
        <v>2.2599999999999998</v>
      </c>
    </row>
    <row r="2478" spans="1:8">
      <c r="A2478" s="370"/>
      <c r="B2478" s="370">
        <v>34.29</v>
      </c>
      <c r="C2478" s="370">
        <v>95.29</v>
      </c>
      <c r="D2478" s="370">
        <v>69.349999999999994</v>
      </c>
      <c r="E2478" s="370">
        <v>12.64</v>
      </c>
      <c r="F2478" s="370">
        <v>3.226</v>
      </c>
    </row>
    <row r="2479" spans="1:8">
      <c r="A2479" s="370"/>
      <c r="B2479" s="370">
        <v>37.14</v>
      </c>
      <c r="C2479" s="370">
        <v>84.12</v>
      </c>
      <c r="D2479" s="370">
        <v>65.67</v>
      </c>
      <c r="E2479" s="370">
        <v>12.84</v>
      </c>
      <c r="F2479" s="370">
        <v>4.5419999999999998</v>
      </c>
    </row>
    <row r="2480" spans="1:8">
      <c r="A2480" s="370"/>
      <c r="B2480" s="370">
        <v>40</v>
      </c>
      <c r="C2480" s="370">
        <v>71.260000000000005</v>
      </c>
      <c r="D2480" s="370">
        <v>60.98</v>
      </c>
      <c r="E2480" s="370">
        <v>12.91</v>
      </c>
      <c r="F2480" s="370">
        <v>6.2519999999999998</v>
      </c>
    </row>
    <row r="2482" spans="1:8">
      <c r="A2482" s="398" t="s">
        <v>1979</v>
      </c>
      <c r="B2482" s="370">
        <v>0</v>
      </c>
      <c r="C2482" s="370">
        <v>154.1</v>
      </c>
      <c r="D2482" s="370">
        <v>0</v>
      </c>
      <c r="E2482" s="370">
        <v>6.8010000000000002</v>
      </c>
      <c r="F2482" s="370">
        <v>0.78739999999999999</v>
      </c>
      <c r="G2482" s="370">
        <v>16</v>
      </c>
      <c r="H2482" s="370">
        <v>40</v>
      </c>
    </row>
    <row r="2483" spans="1:8">
      <c r="A2483" s="370"/>
      <c r="B2483" s="370">
        <v>2.8570000000000002</v>
      </c>
      <c r="C2483" s="370">
        <v>153.1</v>
      </c>
      <c r="D2483" s="370">
        <v>16.010000000000002</v>
      </c>
      <c r="E2483" s="370">
        <v>7.31</v>
      </c>
      <c r="F2483" s="370">
        <v>1.115</v>
      </c>
    </row>
    <row r="2484" spans="1:8">
      <c r="A2484" s="370"/>
      <c r="B2484" s="370">
        <v>5.7140000000000004</v>
      </c>
      <c r="C2484" s="370">
        <v>151.80000000000001</v>
      </c>
      <c r="D2484" s="370">
        <v>29.55</v>
      </c>
      <c r="E2484" s="370">
        <v>7.8550000000000004</v>
      </c>
      <c r="F2484" s="370">
        <v>1.258</v>
      </c>
    </row>
    <row r="2485" spans="1:8">
      <c r="A2485" s="370"/>
      <c r="B2485" s="370">
        <v>8.5709999999999997</v>
      </c>
      <c r="C2485" s="370">
        <v>150.1</v>
      </c>
      <c r="D2485" s="370">
        <v>41.14</v>
      </c>
      <c r="E2485" s="370">
        <v>8.43</v>
      </c>
      <c r="F2485" s="370">
        <v>1.266</v>
      </c>
    </row>
    <row r="2486" spans="1:8">
      <c r="A2486" s="370"/>
      <c r="B2486" s="370">
        <v>11.43</v>
      </c>
      <c r="C2486" s="370">
        <v>147.9</v>
      </c>
      <c r="D2486" s="370">
        <v>50.86</v>
      </c>
      <c r="E2486" s="370">
        <v>9.0250000000000004</v>
      </c>
      <c r="F2486" s="370">
        <v>1.1870000000000001</v>
      </c>
    </row>
    <row r="2487" spans="1:8">
      <c r="A2487" s="370"/>
      <c r="B2487" s="370">
        <v>14.29</v>
      </c>
      <c r="C2487" s="370">
        <v>145.19999999999999</v>
      </c>
      <c r="D2487" s="370">
        <v>58.77</v>
      </c>
      <c r="E2487" s="370">
        <v>9.6329999999999991</v>
      </c>
      <c r="F2487" s="370">
        <v>1.069</v>
      </c>
    </row>
    <row r="2488" spans="1:8">
      <c r="A2488" s="370"/>
      <c r="B2488" s="370">
        <v>17.14</v>
      </c>
      <c r="C2488" s="370">
        <v>141.80000000000001</v>
      </c>
      <c r="D2488" s="370">
        <v>64.94</v>
      </c>
      <c r="E2488" s="370">
        <v>10.25</v>
      </c>
      <c r="F2488" s="370">
        <v>0.96040000000000003</v>
      </c>
    </row>
    <row r="2489" spans="1:8">
      <c r="A2489" s="370"/>
      <c r="B2489" s="370">
        <v>20</v>
      </c>
      <c r="C2489" s="370">
        <v>137.6</v>
      </c>
      <c r="D2489" s="370">
        <v>69.45</v>
      </c>
      <c r="E2489" s="370">
        <v>10.86</v>
      </c>
      <c r="F2489" s="370">
        <v>0.9103</v>
      </c>
    </row>
    <row r="2490" spans="1:8">
      <c r="A2490" s="370"/>
      <c r="B2490" s="370">
        <v>22.86</v>
      </c>
      <c r="C2490" s="370">
        <v>132.5</v>
      </c>
      <c r="D2490" s="370">
        <v>72.349999999999994</v>
      </c>
      <c r="E2490" s="370">
        <v>11.45</v>
      </c>
      <c r="F2490" s="370">
        <v>0.9667</v>
      </c>
    </row>
    <row r="2491" spans="1:8">
      <c r="A2491" s="370"/>
      <c r="B2491" s="370">
        <v>25.71</v>
      </c>
      <c r="C2491" s="370">
        <v>126.5</v>
      </c>
      <c r="D2491" s="370">
        <v>73.739999999999995</v>
      </c>
      <c r="E2491" s="370">
        <v>12.03</v>
      </c>
      <c r="F2491" s="370">
        <v>1.1779999999999999</v>
      </c>
    </row>
    <row r="2492" spans="1:8">
      <c r="A2492" s="370"/>
      <c r="B2492" s="370">
        <v>28.57</v>
      </c>
      <c r="C2492" s="370">
        <v>119.4</v>
      </c>
      <c r="D2492" s="370">
        <v>73.66</v>
      </c>
      <c r="E2492" s="370">
        <v>12.58</v>
      </c>
      <c r="F2492" s="370">
        <v>1.593</v>
      </c>
    </row>
    <row r="2493" spans="1:8">
      <c r="A2493" s="370"/>
      <c r="B2493" s="370">
        <v>31.43</v>
      </c>
      <c r="C2493" s="370">
        <v>111.2</v>
      </c>
      <c r="D2493" s="370">
        <v>72.19</v>
      </c>
      <c r="E2493" s="370">
        <v>13.1</v>
      </c>
      <c r="F2493" s="370">
        <v>2.2599999999999998</v>
      </c>
    </row>
    <row r="2494" spans="1:8">
      <c r="A2494" s="370"/>
      <c r="B2494" s="370">
        <v>34.29</v>
      </c>
      <c r="C2494" s="370">
        <v>101.7</v>
      </c>
      <c r="D2494" s="370">
        <v>69.41</v>
      </c>
      <c r="E2494" s="370">
        <v>13.57</v>
      </c>
      <c r="F2494" s="370">
        <v>3.226</v>
      </c>
    </row>
    <row r="2495" spans="1:8">
      <c r="A2495" s="370"/>
      <c r="B2495" s="370">
        <v>37.14</v>
      </c>
      <c r="C2495" s="370">
        <v>90.92</v>
      </c>
      <c r="D2495" s="370">
        <v>65.38</v>
      </c>
      <c r="E2495" s="370">
        <v>13.99</v>
      </c>
      <c r="F2495" s="370">
        <v>4.5419999999999998</v>
      </c>
    </row>
    <row r="2496" spans="1:8">
      <c r="A2496" s="370"/>
      <c r="B2496" s="370">
        <v>40</v>
      </c>
      <c r="C2496" s="370">
        <v>78.69</v>
      </c>
      <c r="D2496" s="370">
        <v>60.17</v>
      </c>
      <c r="E2496" s="370">
        <v>14.36</v>
      </c>
      <c r="F2496" s="370">
        <v>6.2519999999999998</v>
      </c>
    </row>
    <row r="2498" spans="1:8">
      <c r="A2498" s="398" t="s">
        <v>1980</v>
      </c>
      <c r="B2498" s="370">
        <v>0</v>
      </c>
      <c r="C2498" s="370">
        <v>163</v>
      </c>
      <c r="D2498" s="370">
        <v>0</v>
      </c>
      <c r="E2498" s="370">
        <v>7.2460000000000004</v>
      </c>
      <c r="F2498" s="370">
        <v>0.78739999999999999</v>
      </c>
      <c r="G2498" s="370">
        <v>16</v>
      </c>
      <c r="H2498" s="370">
        <v>40</v>
      </c>
    </row>
    <row r="2499" spans="1:8">
      <c r="A2499" s="370"/>
      <c r="B2499" s="370">
        <v>2.8570000000000002</v>
      </c>
      <c r="C2499" s="370">
        <v>162.5</v>
      </c>
      <c r="D2499" s="370">
        <v>16.010000000000002</v>
      </c>
      <c r="E2499" s="370">
        <v>7.7729999999999997</v>
      </c>
      <c r="F2499" s="370">
        <v>1.115</v>
      </c>
    </row>
    <row r="2500" spans="1:8">
      <c r="A2500" s="370"/>
      <c r="B2500" s="370">
        <v>5.7140000000000004</v>
      </c>
      <c r="C2500" s="370">
        <v>161.69999999999999</v>
      </c>
      <c r="D2500" s="370">
        <v>29.59</v>
      </c>
      <c r="E2500" s="370">
        <v>8.3569999999999993</v>
      </c>
      <c r="F2500" s="370">
        <v>1.258</v>
      </c>
    </row>
    <row r="2501" spans="1:8">
      <c r="A2501" s="370"/>
      <c r="B2501" s="370">
        <v>8.5709999999999997</v>
      </c>
      <c r="C2501" s="370">
        <v>160.30000000000001</v>
      </c>
      <c r="D2501" s="370">
        <v>41.2</v>
      </c>
      <c r="E2501" s="370">
        <v>8.984</v>
      </c>
      <c r="F2501" s="370">
        <v>1.266</v>
      </c>
    </row>
    <row r="2502" spans="1:8">
      <c r="A2502" s="370"/>
      <c r="B2502" s="370">
        <v>11.43</v>
      </c>
      <c r="C2502" s="370">
        <v>158.4</v>
      </c>
      <c r="D2502" s="370">
        <v>50.91</v>
      </c>
      <c r="E2502" s="370">
        <v>9.6430000000000007</v>
      </c>
      <c r="F2502" s="370">
        <v>1.1870000000000001</v>
      </c>
    </row>
    <row r="2503" spans="1:8">
      <c r="A2503" s="370"/>
      <c r="B2503" s="370">
        <v>14.29</v>
      </c>
      <c r="C2503" s="370">
        <v>155.69999999999999</v>
      </c>
      <c r="D2503" s="370">
        <v>58.81</v>
      </c>
      <c r="E2503" s="370">
        <v>10.32</v>
      </c>
      <c r="F2503" s="370">
        <v>1.069</v>
      </c>
    </row>
    <row r="2504" spans="1:8">
      <c r="A2504" s="370"/>
      <c r="B2504" s="370">
        <v>17.14</v>
      </c>
      <c r="C2504" s="370">
        <v>152.19999999999999</v>
      </c>
      <c r="D2504" s="370">
        <v>64.959999999999994</v>
      </c>
      <c r="E2504" s="370">
        <v>11</v>
      </c>
      <c r="F2504" s="370">
        <v>0.96040000000000003</v>
      </c>
    </row>
    <row r="2505" spans="1:8">
      <c r="A2505" s="370"/>
      <c r="B2505" s="370">
        <v>20</v>
      </c>
      <c r="C2505" s="370">
        <v>147.80000000000001</v>
      </c>
      <c r="D2505" s="370">
        <v>69.42</v>
      </c>
      <c r="E2505" s="370">
        <v>11.68</v>
      </c>
      <c r="F2505" s="370">
        <v>0.9103</v>
      </c>
    </row>
    <row r="2506" spans="1:8">
      <c r="A2506" s="370"/>
      <c r="B2506" s="370">
        <v>22.86</v>
      </c>
      <c r="C2506" s="370">
        <v>142.4</v>
      </c>
      <c r="D2506" s="370">
        <v>72.290000000000006</v>
      </c>
      <c r="E2506" s="370">
        <v>12.33</v>
      </c>
      <c r="F2506" s="370">
        <v>0.9667</v>
      </c>
    </row>
    <row r="2507" spans="1:8">
      <c r="A2507" s="370"/>
      <c r="B2507" s="370">
        <v>25.71</v>
      </c>
      <c r="C2507" s="370">
        <v>135.9</v>
      </c>
      <c r="D2507" s="370">
        <v>73.62</v>
      </c>
      <c r="E2507" s="370">
        <v>12.96</v>
      </c>
      <c r="F2507" s="370">
        <v>1.1779999999999999</v>
      </c>
    </row>
    <row r="2508" spans="1:8">
      <c r="A2508" s="370"/>
      <c r="B2508" s="370">
        <v>28.57</v>
      </c>
      <c r="C2508" s="370">
        <v>128.1</v>
      </c>
      <c r="D2508" s="370">
        <v>73.5</v>
      </c>
      <c r="E2508" s="370">
        <v>13.53</v>
      </c>
      <c r="F2508" s="370">
        <v>1.593</v>
      </c>
    </row>
    <row r="2509" spans="1:8">
      <c r="A2509" s="370"/>
      <c r="B2509" s="370">
        <v>31.43</v>
      </c>
      <c r="C2509" s="370">
        <v>118.9</v>
      </c>
      <c r="D2509" s="370">
        <v>71.98</v>
      </c>
      <c r="E2509" s="370">
        <v>14.05</v>
      </c>
      <c r="F2509" s="370">
        <v>2.2599999999999998</v>
      </c>
    </row>
    <row r="2510" spans="1:8">
      <c r="A2510" s="370"/>
      <c r="B2510" s="370">
        <v>34.29</v>
      </c>
      <c r="C2510" s="370">
        <v>108.3</v>
      </c>
      <c r="D2510" s="370">
        <v>69.150000000000006</v>
      </c>
      <c r="E2510" s="370">
        <v>14.5</v>
      </c>
      <c r="F2510" s="370">
        <v>3.226</v>
      </c>
    </row>
    <row r="2511" spans="1:8">
      <c r="A2511" s="370"/>
      <c r="B2511" s="370">
        <v>37.14</v>
      </c>
      <c r="C2511" s="370">
        <v>96.19</v>
      </c>
      <c r="D2511" s="370">
        <v>65.069999999999993</v>
      </c>
      <c r="E2511" s="370">
        <v>14.86</v>
      </c>
      <c r="F2511" s="370">
        <v>4.5419999999999998</v>
      </c>
    </row>
    <row r="2512" spans="1:8">
      <c r="A2512" s="370"/>
      <c r="B2512" s="370">
        <v>40</v>
      </c>
      <c r="C2512" s="370">
        <v>82.39</v>
      </c>
      <c r="D2512" s="370">
        <v>59.84</v>
      </c>
      <c r="E2512" s="370">
        <v>15.12</v>
      </c>
      <c r="F2512" s="370">
        <v>6.2519999999999998</v>
      </c>
    </row>
    <row r="2514" spans="1:8">
      <c r="A2514" s="398" t="s">
        <v>1981</v>
      </c>
      <c r="B2514" s="370">
        <v>0</v>
      </c>
      <c r="C2514" s="370">
        <v>169.4</v>
      </c>
      <c r="D2514" s="370">
        <v>0</v>
      </c>
      <c r="E2514" s="370">
        <v>7.351</v>
      </c>
      <c r="F2514" s="370">
        <v>0.78739999999999999</v>
      </c>
      <c r="G2514" s="370">
        <v>16</v>
      </c>
      <c r="H2514" s="370">
        <v>40</v>
      </c>
    </row>
    <row r="2515" spans="1:8">
      <c r="A2515" s="370"/>
      <c r="B2515" s="370">
        <v>2.8570000000000002</v>
      </c>
      <c r="C2515" s="370">
        <v>168.8</v>
      </c>
      <c r="D2515" s="370">
        <v>16.02</v>
      </c>
      <c r="E2515" s="370">
        <v>7.97</v>
      </c>
      <c r="F2515" s="370">
        <v>1.115</v>
      </c>
    </row>
    <row r="2516" spans="1:8">
      <c r="A2516" s="370"/>
      <c r="B2516" s="370">
        <v>5.7140000000000004</v>
      </c>
      <c r="C2516" s="370">
        <v>167.9</v>
      </c>
      <c r="D2516" s="370">
        <v>29.6</v>
      </c>
      <c r="E2516" s="370">
        <v>8.6370000000000005</v>
      </c>
      <c r="F2516" s="370">
        <v>1.258</v>
      </c>
    </row>
    <row r="2517" spans="1:8">
      <c r="A2517" s="370"/>
      <c r="B2517" s="370">
        <v>8.5709999999999997</v>
      </c>
      <c r="C2517" s="370">
        <v>166.6</v>
      </c>
      <c r="D2517" s="370">
        <v>41.19</v>
      </c>
      <c r="E2517" s="370">
        <v>9.3390000000000004</v>
      </c>
      <c r="F2517" s="370">
        <v>1.266</v>
      </c>
    </row>
    <row r="2518" spans="1:8">
      <c r="A2518" s="370"/>
      <c r="B2518" s="370">
        <v>11.43</v>
      </c>
      <c r="C2518" s="370">
        <v>164.8</v>
      </c>
      <c r="D2518" s="370">
        <v>50.89</v>
      </c>
      <c r="E2518" s="370">
        <v>10.07</v>
      </c>
      <c r="F2518" s="370">
        <v>1.1870000000000001</v>
      </c>
    </row>
    <row r="2519" spans="1:8">
      <c r="A2519" s="370"/>
      <c r="B2519" s="370">
        <v>14.29</v>
      </c>
      <c r="C2519" s="370">
        <v>162.4</v>
      </c>
      <c r="D2519" s="370">
        <v>58.76</v>
      </c>
      <c r="E2519" s="370">
        <v>10.81</v>
      </c>
      <c r="F2519" s="370">
        <v>1.069</v>
      </c>
    </row>
    <row r="2520" spans="1:8">
      <c r="A2520" s="370"/>
      <c r="B2520" s="370">
        <v>17.14</v>
      </c>
      <c r="C2520" s="370">
        <v>159.19999999999999</v>
      </c>
      <c r="D2520" s="370">
        <v>64.88</v>
      </c>
      <c r="E2520" s="370">
        <v>11.55</v>
      </c>
      <c r="F2520" s="370">
        <v>0.96040000000000003</v>
      </c>
    </row>
    <row r="2521" spans="1:8">
      <c r="A2521" s="370"/>
      <c r="B2521" s="370">
        <v>20</v>
      </c>
      <c r="C2521" s="370">
        <v>155</v>
      </c>
      <c r="D2521" s="370">
        <v>69.33</v>
      </c>
      <c r="E2521" s="370">
        <v>12.28</v>
      </c>
      <c r="F2521" s="370">
        <v>0.9103</v>
      </c>
    </row>
    <row r="2522" spans="1:8">
      <c r="A2522" s="370"/>
      <c r="B2522" s="370">
        <v>22.86</v>
      </c>
      <c r="C2522" s="370">
        <v>149.80000000000001</v>
      </c>
      <c r="D2522" s="370">
        <v>72.17</v>
      </c>
      <c r="E2522" s="370">
        <v>13</v>
      </c>
      <c r="F2522" s="370">
        <v>0.9667</v>
      </c>
    </row>
    <row r="2523" spans="1:8">
      <c r="A2523" s="370"/>
      <c r="B2523" s="370">
        <v>25.71</v>
      </c>
      <c r="C2523" s="370">
        <v>143.4</v>
      </c>
      <c r="D2523" s="370">
        <v>73.5</v>
      </c>
      <c r="E2523" s="370">
        <v>13.68</v>
      </c>
      <c r="F2523" s="370">
        <v>1.1779999999999999</v>
      </c>
    </row>
    <row r="2524" spans="1:8">
      <c r="A2524" s="370"/>
      <c r="B2524" s="370">
        <v>28.57</v>
      </c>
      <c r="C2524" s="370">
        <v>135.6</v>
      </c>
      <c r="D2524" s="370">
        <v>73.37</v>
      </c>
      <c r="E2524" s="370">
        <v>14.32</v>
      </c>
      <c r="F2524" s="370">
        <v>1.593</v>
      </c>
    </row>
    <row r="2525" spans="1:8">
      <c r="A2525" s="370"/>
      <c r="B2525" s="370">
        <v>31.43</v>
      </c>
      <c r="C2525" s="370">
        <v>126.3</v>
      </c>
      <c r="D2525" s="370">
        <v>71.87</v>
      </c>
      <c r="E2525" s="370">
        <v>14.91</v>
      </c>
      <c r="F2525" s="370">
        <v>2.2599999999999998</v>
      </c>
    </row>
    <row r="2526" spans="1:8">
      <c r="A2526" s="370"/>
      <c r="B2526" s="370">
        <v>34.29</v>
      </c>
      <c r="C2526" s="370">
        <v>115.4</v>
      </c>
      <c r="D2526" s="370">
        <v>69.08</v>
      </c>
      <c r="E2526" s="370">
        <v>15.43</v>
      </c>
      <c r="F2526" s="370">
        <v>3.226</v>
      </c>
    </row>
    <row r="2527" spans="1:8">
      <c r="A2527" s="370"/>
      <c r="B2527" s="370">
        <v>37.14</v>
      </c>
      <c r="C2527" s="370">
        <v>102.8</v>
      </c>
      <c r="D2527" s="370">
        <v>65.06</v>
      </c>
      <c r="E2527" s="370">
        <v>15.87</v>
      </c>
      <c r="F2527" s="370">
        <v>4.5419999999999998</v>
      </c>
    </row>
    <row r="2528" spans="1:8">
      <c r="A2528" s="370"/>
      <c r="B2528" s="370">
        <v>40</v>
      </c>
      <c r="C2528" s="370">
        <v>88.24</v>
      </c>
      <c r="D2528" s="370">
        <v>59.9</v>
      </c>
      <c r="E2528" s="370">
        <v>16.23</v>
      </c>
      <c r="F2528" s="370">
        <v>6.2519999999999998</v>
      </c>
    </row>
    <row r="2530" spans="1:8">
      <c r="A2530" s="398" t="s">
        <v>1982</v>
      </c>
      <c r="B2530" s="370">
        <v>0</v>
      </c>
      <c r="C2530" s="370">
        <v>182.3</v>
      </c>
      <c r="D2530" s="370">
        <v>0</v>
      </c>
      <c r="E2530" s="370">
        <v>7.9649999999999999</v>
      </c>
      <c r="F2530" s="370">
        <v>0.78739999999999999</v>
      </c>
      <c r="G2530" s="370">
        <v>16</v>
      </c>
      <c r="H2530" s="370">
        <v>40</v>
      </c>
    </row>
    <row r="2531" spans="1:8">
      <c r="A2531" s="370"/>
      <c r="B2531" s="370">
        <v>2.8570000000000002</v>
      </c>
      <c r="C2531" s="370">
        <v>182.9</v>
      </c>
      <c r="D2531" s="370">
        <v>16.010000000000002</v>
      </c>
      <c r="E2531" s="370">
        <v>8.6769999999999996</v>
      </c>
      <c r="F2531" s="370">
        <v>1.115</v>
      </c>
    </row>
    <row r="2532" spans="1:8">
      <c r="A2532" s="370"/>
      <c r="B2532" s="370">
        <v>5.7140000000000004</v>
      </c>
      <c r="C2532" s="370">
        <v>182.7</v>
      </c>
      <c r="D2532" s="370">
        <v>29.58</v>
      </c>
      <c r="E2532" s="370">
        <v>9.4190000000000005</v>
      </c>
      <c r="F2532" s="370">
        <v>1.258</v>
      </c>
    </row>
    <row r="2533" spans="1:8">
      <c r="A2533" s="370"/>
      <c r="B2533" s="370">
        <v>8.5709999999999997</v>
      </c>
      <c r="C2533" s="370">
        <v>181.7</v>
      </c>
      <c r="D2533" s="370">
        <v>41.17</v>
      </c>
      <c r="E2533" s="370">
        <v>10.18</v>
      </c>
      <c r="F2533" s="370">
        <v>1.266</v>
      </c>
    </row>
    <row r="2534" spans="1:8">
      <c r="A2534" s="370"/>
      <c r="B2534" s="370">
        <v>11.43</v>
      </c>
      <c r="C2534" s="370">
        <v>179.7</v>
      </c>
      <c r="D2534" s="370">
        <v>50.88</v>
      </c>
      <c r="E2534" s="370">
        <v>10.95</v>
      </c>
      <c r="F2534" s="370">
        <v>1.1870000000000001</v>
      </c>
    </row>
    <row r="2535" spans="1:8">
      <c r="A2535" s="370"/>
      <c r="B2535" s="370">
        <v>14.29</v>
      </c>
      <c r="C2535" s="370">
        <v>176.7</v>
      </c>
      <c r="D2535" s="370">
        <v>58.77</v>
      </c>
      <c r="E2535" s="370">
        <v>11.73</v>
      </c>
      <c r="F2535" s="370">
        <v>1.069</v>
      </c>
    </row>
    <row r="2536" spans="1:8">
      <c r="A2536" s="370"/>
      <c r="B2536" s="370">
        <v>17.14</v>
      </c>
      <c r="C2536" s="370">
        <v>172.6</v>
      </c>
      <c r="D2536" s="370">
        <v>64.89</v>
      </c>
      <c r="E2536" s="370">
        <v>12.49</v>
      </c>
      <c r="F2536" s="370">
        <v>0.96040000000000003</v>
      </c>
    </row>
    <row r="2537" spans="1:8">
      <c r="A2537" s="370"/>
      <c r="B2537" s="370">
        <v>20</v>
      </c>
      <c r="C2537" s="370">
        <v>167.3</v>
      </c>
      <c r="D2537" s="370">
        <v>69.34</v>
      </c>
      <c r="E2537" s="370">
        <v>13.24</v>
      </c>
      <c r="F2537" s="370">
        <v>0.9103</v>
      </c>
    </row>
    <row r="2538" spans="1:8">
      <c r="A2538" s="370"/>
      <c r="B2538" s="370">
        <v>22.86</v>
      </c>
      <c r="C2538" s="370">
        <v>160.80000000000001</v>
      </c>
      <c r="D2538" s="370">
        <v>72.17</v>
      </c>
      <c r="E2538" s="370">
        <v>13.95</v>
      </c>
      <c r="F2538" s="370">
        <v>0.9667</v>
      </c>
    </row>
    <row r="2539" spans="1:8">
      <c r="A2539" s="370"/>
      <c r="B2539" s="370">
        <v>25.71</v>
      </c>
      <c r="C2539" s="370">
        <v>153</v>
      </c>
      <c r="D2539" s="370">
        <v>73.45</v>
      </c>
      <c r="E2539" s="370">
        <v>14.63</v>
      </c>
      <c r="F2539" s="370">
        <v>1.1779999999999999</v>
      </c>
    </row>
    <row r="2540" spans="1:8">
      <c r="A2540" s="370"/>
      <c r="B2540" s="370">
        <v>28.57</v>
      </c>
      <c r="C2540" s="370">
        <v>143.9</v>
      </c>
      <c r="D2540" s="370">
        <v>73.25</v>
      </c>
      <c r="E2540" s="370">
        <v>15.26</v>
      </c>
      <c r="F2540" s="370">
        <v>1.593</v>
      </c>
    </row>
    <row r="2541" spans="1:8">
      <c r="A2541" s="370"/>
      <c r="B2541" s="370">
        <v>31.43</v>
      </c>
      <c r="C2541" s="370">
        <v>133.30000000000001</v>
      </c>
      <c r="D2541" s="370">
        <v>71.64</v>
      </c>
      <c r="E2541" s="370">
        <v>15.83</v>
      </c>
      <c r="F2541" s="370">
        <v>2.2599999999999998</v>
      </c>
    </row>
    <row r="2542" spans="1:8">
      <c r="A2542" s="370"/>
      <c r="B2542" s="370">
        <v>34.29</v>
      </c>
      <c r="C2542" s="370">
        <v>121.2</v>
      </c>
      <c r="D2542" s="370">
        <v>68.7</v>
      </c>
      <c r="E2542" s="370">
        <v>16.329999999999998</v>
      </c>
      <c r="F2542" s="370">
        <v>3.226</v>
      </c>
    </row>
    <row r="2543" spans="1:8">
      <c r="A2543" s="370"/>
      <c r="B2543" s="370">
        <v>37.14</v>
      </c>
      <c r="C2543" s="370">
        <v>107.5</v>
      </c>
      <c r="D2543" s="370">
        <v>64.48</v>
      </c>
      <c r="E2543" s="370">
        <v>16.760000000000002</v>
      </c>
      <c r="F2543" s="370">
        <v>4.5419999999999998</v>
      </c>
    </row>
    <row r="2544" spans="1:8">
      <c r="A2544" s="370"/>
      <c r="B2544" s="370">
        <v>40</v>
      </c>
      <c r="C2544" s="370">
        <v>92.15</v>
      </c>
      <c r="D2544" s="370">
        <v>59.07</v>
      </c>
      <c r="E2544" s="370">
        <v>17.100000000000001</v>
      </c>
      <c r="F2544" s="370">
        <v>6.2519999999999998</v>
      </c>
    </row>
    <row r="2546" spans="1:8">
      <c r="A2546" s="398" t="s">
        <v>1983</v>
      </c>
      <c r="B2546" s="370">
        <v>0</v>
      </c>
      <c r="C2546" s="370">
        <v>194.3</v>
      </c>
      <c r="D2546" s="370">
        <v>0</v>
      </c>
      <c r="E2546" s="370">
        <v>8.2959999999999994</v>
      </c>
      <c r="F2546" s="370">
        <v>0.78739999999999999</v>
      </c>
      <c r="G2546" s="370">
        <v>16</v>
      </c>
      <c r="H2546" s="370">
        <v>40</v>
      </c>
    </row>
    <row r="2547" spans="1:8">
      <c r="A2547" s="370"/>
      <c r="B2547" s="370">
        <v>2.8570000000000002</v>
      </c>
      <c r="C2547" s="370">
        <v>193.7</v>
      </c>
      <c r="D2547" s="370">
        <v>15.99</v>
      </c>
      <c r="E2547" s="370">
        <v>9.1020000000000003</v>
      </c>
      <c r="F2547" s="370">
        <v>1.115</v>
      </c>
    </row>
    <row r="2548" spans="1:8">
      <c r="A2548" s="370"/>
      <c r="B2548" s="370">
        <v>5.7140000000000004</v>
      </c>
      <c r="C2548" s="370">
        <v>192.5</v>
      </c>
      <c r="D2548" s="370">
        <v>29.52</v>
      </c>
      <c r="E2548" s="370">
        <v>9.9030000000000005</v>
      </c>
      <c r="F2548" s="370">
        <v>1.258</v>
      </c>
    </row>
    <row r="2549" spans="1:8">
      <c r="A2549" s="370"/>
      <c r="B2549" s="370">
        <v>8.5709999999999997</v>
      </c>
      <c r="C2549" s="370">
        <v>190.6</v>
      </c>
      <c r="D2549" s="370">
        <v>41.13</v>
      </c>
      <c r="E2549" s="370">
        <v>10.7</v>
      </c>
      <c r="F2549" s="370">
        <v>1.266</v>
      </c>
    </row>
    <row r="2550" spans="1:8">
      <c r="A2550" s="370"/>
      <c r="B2550" s="370">
        <v>11.43</v>
      </c>
      <c r="C2550" s="370">
        <v>187.9</v>
      </c>
      <c r="D2550" s="370">
        <v>50.87</v>
      </c>
      <c r="E2550" s="370">
        <v>11.48</v>
      </c>
      <c r="F2550" s="370">
        <v>1.1870000000000001</v>
      </c>
    </row>
    <row r="2551" spans="1:8">
      <c r="A2551" s="370"/>
      <c r="B2551" s="370">
        <v>14.29</v>
      </c>
      <c r="C2551" s="370">
        <v>184.3</v>
      </c>
      <c r="D2551" s="370">
        <v>58.8</v>
      </c>
      <c r="E2551" s="370">
        <v>12.25</v>
      </c>
      <c r="F2551" s="370">
        <v>1.069</v>
      </c>
    </row>
    <row r="2552" spans="1:8">
      <c r="A2552" s="370"/>
      <c r="B2552" s="370">
        <v>17.14</v>
      </c>
      <c r="C2552" s="370">
        <v>179.8</v>
      </c>
      <c r="D2552" s="370">
        <v>64.98</v>
      </c>
      <c r="E2552" s="370">
        <v>13.01</v>
      </c>
      <c r="F2552" s="370">
        <v>0.96040000000000003</v>
      </c>
    </row>
    <row r="2553" spans="1:8">
      <c r="A2553" s="370"/>
      <c r="B2553" s="370">
        <v>20</v>
      </c>
      <c r="C2553" s="370">
        <v>174.2</v>
      </c>
      <c r="D2553" s="370">
        <v>69.489999999999995</v>
      </c>
      <c r="E2553" s="370">
        <v>13.76</v>
      </c>
      <c r="F2553" s="370">
        <v>0.9103</v>
      </c>
    </row>
    <row r="2554" spans="1:8">
      <c r="A2554" s="370"/>
      <c r="B2554" s="370">
        <v>22.86</v>
      </c>
      <c r="C2554" s="370">
        <v>167.5</v>
      </c>
      <c r="D2554" s="370">
        <v>72.37</v>
      </c>
      <c r="E2554" s="370">
        <v>14.48</v>
      </c>
      <c r="F2554" s="370">
        <v>0.9667</v>
      </c>
    </row>
    <row r="2555" spans="1:8">
      <c r="A2555" s="370"/>
      <c r="B2555" s="370">
        <v>25.71</v>
      </c>
      <c r="C2555" s="370">
        <v>159.6</v>
      </c>
      <c r="D2555" s="370">
        <v>73.69</v>
      </c>
      <c r="E2555" s="370">
        <v>15.2</v>
      </c>
      <c r="F2555" s="370">
        <v>1.1779999999999999</v>
      </c>
    </row>
    <row r="2556" spans="1:8">
      <c r="A2556" s="370"/>
      <c r="B2556" s="370">
        <v>28.57</v>
      </c>
      <c r="C2556" s="370">
        <v>150.5</v>
      </c>
      <c r="D2556" s="370">
        <v>73.510000000000005</v>
      </c>
      <c r="E2556" s="370">
        <v>15.89</v>
      </c>
      <c r="F2556" s="370">
        <v>1.593</v>
      </c>
    </row>
    <row r="2557" spans="1:8">
      <c r="A2557" s="370"/>
      <c r="B2557" s="370">
        <v>31.43</v>
      </c>
      <c r="C2557" s="370">
        <v>139.9</v>
      </c>
      <c r="D2557" s="370">
        <v>71.89</v>
      </c>
      <c r="E2557" s="370">
        <v>16.559999999999999</v>
      </c>
      <c r="F2557" s="370">
        <v>2.2599999999999998</v>
      </c>
    </row>
    <row r="2558" spans="1:8">
      <c r="A2558" s="370"/>
      <c r="B2558" s="370">
        <v>34.29</v>
      </c>
      <c r="C2558" s="370">
        <v>127.9</v>
      </c>
      <c r="D2558" s="370">
        <v>68.900000000000006</v>
      </c>
      <c r="E2558" s="370">
        <v>17.21</v>
      </c>
      <c r="F2558" s="370">
        <v>3.226</v>
      </c>
    </row>
    <row r="2559" spans="1:8">
      <c r="A2559" s="370"/>
      <c r="B2559" s="370">
        <v>37.14</v>
      </c>
      <c r="C2559" s="370">
        <v>114.4</v>
      </c>
      <c r="D2559" s="370">
        <v>64.59</v>
      </c>
      <c r="E2559" s="370">
        <v>17.829999999999998</v>
      </c>
      <c r="F2559" s="370">
        <v>4.5419999999999998</v>
      </c>
    </row>
    <row r="2560" spans="1:8">
      <c r="A2560" s="370"/>
      <c r="B2560" s="370">
        <v>40</v>
      </c>
      <c r="C2560" s="370">
        <v>99.29</v>
      </c>
      <c r="D2560" s="370">
        <v>59.04</v>
      </c>
      <c r="E2560" s="370">
        <v>18.43</v>
      </c>
      <c r="F2560" s="370">
        <v>6.2519999999999998</v>
      </c>
    </row>
    <row r="2562" spans="1:8">
      <c r="A2562" s="398" t="s">
        <v>1984</v>
      </c>
      <c r="B2562" s="370">
        <v>0</v>
      </c>
      <c r="C2562" s="370">
        <v>202.9</v>
      </c>
      <c r="D2562" s="370">
        <v>0</v>
      </c>
      <c r="E2562" s="370">
        <v>9.0350000000000001</v>
      </c>
      <c r="F2562" s="370">
        <v>0.78739999999999999</v>
      </c>
      <c r="G2562" s="370">
        <v>16</v>
      </c>
      <c r="H2562" s="370">
        <v>40</v>
      </c>
    </row>
    <row r="2563" spans="1:8">
      <c r="A2563" s="370"/>
      <c r="B2563" s="370">
        <v>2.8570000000000002</v>
      </c>
      <c r="C2563" s="370">
        <v>202.8</v>
      </c>
      <c r="D2563" s="370">
        <v>16.05</v>
      </c>
      <c r="E2563" s="370">
        <v>9.6910000000000007</v>
      </c>
      <c r="F2563" s="370">
        <v>1.115</v>
      </c>
    </row>
    <row r="2564" spans="1:8">
      <c r="A2564" s="370"/>
      <c r="B2564" s="370">
        <v>5.7140000000000004</v>
      </c>
      <c r="C2564" s="370">
        <v>202</v>
      </c>
      <c r="D2564" s="370">
        <v>29.64</v>
      </c>
      <c r="E2564" s="370">
        <v>10.42</v>
      </c>
      <c r="F2564" s="370">
        <v>1.258</v>
      </c>
    </row>
    <row r="2565" spans="1:8">
      <c r="A2565" s="370"/>
      <c r="B2565" s="370">
        <v>8.5709999999999997</v>
      </c>
      <c r="C2565" s="370">
        <v>200.4</v>
      </c>
      <c r="D2565" s="370">
        <v>41.22</v>
      </c>
      <c r="E2565" s="370">
        <v>11.22</v>
      </c>
      <c r="F2565" s="370">
        <v>1.266</v>
      </c>
    </row>
    <row r="2566" spans="1:8">
      <c r="A2566" s="370"/>
      <c r="B2566" s="370">
        <v>11.43</v>
      </c>
      <c r="C2566" s="370">
        <v>198</v>
      </c>
      <c r="D2566" s="370">
        <v>50.89</v>
      </c>
      <c r="E2566" s="370">
        <v>12.05</v>
      </c>
      <c r="F2566" s="370">
        <v>1.1870000000000001</v>
      </c>
    </row>
    <row r="2567" spans="1:8">
      <c r="A2567" s="370"/>
      <c r="B2567" s="370">
        <v>14.29</v>
      </c>
      <c r="C2567" s="370">
        <v>194.6</v>
      </c>
      <c r="D2567" s="370">
        <v>58.73</v>
      </c>
      <c r="E2567" s="370">
        <v>12.91</v>
      </c>
      <c r="F2567" s="370">
        <v>1.069</v>
      </c>
    </row>
    <row r="2568" spans="1:8">
      <c r="A2568" s="370"/>
      <c r="B2568" s="370">
        <v>17.14</v>
      </c>
      <c r="C2568" s="370">
        <v>190.1</v>
      </c>
      <c r="D2568" s="370">
        <v>64.83</v>
      </c>
      <c r="E2568" s="370">
        <v>13.77</v>
      </c>
      <c r="F2568" s="370">
        <v>0.96040000000000003</v>
      </c>
    </row>
    <row r="2569" spans="1:8">
      <c r="A2569" s="370"/>
      <c r="B2569" s="370">
        <v>20</v>
      </c>
      <c r="C2569" s="370">
        <v>184.5</v>
      </c>
      <c r="D2569" s="370">
        <v>69.260000000000005</v>
      </c>
      <c r="E2569" s="370">
        <v>14.61</v>
      </c>
      <c r="F2569" s="370">
        <v>0.9103</v>
      </c>
    </row>
    <row r="2570" spans="1:8">
      <c r="A2570" s="370"/>
      <c r="B2570" s="370">
        <v>22.86</v>
      </c>
      <c r="C2570" s="370">
        <v>177.6</v>
      </c>
      <c r="D2570" s="370">
        <v>72.13</v>
      </c>
      <c r="E2570" s="370">
        <v>15.42</v>
      </c>
      <c r="F2570" s="370">
        <v>0.9667</v>
      </c>
    </row>
    <row r="2571" spans="1:8">
      <c r="A2571" s="370"/>
      <c r="B2571" s="370">
        <v>25.71</v>
      </c>
      <c r="C2571" s="370">
        <v>169.2</v>
      </c>
      <c r="D2571" s="370">
        <v>73.5</v>
      </c>
      <c r="E2571" s="370">
        <v>16.18</v>
      </c>
      <c r="F2571" s="370">
        <v>1.1779999999999999</v>
      </c>
    </row>
    <row r="2572" spans="1:8">
      <c r="A2572" s="370"/>
      <c r="B2572" s="370">
        <v>28.57</v>
      </c>
      <c r="C2572" s="370">
        <v>159.4</v>
      </c>
      <c r="D2572" s="370">
        <v>73.47</v>
      </c>
      <c r="E2572" s="370">
        <v>16.87</v>
      </c>
      <c r="F2572" s="370">
        <v>1.593</v>
      </c>
    </row>
    <row r="2573" spans="1:8">
      <c r="A2573" s="370"/>
      <c r="B2573" s="370">
        <v>31.43</v>
      </c>
      <c r="C2573" s="370">
        <v>148</v>
      </c>
      <c r="D2573" s="370">
        <v>72.12</v>
      </c>
      <c r="E2573" s="370">
        <v>17.46</v>
      </c>
      <c r="F2573" s="370">
        <v>2.2599999999999998</v>
      </c>
    </row>
    <row r="2574" spans="1:8">
      <c r="A2574" s="370"/>
      <c r="B2574" s="370">
        <v>34.29</v>
      </c>
      <c r="C2574" s="370">
        <v>134.9</v>
      </c>
      <c r="D2574" s="370">
        <v>69.53</v>
      </c>
      <c r="E2574" s="370">
        <v>17.95</v>
      </c>
      <c r="F2574" s="370">
        <v>3.226</v>
      </c>
    </row>
    <row r="2575" spans="1:8">
      <c r="A2575" s="370"/>
      <c r="B2575" s="370">
        <v>37.14</v>
      </c>
      <c r="C2575" s="370">
        <v>120</v>
      </c>
      <c r="D2575" s="370">
        <v>65.81</v>
      </c>
      <c r="E2575" s="370">
        <v>18.32</v>
      </c>
      <c r="F2575" s="370">
        <v>4.5419999999999998</v>
      </c>
    </row>
    <row r="2576" spans="1:8">
      <c r="A2576" s="370"/>
      <c r="B2576" s="370">
        <v>40</v>
      </c>
      <c r="C2576" s="370">
        <v>103.2</v>
      </c>
      <c r="D2576" s="370">
        <v>61.02</v>
      </c>
      <c r="E2576" s="370">
        <v>18.53</v>
      </c>
      <c r="F2576" s="370">
        <v>6.2519999999999998</v>
      </c>
    </row>
    <row r="2578" spans="1:8">
      <c r="A2578" s="398" t="s">
        <v>1985</v>
      </c>
      <c r="B2578" s="370">
        <v>0</v>
      </c>
      <c r="C2578" s="370">
        <v>209.6</v>
      </c>
      <c r="D2578" s="370">
        <v>0</v>
      </c>
      <c r="E2578" s="370">
        <v>9.0730000000000004</v>
      </c>
      <c r="F2578" s="370">
        <v>0.78739999999999999</v>
      </c>
      <c r="G2578" s="370">
        <v>16</v>
      </c>
      <c r="H2578" s="370">
        <v>40</v>
      </c>
    </row>
    <row r="2579" spans="1:8">
      <c r="A2579" s="370"/>
      <c r="B2579" s="370">
        <v>2.8570000000000002</v>
      </c>
      <c r="C2579" s="370">
        <v>209</v>
      </c>
      <c r="D2579" s="370">
        <v>16.05</v>
      </c>
      <c r="E2579" s="370">
        <v>9.85</v>
      </c>
      <c r="F2579" s="370">
        <v>1.115</v>
      </c>
    </row>
    <row r="2580" spans="1:8">
      <c r="A2580" s="370"/>
      <c r="B2580" s="370">
        <v>5.7140000000000004</v>
      </c>
      <c r="C2580" s="370">
        <v>208</v>
      </c>
      <c r="D2580" s="370">
        <v>29.64</v>
      </c>
      <c r="E2580" s="370">
        <v>10.68</v>
      </c>
      <c r="F2580" s="370">
        <v>1.258</v>
      </c>
    </row>
    <row r="2581" spans="1:8">
      <c r="A2581" s="370"/>
      <c r="B2581" s="370">
        <v>8.5709999999999997</v>
      </c>
      <c r="C2581" s="370">
        <v>206.4</v>
      </c>
      <c r="D2581" s="370">
        <v>41.22</v>
      </c>
      <c r="E2581" s="370">
        <v>11.55</v>
      </c>
      <c r="F2581" s="370">
        <v>1.266</v>
      </c>
    </row>
    <row r="2582" spans="1:8">
      <c r="A2582" s="370"/>
      <c r="B2582" s="370">
        <v>11.43</v>
      </c>
      <c r="C2582" s="370">
        <v>204</v>
      </c>
      <c r="D2582" s="370">
        <v>50.89</v>
      </c>
      <c r="E2582" s="370">
        <v>12.45</v>
      </c>
      <c r="F2582" s="370">
        <v>1.1870000000000001</v>
      </c>
    </row>
    <row r="2583" spans="1:8">
      <c r="A2583" s="370"/>
      <c r="B2583" s="370">
        <v>14.29</v>
      </c>
      <c r="C2583" s="370">
        <v>200.8</v>
      </c>
      <c r="D2583" s="370">
        <v>58.73</v>
      </c>
      <c r="E2583" s="370">
        <v>13.36</v>
      </c>
      <c r="F2583" s="370">
        <v>1.069</v>
      </c>
    </row>
    <row r="2584" spans="1:8">
      <c r="A2584" s="370"/>
      <c r="B2584" s="370">
        <v>17.14</v>
      </c>
      <c r="C2584" s="370">
        <v>196.5</v>
      </c>
      <c r="D2584" s="370">
        <v>64.83</v>
      </c>
      <c r="E2584" s="370">
        <v>14.26</v>
      </c>
      <c r="F2584" s="370">
        <v>0.96040000000000003</v>
      </c>
    </row>
    <row r="2585" spans="1:8">
      <c r="A2585" s="370"/>
      <c r="B2585" s="370">
        <v>20</v>
      </c>
      <c r="C2585" s="370">
        <v>191.1</v>
      </c>
      <c r="D2585" s="370">
        <v>69.260000000000005</v>
      </c>
      <c r="E2585" s="370">
        <v>15.16</v>
      </c>
      <c r="F2585" s="370">
        <v>0.9103</v>
      </c>
    </row>
    <row r="2586" spans="1:8">
      <c r="A2586" s="370"/>
      <c r="B2586" s="370">
        <v>22.86</v>
      </c>
      <c r="C2586" s="370">
        <v>184.4</v>
      </c>
      <c r="D2586" s="370">
        <v>72.13</v>
      </c>
      <c r="E2586" s="370">
        <v>16.02</v>
      </c>
      <c r="F2586" s="370">
        <v>0.9667</v>
      </c>
    </row>
    <row r="2587" spans="1:8">
      <c r="A2587" s="370"/>
      <c r="B2587" s="370">
        <v>25.71</v>
      </c>
      <c r="C2587" s="370">
        <v>176.3</v>
      </c>
      <c r="D2587" s="370">
        <v>73.5</v>
      </c>
      <c r="E2587" s="370">
        <v>16.84</v>
      </c>
      <c r="F2587" s="370">
        <v>1.1779999999999999</v>
      </c>
    </row>
    <row r="2588" spans="1:8">
      <c r="A2588" s="370"/>
      <c r="B2588" s="370">
        <v>28.57</v>
      </c>
      <c r="C2588" s="370">
        <v>166.7</v>
      </c>
      <c r="D2588" s="370">
        <v>73.47</v>
      </c>
      <c r="E2588" s="370">
        <v>17.600000000000001</v>
      </c>
      <c r="F2588" s="370">
        <v>1.593</v>
      </c>
    </row>
    <row r="2589" spans="1:8">
      <c r="A2589" s="370"/>
      <c r="B2589" s="370">
        <v>31.43</v>
      </c>
      <c r="C2589" s="370">
        <v>155.30000000000001</v>
      </c>
      <c r="D2589" s="370">
        <v>72.12</v>
      </c>
      <c r="E2589" s="370">
        <v>18.29</v>
      </c>
      <c r="F2589" s="370">
        <v>2.2599999999999998</v>
      </c>
    </row>
    <row r="2590" spans="1:8">
      <c r="A2590" s="370"/>
      <c r="B2590" s="370">
        <v>34.29</v>
      </c>
      <c r="C2590" s="370">
        <v>142.19999999999999</v>
      </c>
      <c r="D2590" s="370">
        <v>69.53</v>
      </c>
      <c r="E2590" s="370">
        <v>18.89</v>
      </c>
      <c r="F2590" s="370">
        <v>3.226</v>
      </c>
    </row>
    <row r="2591" spans="1:8">
      <c r="A2591" s="370"/>
      <c r="B2591" s="370">
        <v>37.14</v>
      </c>
      <c r="C2591" s="370">
        <v>127.1</v>
      </c>
      <c r="D2591" s="370">
        <v>65.81</v>
      </c>
      <c r="E2591" s="370">
        <v>19.399999999999999</v>
      </c>
      <c r="F2591" s="370">
        <v>4.5419999999999998</v>
      </c>
    </row>
    <row r="2592" spans="1:8">
      <c r="A2592" s="370"/>
      <c r="B2592" s="370">
        <v>40</v>
      </c>
      <c r="C2592" s="370">
        <v>109.9</v>
      </c>
      <c r="D2592" s="370">
        <v>61.02</v>
      </c>
      <c r="E2592" s="370">
        <v>19.79</v>
      </c>
      <c r="F2592" s="370">
        <v>6.2519999999999998</v>
      </c>
    </row>
    <row r="2594" spans="1:8">
      <c r="A2594" s="398" t="s">
        <v>1986</v>
      </c>
      <c r="B2594" s="370">
        <v>0</v>
      </c>
      <c r="C2594" s="370">
        <v>221.8</v>
      </c>
      <c r="D2594" s="370">
        <v>0</v>
      </c>
      <c r="E2594" s="370">
        <v>9.6120000000000001</v>
      </c>
      <c r="F2594" s="370">
        <v>0.78739999999999999</v>
      </c>
      <c r="G2594" s="370">
        <v>16</v>
      </c>
      <c r="H2594" s="370">
        <v>40</v>
      </c>
    </row>
    <row r="2595" spans="1:8">
      <c r="A2595" s="370"/>
      <c r="B2595" s="370">
        <v>2.8570000000000002</v>
      </c>
      <c r="C2595" s="370">
        <v>222.8</v>
      </c>
      <c r="D2595" s="370">
        <v>16.02</v>
      </c>
      <c r="E2595" s="370">
        <v>10.54</v>
      </c>
      <c r="F2595" s="370">
        <v>1.115</v>
      </c>
    </row>
    <row r="2596" spans="1:8">
      <c r="A2596" s="370"/>
      <c r="B2596" s="370">
        <v>5.7140000000000004</v>
      </c>
      <c r="C2596" s="370">
        <v>222.6</v>
      </c>
      <c r="D2596" s="370">
        <v>29.6</v>
      </c>
      <c r="E2596" s="370">
        <v>11.47</v>
      </c>
      <c r="F2596" s="370">
        <v>1.258</v>
      </c>
    </row>
    <row r="2597" spans="1:8">
      <c r="A2597" s="370"/>
      <c r="B2597" s="370">
        <v>8.5709999999999997</v>
      </c>
      <c r="C2597" s="370">
        <v>221.1</v>
      </c>
      <c r="D2597" s="370">
        <v>41.19</v>
      </c>
      <c r="E2597" s="370">
        <v>12.39</v>
      </c>
      <c r="F2597" s="370">
        <v>1.266</v>
      </c>
    </row>
    <row r="2598" spans="1:8">
      <c r="A2598" s="370"/>
      <c r="B2598" s="370">
        <v>11.43</v>
      </c>
      <c r="C2598" s="370">
        <v>218.3</v>
      </c>
      <c r="D2598" s="370">
        <v>50.89</v>
      </c>
      <c r="E2598" s="370">
        <v>13.31</v>
      </c>
      <c r="F2598" s="370">
        <v>1.1870000000000001</v>
      </c>
    </row>
    <row r="2599" spans="1:8">
      <c r="A2599" s="370"/>
      <c r="B2599" s="370">
        <v>14.29</v>
      </c>
      <c r="C2599" s="370">
        <v>214.3</v>
      </c>
      <c r="D2599" s="370">
        <v>58.76</v>
      </c>
      <c r="E2599" s="370">
        <v>14.22</v>
      </c>
      <c r="F2599" s="370">
        <v>1.069</v>
      </c>
    </row>
    <row r="2600" spans="1:8">
      <c r="A2600" s="370"/>
      <c r="B2600" s="370">
        <v>17.14</v>
      </c>
      <c r="C2600" s="370">
        <v>208.9</v>
      </c>
      <c r="D2600" s="370">
        <v>64.88</v>
      </c>
      <c r="E2600" s="370">
        <v>15.11</v>
      </c>
      <c r="F2600" s="370">
        <v>0.96040000000000003</v>
      </c>
    </row>
    <row r="2601" spans="1:8">
      <c r="A2601" s="370"/>
      <c r="B2601" s="370">
        <v>20</v>
      </c>
      <c r="C2601" s="370">
        <v>202.1</v>
      </c>
      <c r="D2601" s="370">
        <v>69.33</v>
      </c>
      <c r="E2601" s="370">
        <v>15.97</v>
      </c>
      <c r="F2601" s="370">
        <v>0.9103</v>
      </c>
    </row>
    <row r="2602" spans="1:8">
      <c r="A2602" s="370"/>
      <c r="B2602" s="370">
        <v>22.86</v>
      </c>
      <c r="C2602" s="370">
        <v>194</v>
      </c>
      <c r="D2602" s="370">
        <v>72.17</v>
      </c>
      <c r="E2602" s="370">
        <v>16.809999999999999</v>
      </c>
      <c r="F2602" s="370">
        <v>0.9667</v>
      </c>
    </row>
    <row r="2603" spans="1:8">
      <c r="A2603" s="370"/>
      <c r="B2603" s="370">
        <v>25.71</v>
      </c>
      <c r="C2603" s="370">
        <v>184.4</v>
      </c>
      <c r="D2603" s="370">
        <v>73.5</v>
      </c>
      <c r="E2603" s="370">
        <v>17.61</v>
      </c>
      <c r="F2603" s="370">
        <v>1.1779999999999999</v>
      </c>
    </row>
    <row r="2604" spans="1:8">
      <c r="A2604" s="370"/>
      <c r="B2604" s="370">
        <v>28.57</v>
      </c>
      <c r="C2604" s="370">
        <v>173.4</v>
      </c>
      <c r="D2604" s="370">
        <v>73.37</v>
      </c>
      <c r="E2604" s="370">
        <v>18.37</v>
      </c>
      <c r="F2604" s="370">
        <v>1.593</v>
      </c>
    </row>
    <row r="2605" spans="1:8">
      <c r="A2605" s="370"/>
      <c r="B2605" s="370">
        <v>31.43</v>
      </c>
      <c r="C2605" s="370">
        <v>161</v>
      </c>
      <c r="D2605" s="370">
        <v>71.87</v>
      </c>
      <c r="E2605" s="370">
        <v>19.09</v>
      </c>
      <c r="F2605" s="370">
        <v>2.2599999999999998</v>
      </c>
    </row>
    <row r="2606" spans="1:8">
      <c r="A2606" s="370"/>
      <c r="B2606" s="370">
        <v>34.29</v>
      </c>
      <c r="C2606" s="370">
        <v>147.1</v>
      </c>
      <c r="D2606" s="370">
        <v>69.08</v>
      </c>
      <c r="E2606" s="370">
        <v>19.760000000000002</v>
      </c>
      <c r="F2606" s="370">
        <v>3.226</v>
      </c>
    </row>
    <row r="2607" spans="1:8">
      <c r="A2607" s="370"/>
      <c r="B2607" s="370">
        <v>37.14</v>
      </c>
      <c r="C2607" s="370">
        <v>131.6</v>
      </c>
      <c r="D2607" s="370">
        <v>65.06</v>
      </c>
      <c r="E2607" s="370">
        <v>20.37</v>
      </c>
      <c r="F2607" s="370">
        <v>4.5419999999999998</v>
      </c>
    </row>
    <row r="2608" spans="1:8">
      <c r="A2608" s="370"/>
      <c r="B2608" s="370">
        <v>40</v>
      </c>
      <c r="C2608" s="370">
        <v>114.7</v>
      </c>
      <c r="D2608" s="370">
        <v>59.9</v>
      </c>
      <c r="E2608" s="370">
        <v>20.92</v>
      </c>
      <c r="F2608" s="370">
        <v>6.2519999999999998</v>
      </c>
    </row>
    <row r="2610" spans="1:8">
      <c r="A2610" s="398" t="s">
        <v>1987</v>
      </c>
      <c r="B2610" s="370">
        <v>0</v>
      </c>
      <c r="C2610" s="370">
        <v>231.1</v>
      </c>
      <c r="D2610" s="370">
        <v>0</v>
      </c>
      <c r="E2610" s="370">
        <v>10.53</v>
      </c>
      <c r="F2610" s="370">
        <v>0.78739999999999999</v>
      </c>
      <c r="G2610" s="370">
        <v>16</v>
      </c>
      <c r="H2610" s="370">
        <v>40</v>
      </c>
    </row>
    <row r="2611" spans="1:8">
      <c r="A2611" s="370"/>
      <c r="B2611" s="370">
        <v>2.8570000000000002</v>
      </c>
      <c r="C2611" s="370">
        <v>231.5</v>
      </c>
      <c r="D2611" s="370">
        <v>15.91</v>
      </c>
      <c r="E2611" s="370">
        <v>11.26</v>
      </c>
      <c r="F2611" s="370">
        <v>1.115</v>
      </c>
    </row>
    <row r="2612" spans="1:8">
      <c r="A2612" s="370"/>
      <c r="B2612" s="370">
        <v>5.7140000000000004</v>
      </c>
      <c r="C2612" s="370">
        <v>230.8</v>
      </c>
      <c r="D2612" s="370">
        <v>29.44</v>
      </c>
      <c r="E2612" s="370">
        <v>12.06</v>
      </c>
      <c r="F2612" s="370">
        <v>1.258</v>
      </c>
    </row>
    <row r="2613" spans="1:8">
      <c r="A2613" s="370"/>
      <c r="B2613" s="370">
        <v>8.5709999999999997</v>
      </c>
      <c r="C2613" s="370">
        <v>229</v>
      </c>
      <c r="D2613" s="370">
        <v>41</v>
      </c>
      <c r="E2613" s="370">
        <v>12.91</v>
      </c>
      <c r="F2613" s="370">
        <v>1.266</v>
      </c>
    </row>
    <row r="2614" spans="1:8">
      <c r="A2614" s="370"/>
      <c r="B2614" s="370">
        <v>11.43</v>
      </c>
      <c r="C2614" s="370">
        <v>226</v>
      </c>
      <c r="D2614" s="370">
        <v>50.67</v>
      </c>
      <c r="E2614" s="370">
        <v>13.8</v>
      </c>
      <c r="F2614" s="370">
        <v>1.1870000000000001</v>
      </c>
    </row>
    <row r="2615" spans="1:8">
      <c r="A2615" s="370"/>
      <c r="B2615" s="370">
        <v>14.29</v>
      </c>
      <c r="C2615" s="370">
        <v>221.8</v>
      </c>
      <c r="D2615" s="370">
        <v>58.52</v>
      </c>
      <c r="E2615" s="370">
        <v>14.72</v>
      </c>
      <c r="F2615" s="370">
        <v>1.069</v>
      </c>
    </row>
    <row r="2616" spans="1:8">
      <c r="A2616" s="370"/>
      <c r="B2616" s="370">
        <v>17.14</v>
      </c>
      <c r="C2616" s="370">
        <v>216.3</v>
      </c>
      <c r="D2616" s="370">
        <v>64.64</v>
      </c>
      <c r="E2616" s="370">
        <v>15.65</v>
      </c>
      <c r="F2616" s="370">
        <v>0.96040000000000003</v>
      </c>
    </row>
    <row r="2617" spans="1:8">
      <c r="A2617" s="370"/>
      <c r="B2617" s="370">
        <v>20</v>
      </c>
      <c r="C2617" s="370">
        <v>209.6</v>
      </c>
      <c r="D2617" s="370">
        <v>69.11</v>
      </c>
      <c r="E2617" s="370">
        <v>16.579999999999998</v>
      </c>
      <c r="F2617" s="370">
        <v>0.9103</v>
      </c>
    </row>
    <row r="2618" spans="1:8">
      <c r="A2618" s="370"/>
      <c r="B2618" s="370">
        <v>22.86</v>
      </c>
      <c r="C2618" s="370">
        <v>201.4</v>
      </c>
      <c r="D2618" s="370">
        <v>72</v>
      </c>
      <c r="E2618" s="370">
        <v>17.489999999999998</v>
      </c>
      <c r="F2618" s="370">
        <v>0.9667</v>
      </c>
    </row>
    <row r="2619" spans="1:8">
      <c r="A2619" s="370"/>
      <c r="B2619" s="370">
        <v>25.71</v>
      </c>
      <c r="C2619" s="370">
        <v>191.9</v>
      </c>
      <c r="D2619" s="370">
        <v>73.39</v>
      </c>
      <c r="E2619" s="370">
        <v>18.37</v>
      </c>
      <c r="F2619" s="370">
        <v>1.1779999999999999</v>
      </c>
    </row>
    <row r="2620" spans="1:8">
      <c r="A2620" s="370"/>
      <c r="B2620" s="370">
        <v>28.57</v>
      </c>
      <c r="C2620" s="370">
        <v>180.9</v>
      </c>
      <c r="D2620" s="370">
        <v>73.36</v>
      </c>
      <c r="E2620" s="370">
        <v>19.21</v>
      </c>
      <c r="F2620" s="370">
        <v>1.593</v>
      </c>
    </row>
    <row r="2621" spans="1:8">
      <c r="A2621" s="370"/>
      <c r="B2621" s="370">
        <v>31.43</v>
      </c>
      <c r="C2621" s="370">
        <v>168.4</v>
      </c>
      <c r="D2621" s="370">
        <v>71.989999999999995</v>
      </c>
      <c r="E2621" s="370">
        <v>20</v>
      </c>
      <c r="F2621" s="370">
        <v>2.2599999999999998</v>
      </c>
    </row>
    <row r="2622" spans="1:8">
      <c r="A2622" s="370"/>
      <c r="B2622" s="370">
        <v>34.29</v>
      </c>
      <c r="C2622" s="370">
        <v>154.4</v>
      </c>
      <c r="D2622" s="370">
        <v>69.349999999999994</v>
      </c>
      <c r="E2622" s="370">
        <v>20.71</v>
      </c>
      <c r="F2622" s="370">
        <v>3.226</v>
      </c>
    </row>
    <row r="2623" spans="1:8">
      <c r="A2623" s="370"/>
      <c r="B2623" s="370">
        <v>37.14</v>
      </c>
      <c r="C2623" s="370">
        <v>138.80000000000001</v>
      </c>
      <c r="D2623" s="370">
        <v>65.53</v>
      </c>
      <c r="E2623" s="370">
        <v>21.33</v>
      </c>
      <c r="F2623" s="370">
        <v>4.5419999999999998</v>
      </c>
    </row>
    <row r="2624" spans="1:8">
      <c r="A2624" s="370"/>
      <c r="B2624" s="370">
        <v>40</v>
      </c>
      <c r="C2624" s="370">
        <v>121.6</v>
      </c>
      <c r="D2624" s="370">
        <v>60.61</v>
      </c>
      <c r="E2624" s="370">
        <v>21.86</v>
      </c>
      <c r="F2624" s="370">
        <v>6.2519999999999998</v>
      </c>
    </row>
    <row r="2626" spans="1:8">
      <c r="A2626" s="398" t="s">
        <v>1988</v>
      </c>
      <c r="B2626" s="370">
        <v>0</v>
      </c>
      <c r="C2626" s="370">
        <v>248.5</v>
      </c>
      <c r="D2626" s="370">
        <v>0</v>
      </c>
      <c r="E2626" s="370">
        <v>11.1</v>
      </c>
      <c r="F2626" s="370">
        <v>0.78739999999999999</v>
      </c>
      <c r="G2626" s="370">
        <v>16</v>
      </c>
      <c r="H2626" s="370">
        <v>40</v>
      </c>
    </row>
    <row r="2627" spans="1:8">
      <c r="A2627" s="370"/>
      <c r="B2627" s="370">
        <v>2.8570000000000002</v>
      </c>
      <c r="C2627" s="370">
        <v>247</v>
      </c>
      <c r="D2627" s="370">
        <v>15.89</v>
      </c>
      <c r="E2627" s="370">
        <v>11.89</v>
      </c>
      <c r="F2627" s="370">
        <v>1.115</v>
      </c>
    </row>
    <row r="2628" spans="1:8">
      <c r="A2628" s="370"/>
      <c r="B2628" s="370">
        <v>5.7140000000000004</v>
      </c>
      <c r="C2628" s="370">
        <v>244.8</v>
      </c>
      <c r="D2628" s="370">
        <v>29.42</v>
      </c>
      <c r="E2628" s="370">
        <v>12.74</v>
      </c>
      <c r="F2628" s="370">
        <v>1.258</v>
      </c>
    </row>
    <row r="2629" spans="1:8">
      <c r="A2629" s="370"/>
      <c r="B2629" s="370">
        <v>8.5709999999999997</v>
      </c>
      <c r="C2629" s="370">
        <v>241.8</v>
      </c>
      <c r="D2629" s="370">
        <v>41</v>
      </c>
      <c r="E2629" s="370">
        <v>13.63</v>
      </c>
      <c r="F2629" s="370">
        <v>1.266</v>
      </c>
    </row>
    <row r="2630" spans="1:8">
      <c r="A2630" s="370"/>
      <c r="B2630" s="370">
        <v>11.43</v>
      </c>
      <c r="C2630" s="370">
        <v>237.9</v>
      </c>
      <c r="D2630" s="370">
        <v>50.7</v>
      </c>
      <c r="E2630" s="370">
        <v>14.55</v>
      </c>
      <c r="F2630" s="370">
        <v>1.1870000000000001</v>
      </c>
    </row>
    <row r="2631" spans="1:8">
      <c r="A2631" s="370"/>
      <c r="B2631" s="370">
        <v>14.29</v>
      </c>
      <c r="C2631" s="370">
        <v>233</v>
      </c>
      <c r="D2631" s="370">
        <v>58.57</v>
      </c>
      <c r="E2631" s="370">
        <v>15.49</v>
      </c>
      <c r="F2631" s="370">
        <v>1.069</v>
      </c>
    </row>
    <row r="2632" spans="1:8">
      <c r="A2632" s="370"/>
      <c r="B2632" s="370">
        <v>17.14</v>
      </c>
      <c r="C2632" s="370">
        <v>227</v>
      </c>
      <c r="D2632" s="370">
        <v>64.7</v>
      </c>
      <c r="E2632" s="370">
        <v>16.45</v>
      </c>
      <c r="F2632" s="370">
        <v>0.96040000000000003</v>
      </c>
    </row>
    <row r="2633" spans="1:8">
      <c r="A2633" s="370"/>
      <c r="B2633" s="370">
        <v>20</v>
      </c>
      <c r="C2633" s="370">
        <v>219.7</v>
      </c>
      <c r="D2633" s="370">
        <v>69.14</v>
      </c>
      <c r="E2633" s="370">
        <v>17.41</v>
      </c>
      <c r="F2633" s="370">
        <v>0.9103</v>
      </c>
    </row>
    <row r="2634" spans="1:8">
      <c r="A2634" s="370"/>
      <c r="B2634" s="370">
        <v>22.86</v>
      </c>
      <c r="C2634" s="370">
        <v>211.2</v>
      </c>
      <c r="D2634" s="370">
        <v>71.959999999999994</v>
      </c>
      <c r="E2634" s="370">
        <v>18.36</v>
      </c>
      <c r="F2634" s="370">
        <v>0.9667</v>
      </c>
    </row>
    <row r="2635" spans="1:8">
      <c r="A2635" s="370"/>
      <c r="B2635" s="370">
        <v>25.71</v>
      </c>
      <c r="C2635" s="370">
        <v>201.1</v>
      </c>
      <c r="D2635" s="370">
        <v>73.22</v>
      </c>
      <c r="E2635" s="370">
        <v>19.29</v>
      </c>
      <c r="F2635" s="370">
        <v>1.1779999999999999</v>
      </c>
    </row>
    <row r="2636" spans="1:8">
      <c r="A2636" s="370"/>
      <c r="B2636" s="370">
        <v>28.57</v>
      </c>
      <c r="C2636" s="370">
        <v>189.5</v>
      </c>
      <c r="D2636" s="370">
        <v>73.010000000000005</v>
      </c>
      <c r="E2636" s="370">
        <v>20.2</v>
      </c>
      <c r="F2636" s="370">
        <v>1.593</v>
      </c>
    </row>
    <row r="2637" spans="1:8">
      <c r="A2637" s="370"/>
      <c r="B2637" s="370">
        <v>31.43</v>
      </c>
      <c r="C2637" s="370">
        <v>176.3</v>
      </c>
      <c r="D2637" s="370">
        <v>71.37</v>
      </c>
      <c r="E2637" s="370">
        <v>21.07</v>
      </c>
      <c r="F2637" s="370">
        <v>2.2599999999999998</v>
      </c>
    </row>
    <row r="2638" spans="1:8">
      <c r="A2638" s="370"/>
      <c r="B2638" s="370">
        <v>34.29</v>
      </c>
      <c r="C2638" s="370">
        <v>161.19999999999999</v>
      </c>
      <c r="D2638" s="370">
        <v>68.39</v>
      </c>
      <c r="E2638" s="370">
        <v>21.89</v>
      </c>
      <c r="F2638" s="370">
        <v>3.226</v>
      </c>
    </row>
    <row r="2639" spans="1:8">
      <c r="A2639" s="370"/>
      <c r="B2639" s="370">
        <v>37.14</v>
      </c>
      <c r="C2639" s="370">
        <v>144.30000000000001</v>
      </c>
      <c r="D2639" s="370">
        <v>64.11</v>
      </c>
      <c r="E2639" s="370">
        <v>22.66</v>
      </c>
      <c r="F2639" s="370">
        <v>4.5419999999999998</v>
      </c>
    </row>
    <row r="2640" spans="1:8">
      <c r="A2640" s="370"/>
      <c r="B2640" s="370">
        <v>40</v>
      </c>
      <c r="C2640" s="370">
        <v>125.4</v>
      </c>
      <c r="D2640" s="370">
        <v>58.63</v>
      </c>
      <c r="E2640" s="370">
        <v>23.35</v>
      </c>
      <c r="F2640" s="370">
        <v>6.2519999999999998</v>
      </c>
    </row>
    <row r="2642" spans="1:8">
      <c r="A2642" s="398" t="s">
        <v>1989</v>
      </c>
      <c r="B2642" s="370">
        <v>0</v>
      </c>
      <c r="C2642" s="370">
        <v>257.60000000000002</v>
      </c>
      <c r="D2642" s="370">
        <v>0</v>
      </c>
      <c r="E2642" s="370">
        <v>11.57</v>
      </c>
      <c r="F2642" s="370">
        <v>0.78739999999999999</v>
      </c>
      <c r="G2642" s="370">
        <v>16</v>
      </c>
      <c r="H2642" s="370">
        <v>40</v>
      </c>
    </row>
    <row r="2643" spans="1:8">
      <c r="A2643" s="370"/>
      <c r="B2643" s="370">
        <v>2.8570000000000002</v>
      </c>
      <c r="C2643" s="370">
        <v>255.2</v>
      </c>
      <c r="D2643" s="370">
        <v>15.92</v>
      </c>
      <c r="E2643" s="370">
        <v>12.3</v>
      </c>
      <c r="F2643" s="370">
        <v>1.115</v>
      </c>
    </row>
    <row r="2644" spans="1:8">
      <c r="A2644" s="370"/>
      <c r="B2644" s="370">
        <v>5.7140000000000004</v>
      </c>
      <c r="C2644" s="370">
        <v>252.3</v>
      </c>
      <c r="D2644" s="370">
        <v>29.5</v>
      </c>
      <c r="E2644" s="370">
        <v>13.11</v>
      </c>
      <c r="F2644" s="370">
        <v>1.258</v>
      </c>
    </row>
    <row r="2645" spans="1:8">
      <c r="A2645" s="370"/>
      <c r="B2645" s="370">
        <v>8.5709999999999997</v>
      </c>
      <c r="C2645" s="370">
        <v>248.9</v>
      </c>
      <c r="D2645" s="370">
        <v>41.09</v>
      </c>
      <c r="E2645" s="370">
        <v>14</v>
      </c>
      <c r="F2645" s="370">
        <v>1.266</v>
      </c>
    </row>
    <row r="2646" spans="1:8">
      <c r="A2646" s="370"/>
      <c r="B2646" s="370">
        <v>11.43</v>
      </c>
      <c r="C2646" s="370">
        <v>244.7</v>
      </c>
      <c r="D2646" s="370">
        <v>50.76</v>
      </c>
      <c r="E2646" s="370">
        <v>14.94</v>
      </c>
      <c r="F2646" s="370">
        <v>1.1870000000000001</v>
      </c>
    </row>
    <row r="2647" spans="1:8">
      <c r="A2647" s="370"/>
      <c r="B2647" s="370">
        <v>14.29</v>
      </c>
      <c r="C2647" s="370">
        <v>239.7</v>
      </c>
      <c r="D2647" s="370">
        <v>58.59</v>
      </c>
      <c r="E2647" s="370">
        <v>15.93</v>
      </c>
      <c r="F2647" s="370">
        <v>1.069</v>
      </c>
    </row>
    <row r="2648" spans="1:8">
      <c r="A2648" s="370"/>
      <c r="B2648" s="370">
        <v>17.14</v>
      </c>
      <c r="C2648" s="370">
        <v>233.7</v>
      </c>
      <c r="D2648" s="370">
        <v>64.66</v>
      </c>
      <c r="E2648" s="370">
        <v>16.940000000000001</v>
      </c>
      <c r="F2648" s="370">
        <v>0.96040000000000003</v>
      </c>
    </row>
    <row r="2649" spans="1:8">
      <c r="A2649" s="370"/>
      <c r="B2649" s="370">
        <v>20</v>
      </c>
      <c r="C2649" s="370">
        <v>226.6</v>
      </c>
      <c r="D2649" s="370">
        <v>69.05</v>
      </c>
      <c r="E2649" s="370">
        <v>17.97</v>
      </c>
      <c r="F2649" s="370">
        <v>0.9103</v>
      </c>
    </row>
    <row r="2650" spans="1:8">
      <c r="A2650" s="370"/>
      <c r="B2650" s="370">
        <v>22.86</v>
      </c>
      <c r="C2650" s="370">
        <v>218.1</v>
      </c>
      <c r="D2650" s="370">
        <v>71.84</v>
      </c>
      <c r="E2650" s="370">
        <v>19</v>
      </c>
      <c r="F2650" s="370">
        <v>0.9667</v>
      </c>
    </row>
    <row r="2651" spans="1:8">
      <c r="A2651" s="370"/>
      <c r="B2651" s="370">
        <v>25.71</v>
      </c>
      <c r="C2651" s="370">
        <v>208.2</v>
      </c>
      <c r="D2651" s="370">
        <v>73.11</v>
      </c>
      <c r="E2651" s="370">
        <v>20.010000000000002</v>
      </c>
      <c r="F2651" s="370">
        <v>1.1779999999999999</v>
      </c>
    </row>
    <row r="2652" spans="1:8">
      <c r="A2652" s="370"/>
      <c r="B2652" s="370">
        <v>28.57</v>
      </c>
      <c r="C2652" s="370">
        <v>196.8</v>
      </c>
      <c r="D2652" s="370">
        <v>72.94</v>
      </c>
      <c r="E2652" s="370">
        <v>20.99</v>
      </c>
      <c r="F2652" s="370">
        <v>1.593</v>
      </c>
    </row>
    <row r="2653" spans="1:8">
      <c r="A2653" s="370"/>
      <c r="B2653" s="370">
        <v>31.43</v>
      </c>
      <c r="C2653" s="370">
        <v>183.6</v>
      </c>
      <c r="D2653" s="370">
        <v>71.400000000000006</v>
      </c>
      <c r="E2653" s="370">
        <v>21.92</v>
      </c>
      <c r="F2653" s="370">
        <v>2.2599999999999998</v>
      </c>
    </row>
    <row r="2654" spans="1:8">
      <c r="A2654" s="370"/>
      <c r="B2654" s="370">
        <v>34.29</v>
      </c>
      <c r="C2654" s="370">
        <v>168.5</v>
      </c>
      <c r="D2654" s="370">
        <v>68.58</v>
      </c>
      <c r="E2654" s="370">
        <v>22.79</v>
      </c>
      <c r="F2654" s="370">
        <v>3.226</v>
      </c>
    </row>
    <row r="2655" spans="1:8">
      <c r="A2655" s="370"/>
      <c r="B2655" s="370">
        <v>37.14</v>
      </c>
      <c r="C2655" s="370">
        <v>151.4</v>
      </c>
      <c r="D2655" s="370">
        <v>64.56</v>
      </c>
      <c r="E2655" s="370">
        <v>23.59</v>
      </c>
      <c r="F2655" s="370">
        <v>4.5419999999999998</v>
      </c>
    </row>
    <row r="2656" spans="1:8">
      <c r="A2656" s="370"/>
      <c r="B2656" s="370">
        <v>40</v>
      </c>
      <c r="C2656" s="370">
        <v>132.1</v>
      </c>
      <c r="D2656" s="370">
        <v>59.42</v>
      </c>
      <c r="E2656" s="370">
        <v>24.3</v>
      </c>
      <c r="F2656" s="370">
        <v>6.2519999999999998</v>
      </c>
    </row>
    <row r="2658" spans="1:8">
      <c r="A2658" s="398" t="s">
        <v>1990</v>
      </c>
      <c r="B2658" s="370">
        <v>0</v>
      </c>
      <c r="C2658" s="370">
        <v>263.7</v>
      </c>
      <c r="D2658" s="370">
        <v>0</v>
      </c>
      <c r="E2658" s="370">
        <v>11.58</v>
      </c>
      <c r="F2658" s="370">
        <v>0.78739999999999999</v>
      </c>
      <c r="G2658" s="370">
        <v>16</v>
      </c>
      <c r="H2658" s="370">
        <v>40</v>
      </c>
    </row>
    <row r="2659" spans="1:8">
      <c r="A2659" s="370"/>
      <c r="B2659" s="370">
        <v>2.8570000000000002</v>
      </c>
      <c r="C2659" s="370">
        <v>262.7</v>
      </c>
      <c r="D2659" s="370">
        <v>15.92</v>
      </c>
      <c r="E2659" s="370">
        <v>12.54</v>
      </c>
      <c r="F2659" s="370">
        <v>1.115</v>
      </c>
    </row>
    <row r="2660" spans="1:8">
      <c r="A2660" s="370"/>
      <c r="B2660" s="370">
        <v>5.7140000000000004</v>
      </c>
      <c r="C2660" s="370">
        <v>261</v>
      </c>
      <c r="D2660" s="370">
        <v>29.32</v>
      </c>
      <c r="E2660" s="370">
        <v>13.55</v>
      </c>
      <c r="F2660" s="370">
        <v>1.258</v>
      </c>
    </row>
    <row r="2661" spans="1:8">
      <c r="A2661" s="370"/>
      <c r="B2661" s="370">
        <v>8.5709999999999997</v>
      </c>
      <c r="C2661" s="370">
        <v>258.39999999999998</v>
      </c>
      <c r="D2661" s="370">
        <v>40.76</v>
      </c>
      <c r="E2661" s="370">
        <v>14.61</v>
      </c>
      <c r="F2661" s="370">
        <v>1.266</v>
      </c>
    </row>
    <row r="2662" spans="1:8">
      <c r="A2662" s="370"/>
      <c r="B2662" s="370">
        <v>11.43</v>
      </c>
      <c r="C2662" s="370">
        <v>254.8</v>
      </c>
      <c r="D2662" s="370">
        <v>50.31</v>
      </c>
      <c r="E2662" s="370">
        <v>15.7</v>
      </c>
      <c r="F2662" s="370">
        <v>1.1870000000000001</v>
      </c>
    </row>
    <row r="2663" spans="1:8">
      <c r="A2663" s="370"/>
      <c r="B2663" s="370">
        <v>14.29</v>
      </c>
      <c r="C2663" s="370">
        <v>250.2</v>
      </c>
      <c r="D2663" s="370">
        <v>58.06</v>
      </c>
      <c r="E2663" s="370">
        <v>16.8</v>
      </c>
      <c r="F2663" s="370">
        <v>1.069</v>
      </c>
    </row>
    <row r="2664" spans="1:8">
      <c r="A2664" s="370"/>
      <c r="B2664" s="370">
        <v>17.14</v>
      </c>
      <c r="C2664" s="370">
        <v>244.2</v>
      </c>
      <c r="D2664" s="370">
        <v>64.08</v>
      </c>
      <c r="E2664" s="370">
        <v>17.899999999999999</v>
      </c>
      <c r="F2664" s="370">
        <v>0.96040000000000003</v>
      </c>
    </row>
    <row r="2665" spans="1:8">
      <c r="A2665" s="370"/>
      <c r="B2665" s="370">
        <v>20</v>
      </c>
      <c r="C2665" s="370">
        <v>236.9</v>
      </c>
      <c r="D2665" s="370">
        <v>68.45</v>
      </c>
      <c r="E2665" s="370">
        <v>18.989999999999998</v>
      </c>
      <c r="F2665" s="370">
        <v>0.9103</v>
      </c>
    </row>
    <row r="2666" spans="1:8">
      <c r="A2666" s="370"/>
      <c r="B2666" s="370">
        <v>22.86</v>
      </c>
      <c r="C2666" s="370">
        <v>228.1</v>
      </c>
      <c r="D2666" s="370">
        <v>71.260000000000005</v>
      </c>
      <c r="E2666" s="370">
        <v>20.05</v>
      </c>
      <c r="F2666" s="370">
        <v>0.9667</v>
      </c>
    </row>
    <row r="2667" spans="1:8">
      <c r="A2667" s="370"/>
      <c r="B2667" s="370">
        <v>25.71</v>
      </c>
      <c r="C2667" s="370">
        <v>217.6</v>
      </c>
      <c r="D2667" s="370">
        <v>72.58</v>
      </c>
      <c r="E2667" s="370">
        <v>21.06</v>
      </c>
      <c r="F2667" s="370">
        <v>1.1779999999999999</v>
      </c>
    </row>
    <row r="2668" spans="1:8">
      <c r="A2668" s="370"/>
      <c r="B2668" s="370">
        <v>28.57</v>
      </c>
      <c r="C2668" s="370">
        <v>205.4</v>
      </c>
      <c r="D2668" s="370">
        <v>72.489999999999995</v>
      </c>
      <c r="E2668" s="370">
        <v>22.02</v>
      </c>
      <c r="F2668" s="370">
        <v>1.593</v>
      </c>
    </row>
    <row r="2669" spans="1:8">
      <c r="A2669" s="370"/>
      <c r="B2669" s="370">
        <v>31.43</v>
      </c>
      <c r="C2669" s="370">
        <v>191.2</v>
      </c>
      <c r="D2669" s="370">
        <v>71.069999999999993</v>
      </c>
      <c r="E2669" s="370">
        <v>22.91</v>
      </c>
      <c r="F2669" s="370">
        <v>2.2599999999999998</v>
      </c>
    </row>
    <row r="2670" spans="1:8">
      <c r="A2670" s="370"/>
      <c r="B2670" s="370">
        <v>34.29</v>
      </c>
      <c r="C2670" s="370">
        <v>175</v>
      </c>
      <c r="D2670" s="370">
        <v>68.400000000000006</v>
      </c>
      <c r="E2670" s="370">
        <v>23.7</v>
      </c>
      <c r="F2670" s="370">
        <v>3.226</v>
      </c>
    </row>
    <row r="2671" spans="1:8">
      <c r="A2671" s="370"/>
      <c r="B2671" s="370">
        <v>37.14</v>
      </c>
      <c r="C2671" s="370">
        <v>156.69999999999999</v>
      </c>
      <c r="D2671" s="370">
        <v>64.56</v>
      </c>
      <c r="E2671" s="370">
        <v>24.4</v>
      </c>
      <c r="F2671" s="370">
        <v>4.5419999999999998</v>
      </c>
    </row>
    <row r="2672" spans="1:8">
      <c r="A2672" s="370"/>
      <c r="B2672" s="370">
        <v>40</v>
      </c>
      <c r="C2672" s="370">
        <v>136</v>
      </c>
      <c r="D2672" s="370">
        <v>59.64</v>
      </c>
      <c r="E2672" s="370">
        <v>24.97</v>
      </c>
      <c r="F2672" s="370">
        <v>6.2519999999999998</v>
      </c>
    </row>
    <row r="2674" spans="1:8">
      <c r="A2674" s="398" t="s">
        <v>1991</v>
      </c>
      <c r="B2674" s="370">
        <v>0</v>
      </c>
      <c r="C2674" s="370">
        <v>272.7</v>
      </c>
      <c r="D2674" s="370">
        <v>0</v>
      </c>
      <c r="E2674" s="370">
        <v>12.01</v>
      </c>
      <c r="F2674" s="370">
        <v>0.78739999999999999</v>
      </c>
      <c r="G2674" s="370">
        <v>16</v>
      </c>
      <c r="H2674" s="370">
        <v>40</v>
      </c>
    </row>
    <row r="2675" spans="1:8">
      <c r="A2675" s="370"/>
      <c r="B2675" s="370">
        <v>2.8570000000000002</v>
      </c>
      <c r="C2675" s="370">
        <v>271.60000000000002</v>
      </c>
      <c r="D2675" s="370">
        <v>15.91</v>
      </c>
      <c r="E2675" s="370">
        <v>13.02</v>
      </c>
      <c r="F2675" s="370">
        <v>1.115</v>
      </c>
    </row>
    <row r="2676" spans="1:8">
      <c r="A2676" s="370"/>
      <c r="B2676" s="370">
        <v>5.7140000000000004</v>
      </c>
      <c r="C2676" s="370">
        <v>269.8</v>
      </c>
      <c r="D2676" s="370">
        <v>29.23</v>
      </c>
      <c r="E2676" s="370">
        <v>14.07</v>
      </c>
      <c r="F2676" s="370">
        <v>1.258</v>
      </c>
    </row>
    <row r="2677" spans="1:8">
      <c r="A2677" s="370"/>
      <c r="B2677" s="370">
        <v>8.5709999999999997</v>
      </c>
      <c r="C2677" s="370">
        <v>267</v>
      </c>
      <c r="D2677" s="370">
        <v>40.61</v>
      </c>
      <c r="E2677" s="370">
        <v>15.16</v>
      </c>
      <c r="F2677" s="370">
        <v>1.266</v>
      </c>
    </row>
    <row r="2678" spans="1:8">
      <c r="A2678" s="370"/>
      <c r="B2678" s="370">
        <v>11.43</v>
      </c>
      <c r="C2678" s="370">
        <v>263.2</v>
      </c>
      <c r="D2678" s="370">
        <v>50.14</v>
      </c>
      <c r="E2678" s="370">
        <v>16.260000000000002</v>
      </c>
      <c r="F2678" s="370">
        <v>1.1870000000000001</v>
      </c>
    </row>
    <row r="2679" spans="1:8">
      <c r="A2679" s="370"/>
      <c r="B2679" s="370">
        <v>14.29</v>
      </c>
      <c r="C2679" s="370">
        <v>258.2</v>
      </c>
      <c r="D2679" s="370">
        <v>57.9</v>
      </c>
      <c r="E2679" s="370">
        <v>17.37</v>
      </c>
      <c r="F2679" s="370">
        <v>1.069</v>
      </c>
    </row>
    <row r="2680" spans="1:8">
      <c r="A2680" s="370"/>
      <c r="B2680" s="370">
        <v>17.14</v>
      </c>
      <c r="C2680" s="370">
        <v>251.9</v>
      </c>
      <c r="D2680" s="370">
        <v>63.96</v>
      </c>
      <c r="E2680" s="370">
        <v>18.48</v>
      </c>
      <c r="F2680" s="370">
        <v>0.96040000000000003</v>
      </c>
    </row>
    <row r="2681" spans="1:8">
      <c r="A2681" s="370"/>
      <c r="B2681" s="370">
        <v>20</v>
      </c>
      <c r="C2681" s="370">
        <v>244.3</v>
      </c>
      <c r="D2681" s="370">
        <v>68.41</v>
      </c>
      <c r="E2681" s="370">
        <v>19.57</v>
      </c>
      <c r="F2681" s="370">
        <v>0.9103</v>
      </c>
    </row>
    <row r="2682" spans="1:8">
      <c r="A2682" s="370"/>
      <c r="B2682" s="370">
        <v>22.86</v>
      </c>
      <c r="C2682" s="370">
        <v>235.1</v>
      </c>
      <c r="D2682" s="370">
        <v>71.319999999999993</v>
      </c>
      <c r="E2682" s="370">
        <v>20.63</v>
      </c>
      <c r="F2682" s="370">
        <v>0.9667</v>
      </c>
    </row>
    <row r="2683" spans="1:8">
      <c r="A2683" s="370"/>
      <c r="B2683" s="370">
        <v>25.71</v>
      </c>
      <c r="C2683" s="370">
        <v>224.4</v>
      </c>
      <c r="D2683" s="370">
        <v>72.77</v>
      </c>
      <c r="E2683" s="370">
        <v>21.65</v>
      </c>
      <c r="F2683" s="370">
        <v>1.1779999999999999</v>
      </c>
    </row>
    <row r="2684" spans="1:8">
      <c r="A2684" s="370"/>
      <c r="B2684" s="370">
        <v>28.57</v>
      </c>
      <c r="C2684" s="370">
        <v>212</v>
      </c>
      <c r="D2684" s="370">
        <v>72.84</v>
      </c>
      <c r="E2684" s="370">
        <v>22.62</v>
      </c>
      <c r="F2684" s="370">
        <v>1.593</v>
      </c>
    </row>
    <row r="2685" spans="1:8">
      <c r="A2685" s="370"/>
      <c r="B2685" s="370">
        <v>31.43</v>
      </c>
      <c r="C2685" s="370">
        <v>197.8</v>
      </c>
      <c r="D2685" s="370">
        <v>71.599999999999994</v>
      </c>
      <c r="E2685" s="370">
        <v>23.53</v>
      </c>
      <c r="F2685" s="370">
        <v>2.2599999999999998</v>
      </c>
    </row>
    <row r="2686" spans="1:8">
      <c r="A2686" s="370"/>
      <c r="B2686" s="370">
        <v>34.29</v>
      </c>
      <c r="C2686" s="370">
        <v>181.6</v>
      </c>
      <c r="D2686" s="370">
        <v>69.14</v>
      </c>
      <c r="E2686" s="370">
        <v>24.36</v>
      </c>
      <c r="F2686" s="370">
        <v>3.226</v>
      </c>
    </row>
    <row r="2687" spans="1:8">
      <c r="A2687" s="370"/>
      <c r="B2687" s="370">
        <v>37.14</v>
      </c>
      <c r="C2687" s="370">
        <v>163.5</v>
      </c>
      <c r="D2687" s="370">
        <v>65.540000000000006</v>
      </c>
      <c r="E2687" s="370">
        <v>25.11</v>
      </c>
      <c r="F2687" s="370">
        <v>4.5419999999999998</v>
      </c>
    </row>
    <row r="2688" spans="1:8">
      <c r="A2688" s="370"/>
      <c r="B2688" s="370">
        <v>40</v>
      </c>
      <c r="C2688" s="370">
        <v>143.19999999999999</v>
      </c>
      <c r="D2688" s="370">
        <v>60.87</v>
      </c>
      <c r="E2688" s="370">
        <v>25.75</v>
      </c>
      <c r="F2688" s="370">
        <v>6.2519999999999998</v>
      </c>
    </row>
    <row r="2690" spans="1:8">
      <c r="A2690" s="398" t="s">
        <v>1992</v>
      </c>
      <c r="B2690" s="370">
        <v>0</v>
      </c>
      <c r="C2690" s="370">
        <v>284.7</v>
      </c>
      <c r="D2690" s="370">
        <v>0</v>
      </c>
      <c r="E2690" s="370">
        <v>12.14</v>
      </c>
      <c r="F2690" s="370">
        <v>0.78739999999999999</v>
      </c>
      <c r="G2690" s="370">
        <v>16</v>
      </c>
      <c r="H2690" s="370">
        <v>40</v>
      </c>
    </row>
    <row r="2691" spans="1:8">
      <c r="A2691" s="370"/>
      <c r="B2691" s="370">
        <v>2.8570000000000002</v>
      </c>
      <c r="C2691" s="370">
        <v>283.5</v>
      </c>
      <c r="D2691" s="370">
        <v>15.91</v>
      </c>
      <c r="E2691" s="370">
        <v>13.34</v>
      </c>
      <c r="F2691" s="370">
        <v>1.115</v>
      </c>
    </row>
    <row r="2692" spans="1:8">
      <c r="A2692" s="370"/>
      <c r="B2692" s="370">
        <v>5.7140000000000004</v>
      </c>
      <c r="C2692" s="370">
        <v>281.5</v>
      </c>
      <c r="D2692" s="370">
        <v>29.23</v>
      </c>
      <c r="E2692" s="370">
        <v>14.56</v>
      </c>
      <c r="F2692" s="370">
        <v>1.258</v>
      </c>
    </row>
    <row r="2693" spans="1:8">
      <c r="A2693" s="370"/>
      <c r="B2693" s="370">
        <v>8.5709999999999997</v>
      </c>
      <c r="C2693" s="370">
        <v>278.5</v>
      </c>
      <c r="D2693" s="370">
        <v>40.61</v>
      </c>
      <c r="E2693" s="370">
        <v>15.78</v>
      </c>
      <c r="F2693" s="370">
        <v>1.266</v>
      </c>
    </row>
    <row r="2694" spans="1:8">
      <c r="A2694" s="370"/>
      <c r="B2694" s="370">
        <v>11.43</v>
      </c>
      <c r="C2694" s="370">
        <v>274.5</v>
      </c>
      <c r="D2694" s="370">
        <v>50.14</v>
      </c>
      <c r="E2694" s="370">
        <v>16.989999999999998</v>
      </c>
      <c r="F2694" s="370">
        <v>1.1870000000000001</v>
      </c>
    </row>
    <row r="2695" spans="1:8">
      <c r="A2695" s="370"/>
      <c r="B2695" s="370">
        <v>14.29</v>
      </c>
      <c r="C2695" s="370">
        <v>269.3</v>
      </c>
      <c r="D2695" s="370">
        <v>57.9</v>
      </c>
      <c r="E2695" s="370">
        <v>18.18</v>
      </c>
      <c r="F2695" s="370">
        <v>1.069</v>
      </c>
    </row>
    <row r="2696" spans="1:8">
      <c r="A2696" s="370"/>
      <c r="B2696" s="370">
        <v>17.14</v>
      </c>
      <c r="C2696" s="370">
        <v>262.7</v>
      </c>
      <c r="D2696" s="370">
        <v>63.96</v>
      </c>
      <c r="E2696" s="370">
        <v>19.34</v>
      </c>
      <c r="F2696" s="370">
        <v>0.96040000000000003</v>
      </c>
    </row>
    <row r="2697" spans="1:8">
      <c r="A2697" s="370"/>
      <c r="B2697" s="370">
        <v>20</v>
      </c>
      <c r="C2697" s="370">
        <v>254.7</v>
      </c>
      <c r="D2697" s="370">
        <v>68.41</v>
      </c>
      <c r="E2697" s="370">
        <v>20.46</v>
      </c>
      <c r="F2697" s="370">
        <v>0.9103</v>
      </c>
    </row>
    <row r="2698" spans="1:8">
      <c r="A2698" s="370"/>
      <c r="B2698" s="370">
        <v>22.86</v>
      </c>
      <c r="C2698" s="370">
        <v>245.1</v>
      </c>
      <c r="D2698" s="370">
        <v>71.319999999999993</v>
      </c>
      <c r="E2698" s="370">
        <v>21.54</v>
      </c>
      <c r="F2698" s="370">
        <v>0.9667</v>
      </c>
    </row>
    <row r="2699" spans="1:8">
      <c r="A2699" s="370"/>
      <c r="B2699" s="370">
        <v>25.71</v>
      </c>
      <c r="C2699" s="370">
        <v>233.7</v>
      </c>
      <c r="D2699" s="370">
        <v>72.77</v>
      </c>
      <c r="E2699" s="370">
        <v>22.55</v>
      </c>
      <c r="F2699" s="370">
        <v>1.1779999999999999</v>
      </c>
    </row>
    <row r="2700" spans="1:8">
      <c r="A2700" s="370"/>
      <c r="B2700" s="370">
        <v>28.57</v>
      </c>
      <c r="C2700" s="370">
        <v>220.5</v>
      </c>
      <c r="D2700" s="370">
        <v>72.84</v>
      </c>
      <c r="E2700" s="370">
        <v>23.49</v>
      </c>
      <c r="F2700" s="370">
        <v>1.593</v>
      </c>
    </row>
    <row r="2701" spans="1:8">
      <c r="A2701" s="370"/>
      <c r="B2701" s="370">
        <v>31.43</v>
      </c>
      <c r="C2701" s="370">
        <v>205.3</v>
      </c>
      <c r="D2701" s="370">
        <v>71.599999999999994</v>
      </c>
      <c r="E2701" s="370">
        <v>24.36</v>
      </c>
      <c r="F2701" s="370">
        <v>2.2599999999999998</v>
      </c>
    </row>
    <row r="2702" spans="1:8">
      <c r="A2702" s="370"/>
      <c r="B2702" s="370">
        <v>34.29</v>
      </c>
      <c r="C2702" s="370">
        <v>188</v>
      </c>
      <c r="D2702" s="370">
        <v>69.14</v>
      </c>
      <c r="E2702" s="370">
        <v>25.14</v>
      </c>
      <c r="F2702" s="370">
        <v>3.226</v>
      </c>
    </row>
    <row r="2703" spans="1:8">
      <c r="A2703" s="370"/>
      <c r="B2703" s="370">
        <v>37.14</v>
      </c>
      <c r="C2703" s="370">
        <v>168.3</v>
      </c>
      <c r="D2703" s="370">
        <v>65.540000000000006</v>
      </c>
      <c r="E2703" s="370">
        <v>25.82</v>
      </c>
      <c r="F2703" s="370">
        <v>4.5419999999999998</v>
      </c>
    </row>
    <row r="2704" spans="1:8">
      <c r="A2704" s="370"/>
      <c r="B2704" s="370">
        <v>40</v>
      </c>
      <c r="C2704" s="370">
        <v>146.4</v>
      </c>
      <c r="D2704" s="370">
        <v>60.87</v>
      </c>
      <c r="E2704" s="370">
        <v>26.39</v>
      </c>
      <c r="F2704" s="370">
        <v>6.2519999999999998</v>
      </c>
    </row>
    <row r="2706" spans="1:8">
      <c r="A2706" s="398" t="s">
        <v>1993</v>
      </c>
      <c r="B2706" s="370">
        <v>0</v>
      </c>
      <c r="C2706" s="370">
        <v>291.89999999999998</v>
      </c>
      <c r="D2706" s="370">
        <v>0</v>
      </c>
      <c r="E2706" s="370">
        <v>12.5</v>
      </c>
      <c r="F2706" s="370">
        <v>0.78739999999999999</v>
      </c>
      <c r="G2706" s="370">
        <v>16</v>
      </c>
      <c r="H2706" s="370">
        <v>40</v>
      </c>
    </row>
    <row r="2707" spans="1:8">
      <c r="A2707" s="370"/>
      <c r="B2707" s="370">
        <v>2.8570000000000002</v>
      </c>
      <c r="C2707" s="370">
        <v>290.8</v>
      </c>
      <c r="D2707" s="370">
        <v>15.91</v>
      </c>
      <c r="E2707" s="370">
        <v>13.74</v>
      </c>
      <c r="F2707" s="370">
        <v>1.115</v>
      </c>
    </row>
    <row r="2708" spans="1:8">
      <c r="A2708" s="370"/>
      <c r="B2708" s="370">
        <v>5.7140000000000004</v>
      </c>
      <c r="C2708" s="370">
        <v>288.89999999999998</v>
      </c>
      <c r="D2708" s="370">
        <v>29.23</v>
      </c>
      <c r="E2708" s="370">
        <v>14.98</v>
      </c>
      <c r="F2708" s="370">
        <v>1.258</v>
      </c>
    </row>
    <row r="2709" spans="1:8">
      <c r="A2709" s="370"/>
      <c r="B2709" s="370">
        <v>8.5709999999999997</v>
      </c>
      <c r="C2709" s="370">
        <v>286.10000000000002</v>
      </c>
      <c r="D2709" s="370">
        <v>40.61</v>
      </c>
      <c r="E2709" s="370">
        <v>16.23</v>
      </c>
      <c r="F2709" s="370">
        <v>1.266</v>
      </c>
    </row>
    <row r="2710" spans="1:8">
      <c r="A2710" s="370"/>
      <c r="B2710" s="370">
        <v>11.43</v>
      </c>
      <c r="C2710" s="370">
        <v>282</v>
      </c>
      <c r="D2710" s="370">
        <v>50.14</v>
      </c>
      <c r="E2710" s="370">
        <v>17.46</v>
      </c>
      <c r="F2710" s="370">
        <v>1.1870000000000001</v>
      </c>
    </row>
    <row r="2711" spans="1:8">
      <c r="A2711" s="370"/>
      <c r="B2711" s="370">
        <v>14.29</v>
      </c>
      <c r="C2711" s="370">
        <v>276.8</v>
      </c>
      <c r="D2711" s="370">
        <v>57.9</v>
      </c>
      <c r="E2711" s="370">
        <v>18.68</v>
      </c>
      <c r="F2711" s="370">
        <v>1.069</v>
      </c>
    </row>
    <row r="2712" spans="1:8">
      <c r="A2712" s="370"/>
      <c r="B2712" s="370">
        <v>17.14</v>
      </c>
      <c r="C2712" s="370">
        <v>270.2</v>
      </c>
      <c r="D2712" s="370">
        <v>63.96</v>
      </c>
      <c r="E2712" s="370">
        <v>19.87</v>
      </c>
      <c r="F2712" s="370">
        <v>0.96040000000000003</v>
      </c>
    </row>
    <row r="2713" spans="1:8">
      <c r="A2713" s="370"/>
      <c r="B2713" s="370">
        <v>20</v>
      </c>
      <c r="C2713" s="370">
        <v>262.10000000000002</v>
      </c>
      <c r="D2713" s="370">
        <v>68.41</v>
      </c>
      <c r="E2713" s="370">
        <v>21.03</v>
      </c>
      <c r="F2713" s="370">
        <v>0.9103</v>
      </c>
    </row>
    <row r="2714" spans="1:8">
      <c r="A2714" s="370"/>
      <c r="B2714" s="370">
        <v>22.86</v>
      </c>
      <c r="C2714" s="370">
        <v>252.3</v>
      </c>
      <c r="D2714" s="370">
        <v>71.319999999999993</v>
      </c>
      <c r="E2714" s="370">
        <v>22.15</v>
      </c>
      <c r="F2714" s="370">
        <v>0.9667</v>
      </c>
    </row>
    <row r="2715" spans="1:8">
      <c r="A2715" s="370"/>
      <c r="B2715" s="370">
        <v>25.71</v>
      </c>
      <c r="C2715" s="370">
        <v>240.9</v>
      </c>
      <c r="D2715" s="370">
        <v>72.77</v>
      </c>
      <c r="E2715" s="370">
        <v>23.23</v>
      </c>
      <c r="F2715" s="370">
        <v>1.1779999999999999</v>
      </c>
    </row>
    <row r="2716" spans="1:8">
      <c r="A2716" s="370"/>
      <c r="B2716" s="370">
        <v>28.57</v>
      </c>
      <c r="C2716" s="370">
        <v>227.6</v>
      </c>
      <c r="D2716" s="370">
        <v>72.84</v>
      </c>
      <c r="E2716" s="370">
        <v>24.25</v>
      </c>
      <c r="F2716" s="370">
        <v>1.593</v>
      </c>
    </row>
    <row r="2717" spans="1:8">
      <c r="A2717" s="370"/>
      <c r="B2717" s="370">
        <v>31.43</v>
      </c>
      <c r="C2717" s="370">
        <v>212.3</v>
      </c>
      <c r="D2717" s="370">
        <v>71.599999999999994</v>
      </c>
      <c r="E2717" s="370">
        <v>25.2</v>
      </c>
      <c r="F2717" s="370">
        <v>2.2599999999999998</v>
      </c>
    </row>
    <row r="2718" spans="1:8">
      <c r="A2718" s="370"/>
      <c r="B2718" s="370">
        <v>34.29</v>
      </c>
      <c r="C2718" s="370">
        <v>194.9</v>
      </c>
      <c r="D2718" s="370">
        <v>69.14</v>
      </c>
      <c r="E2718" s="370">
        <v>26.09</v>
      </c>
      <c r="F2718" s="370">
        <v>3.226</v>
      </c>
    </row>
    <row r="2719" spans="1:8">
      <c r="A2719" s="370"/>
      <c r="B2719" s="370">
        <v>37.14</v>
      </c>
      <c r="C2719" s="370">
        <v>175.3</v>
      </c>
      <c r="D2719" s="370">
        <v>65.540000000000006</v>
      </c>
      <c r="E2719" s="370">
        <v>26.9</v>
      </c>
      <c r="F2719" s="370">
        <v>4.5419999999999998</v>
      </c>
    </row>
    <row r="2720" spans="1:8">
      <c r="A2720" s="370"/>
      <c r="B2720" s="370">
        <v>40</v>
      </c>
      <c r="C2720" s="370">
        <v>153.30000000000001</v>
      </c>
      <c r="D2720" s="370">
        <v>60.87</v>
      </c>
      <c r="E2720" s="370">
        <v>27.63</v>
      </c>
      <c r="F2720" s="370">
        <v>6.2519999999999998</v>
      </c>
    </row>
    <row r="2722" spans="1:8">
      <c r="A2722" s="398" t="s">
        <v>1994</v>
      </c>
      <c r="B2722" s="370">
        <v>0</v>
      </c>
      <c r="C2722" s="370">
        <v>304.2</v>
      </c>
      <c r="D2722" s="370">
        <v>0</v>
      </c>
      <c r="E2722" s="370">
        <v>13.04</v>
      </c>
      <c r="F2722" s="370">
        <v>0.78739999999999999</v>
      </c>
      <c r="G2722" s="370">
        <v>16</v>
      </c>
      <c r="H2722" s="370">
        <v>40</v>
      </c>
    </row>
    <row r="2723" spans="1:8">
      <c r="A2723" s="370"/>
      <c r="B2723" s="370">
        <v>2.8570000000000002</v>
      </c>
      <c r="C2723" s="370">
        <v>303.10000000000002</v>
      </c>
      <c r="D2723" s="370">
        <v>15.91</v>
      </c>
      <c r="E2723" s="370">
        <v>14.31</v>
      </c>
      <c r="F2723" s="370">
        <v>1.115</v>
      </c>
    </row>
    <row r="2724" spans="1:8">
      <c r="A2724" s="370"/>
      <c r="B2724" s="370">
        <v>5.7140000000000004</v>
      </c>
      <c r="C2724" s="370">
        <v>301</v>
      </c>
      <c r="D2724" s="370">
        <v>29.23</v>
      </c>
      <c r="E2724" s="370">
        <v>15.6</v>
      </c>
      <c r="F2724" s="370">
        <v>1.258</v>
      </c>
    </row>
    <row r="2725" spans="1:8">
      <c r="A2725" s="370"/>
      <c r="B2725" s="370">
        <v>8.5709999999999997</v>
      </c>
      <c r="C2725" s="370">
        <v>297.89999999999998</v>
      </c>
      <c r="D2725" s="370">
        <v>40.61</v>
      </c>
      <c r="E2725" s="370">
        <v>16.89</v>
      </c>
      <c r="F2725" s="370">
        <v>1.266</v>
      </c>
    </row>
    <row r="2726" spans="1:8">
      <c r="A2726" s="370"/>
      <c r="B2726" s="370">
        <v>11.43</v>
      </c>
      <c r="C2726" s="370">
        <v>293.60000000000002</v>
      </c>
      <c r="D2726" s="370">
        <v>50.14</v>
      </c>
      <c r="E2726" s="370">
        <v>18.170000000000002</v>
      </c>
      <c r="F2726" s="370">
        <v>1.1870000000000001</v>
      </c>
    </row>
    <row r="2727" spans="1:8">
      <c r="A2727" s="370"/>
      <c r="B2727" s="370">
        <v>14.29</v>
      </c>
      <c r="C2727" s="370">
        <v>288</v>
      </c>
      <c r="D2727" s="370">
        <v>57.9</v>
      </c>
      <c r="E2727" s="370">
        <v>19.43</v>
      </c>
      <c r="F2727" s="370">
        <v>1.069</v>
      </c>
    </row>
    <row r="2728" spans="1:8">
      <c r="A2728" s="370"/>
      <c r="B2728" s="370">
        <v>17.14</v>
      </c>
      <c r="C2728" s="370">
        <v>281</v>
      </c>
      <c r="D2728" s="370">
        <v>63.96</v>
      </c>
      <c r="E2728" s="370">
        <v>20.67</v>
      </c>
      <c r="F2728" s="370">
        <v>0.96040000000000003</v>
      </c>
    </row>
    <row r="2729" spans="1:8">
      <c r="A2729" s="370"/>
      <c r="B2729" s="370">
        <v>20</v>
      </c>
      <c r="C2729" s="370">
        <v>272.3</v>
      </c>
      <c r="D2729" s="370">
        <v>68.41</v>
      </c>
      <c r="E2729" s="370">
        <v>21.87</v>
      </c>
      <c r="F2729" s="370">
        <v>0.9103</v>
      </c>
    </row>
    <row r="2730" spans="1:8">
      <c r="A2730" s="370"/>
      <c r="B2730" s="370">
        <v>22.86</v>
      </c>
      <c r="C2730" s="370">
        <v>262</v>
      </c>
      <c r="D2730" s="370">
        <v>71.319999999999993</v>
      </c>
      <c r="E2730" s="370">
        <v>23.02</v>
      </c>
      <c r="F2730" s="370">
        <v>0.9667</v>
      </c>
    </row>
    <row r="2731" spans="1:8">
      <c r="A2731" s="370"/>
      <c r="B2731" s="370">
        <v>25.71</v>
      </c>
      <c r="C2731" s="370">
        <v>249.9</v>
      </c>
      <c r="D2731" s="370">
        <v>72.77</v>
      </c>
      <c r="E2731" s="370">
        <v>24.11</v>
      </c>
      <c r="F2731" s="370">
        <v>1.1779999999999999</v>
      </c>
    </row>
    <row r="2732" spans="1:8">
      <c r="A2732" s="370"/>
      <c r="B2732" s="370">
        <v>28.57</v>
      </c>
      <c r="C2732" s="370">
        <v>235.8</v>
      </c>
      <c r="D2732" s="370">
        <v>72.84</v>
      </c>
      <c r="E2732" s="370">
        <v>25.13</v>
      </c>
      <c r="F2732" s="370">
        <v>1.593</v>
      </c>
    </row>
    <row r="2733" spans="1:8">
      <c r="A2733" s="370"/>
      <c r="B2733" s="370">
        <v>31.43</v>
      </c>
      <c r="C2733" s="370">
        <v>219.6</v>
      </c>
      <c r="D2733" s="370">
        <v>71.599999999999994</v>
      </c>
      <c r="E2733" s="370">
        <v>26.08</v>
      </c>
      <c r="F2733" s="370">
        <v>2.2599999999999998</v>
      </c>
    </row>
    <row r="2734" spans="1:8">
      <c r="A2734" s="370"/>
      <c r="B2734" s="370">
        <v>34.29</v>
      </c>
      <c r="C2734" s="370">
        <v>201.2</v>
      </c>
      <c r="D2734" s="370">
        <v>69.14</v>
      </c>
      <c r="E2734" s="370">
        <v>26.93</v>
      </c>
      <c r="F2734" s="370">
        <v>3.226</v>
      </c>
    </row>
    <row r="2735" spans="1:8">
      <c r="A2735" s="370"/>
      <c r="B2735" s="370">
        <v>37.14</v>
      </c>
      <c r="C2735" s="370">
        <v>180.5</v>
      </c>
      <c r="D2735" s="370">
        <v>65.540000000000006</v>
      </c>
      <c r="E2735" s="370">
        <v>27.69</v>
      </c>
      <c r="F2735" s="370">
        <v>4.5419999999999998</v>
      </c>
    </row>
    <row r="2736" spans="1:8">
      <c r="A2736" s="370"/>
      <c r="B2736" s="370">
        <v>40</v>
      </c>
      <c r="C2736" s="370">
        <v>157.30000000000001</v>
      </c>
      <c r="D2736" s="370">
        <v>60.87</v>
      </c>
      <c r="E2736" s="370">
        <v>28.34</v>
      </c>
      <c r="F2736" s="370">
        <v>6.2519999999999998</v>
      </c>
    </row>
    <row r="2738" spans="1:8">
      <c r="A2738" s="398" t="s">
        <v>1995</v>
      </c>
      <c r="B2738" s="370">
        <v>0</v>
      </c>
      <c r="C2738" s="370">
        <v>313.5</v>
      </c>
      <c r="D2738" s="370">
        <v>0</v>
      </c>
      <c r="E2738" s="370">
        <v>13.1</v>
      </c>
      <c r="F2738" s="370">
        <v>0.78739999999999999</v>
      </c>
      <c r="G2738" s="370">
        <v>16</v>
      </c>
      <c r="H2738" s="370">
        <v>40</v>
      </c>
    </row>
    <row r="2739" spans="1:8">
      <c r="A2739" s="370"/>
      <c r="B2739" s="370">
        <v>2.8570000000000002</v>
      </c>
      <c r="C2739" s="370">
        <v>311.8</v>
      </c>
      <c r="D2739" s="370">
        <v>15.91</v>
      </c>
      <c r="E2739" s="370">
        <v>14.55</v>
      </c>
      <c r="F2739" s="370">
        <v>1.115</v>
      </c>
    </row>
    <row r="2740" spans="1:8">
      <c r="A2740" s="370"/>
      <c r="B2740" s="370">
        <v>5.7140000000000004</v>
      </c>
      <c r="C2740" s="370">
        <v>309.3</v>
      </c>
      <c r="D2740" s="370">
        <v>29.23</v>
      </c>
      <c r="E2740" s="370">
        <v>15.96</v>
      </c>
      <c r="F2740" s="370">
        <v>1.258</v>
      </c>
    </row>
    <row r="2741" spans="1:8">
      <c r="A2741" s="370"/>
      <c r="B2741" s="370">
        <v>8.5709999999999997</v>
      </c>
      <c r="C2741" s="370">
        <v>305.8</v>
      </c>
      <c r="D2741" s="370">
        <v>40.61</v>
      </c>
      <c r="E2741" s="370">
        <v>17.34</v>
      </c>
      <c r="F2741" s="370">
        <v>1.266</v>
      </c>
    </row>
    <row r="2742" spans="1:8">
      <c r="A2742" s="370"/>
      <c r="B2742" s="370">
        <v>11.43</v>
      </c>
      <c r="C2742" s="370">
        <v>301.2</v>
      </c>
      <c r="D2742" s="370">
        <v>50.14</v>
      </c>
      <c r="E2742" s="370">
        <v>18.670000000000002</v>
      </c>
      <c r="F2742" s="370">
        <v>1.1870000000000001</v>
      </c>
    </row>
    <row r="2743" spans="1:8">
      <c r="A2743" s="370"/>
      <c r="B2743" s="370">
        <v>14.29</v>
      </c>
      <c r="C2743" s="370">
        <v>295.3</v>
      </c>
      <c r="D2743" s="370">
        <v>57.9</v>
      </c>
      <c r="E2743" s="370">
        <v>19.97</v>
      </c>
      <c r="F2743" s="370">
        <v>1.069</v>
      </c>
    </row>
    <row r="2744" spans="1:8">
      <c r="A2744" s="370"/>
      <c r="B2744" s="370">
        <v>17.14</v>
      </c>
      <c r="C2744" s="370">
        <v>288</v>
      </c>
      <c r="D2744" s="370">
        <v>63.96</v>
      </c>
      <c r="E2744" s="370">
        <v>21.23</v>
      </c>
      <c r="F2744" s="370">
        <v>0.96040000000000003</v>
      </c>
    </row>
    <row r="2745" spans="1:8">
      <c r="A2745" s="370"/>
      <c r="B2745" s="370">
        <v>20</v>
      </c>
      <c r="C2745" s="370">
        <v>279.3</v>
      </c>
      <c r="D2745" s="370">
        <v>68.41</v>
      </c>
      <c r="E2745" s="370">
        <v>22.45</v>
      </c>
      <c r="F2745" s="370">
        <v>0.9103</v>
      </c>
    </row>
    <row r="2746" spans="1:8">
      <c r="A2746" s="370"/>
      <c r="B2746" s="370">
        <v>22.86</v>
      </c>
      <c r="C2746" s="370">
        <v>268.89999999999998</v>
      </c>
      <c r="D2746" s="370">
        <v>71.319999999999993</v>
      </c>
      <c r="E2746" s="370">
        <v>23.62</v>
      </c>
      <c r="F2746" s="370">
        <v>0.9667</v>
      </c>
    </row>
    <row r="2747" spans="1:8">
      <c r="A2747" s="370"/>
      <c r="B2747" s="370">
        <v>25.71</v>
      </c>
      <c r="C2747" s="370">
        <v>256.7</v>
      </c>
      <c r="D2747" s="370">
        <v>72.77</v>
      </c>
      <c r="E2747" s="370">
        <v>24.74</v>
      </c>
      <c r="F2747" s="370">
        <v>1.1779999999999999</v>
      </c>
    </row>
    <row r="2748" spans="1:8">
      <c r="A2748" s="370"/>
      <c r="B2748" s="370">
        <v>28.57</v>
      </c>
      <c r="C2748" s="370">
        <v>242.6</v>
      </c>
      <c r="D2748" s="370">
        <v>72.84</v>
      </c>
      <c r="E2748" s="370">
        <v>25.82</v>
      </c>
      <c r="F2748" s="370">
        <v>1.593</v>
      </c>
    </row>
    <row r="2749" spans="1:8">
      <c r="A2749" s="370"/>
      <c r="B2749" s="370">
        <v>31.43</v>
      </c>
      <c r="C2749" s="370">
        <v>226.4</v>
      </c>
      <c r="D2749" s="370">
        <v>71.599999999999994</v>
      </c>
      <c r="E2749" s="370">
        <v>26.85</v>
      </c>
      <c r="F2749" s="370">
        <v>2.2599999999999998</v>
      </c>
    </row>
    <row r="2750" spans="1:8">
      <c r="A2750" s="370"/>
      <c r="B2750" s="370">
        <v>34.29</v>
      </c>
      <c r="C2750" s="370">
        <v>208.1</v>
      </c>
      <c r="D2750" s="370">
        <v>69.14</v>
      </c>
      <c r="E2750" s="370">
        <v>27.83</v>
      </c>
      <c r="F2750" s="370">
        <v>3.226</v>
      </c>
    </row>
    <row r="2751" spans="1:8">
      <c r="A2751" s="370"/>
      <c r="B2751" s="370">
        <v>37.14</v>
      </c>
      <c r="C2751" s="370">
        <v>187.4</v>
      </c>
      <c r="D2751" s="370">
        <v>65.540000000000006</v>
      </c>
      <c r="E2751" s="370">
        <v>28.76</v>
      </c>
      <c r="F2751" s="370">
        <v>4.5419999999999998</v>
      </c>
    </row>
    <row r="2752" spans="1:8">
      <c r="A2752" s="370"/>
      <c r="B2752" s="370">
        <v>40</v>
      </c>
      <c r="C2752" s="370">
        <v>164.3</v>
      </c>
      <c r="D2752" s="370">
        <v>60.87</v>
      </c>
      <c r="E2752" s="370">
        <v>29.63</v>
      </c>
      <c r="F2752" s="370">
        <v>6.2519999999999998</v>
      </c>
    </row>
    <row r="2754" spans="1:8">
      <c r="A2754" s="398" t="s">
        <v>1996</v>
      </c>
      <c r="B2754" s="370">
        <v>0</v>
      </c>
      <c r="C2754" s="370">
        <v>19.86</v>
      </c>
      <c r="D2754" s="370">
        <v>0</v>
      </c>
      <c r="E2754" s="370">
        <v>1.327</v>
      </c>
      <c r="F2754" s="370">
        <v>0.95850000000000002</v>
      </c>
      <c r="G2754" s="370">
        <v>25</v>
      </c>
      <c r="H2754" s="370">
        <v>55</v>
      </c>
    </row>
    <row r="2755" spans="1:8">
      <c r="A2755" s="370"/>
      <c r="B2755" s="370">
        <v>3.9289999999999998</v>
      </c>
      <c r="C2755" s="370">
        <v>20.14</v>
      </c>
      <c r="D2755" s="370">
        <v>15.02</v>
      </c>
      <c r="E2755" s="370">
        <v>1.415</v>
      </c>
      <c r="F2755" s="370">
        <v>1.0329999999999999</v>
      </c>
    </row>
    <row r="2756" spans="1:8">
      <c r="A2756" s="370"/>
      <c r="B2756" s="370">
        <v>7.8570000000000002</v>
      </c>
      <c r="C2756" s="370">
        <v>20.32</v>
      </c>
      <c r="D2756" s="370">
        <v>28.67</v>
      </c>
      <c r="E2756" s="370">
        <v>1.5129999999999999</v>
      </c>
      <c r="F2756" s="370">
        <v>1.0509999999999999</v>
      </c>
    </row>
    <row r="2757" spans="1:8">
      <c r="A2757" s="370"/>
      <c r="B2757" s="370">
        <v>11.79</v>
      </c>
      <c r="C2757" s="370">
        <v>20.399999999999999</v>
      </c>
      <c r="D2757" s="370">
        <v>40.47</v>
      </c>
      <c r="E2757" s="370">
        <v>1.619</v>
      </c>
      <c r="F2757" s="370">
        <v>1.0329999999999999</v>
      </c>
    </row>
    <row r="2758" spans="1:8">
      <c r="A2758" s="370"/>
      <c r="B2758" s="370">
        <v>15.71</v>
      </c>
      <c r="C2758" s="370">
        <v>20.350000000000001</v>
      </c>
      <c r="D2758" s="370">
        <v>50.46</v>
      </c>
      <c r="E2758" s="370">
        <v>1.732</v>
      </c>
      <c r="F2758" s="370">
        <v>0.99780000000000002</v>
      </c>
    </row>
    <row r="2759" spans="1:8">
      <c r="A2759" s="370"/>
      <c r="B2759" s="370">
        <v>19.64</v>
      </c>
      <c r="C2759" s="370">
        <v>20.18</v>
      </c>
      <c r="D2759" s="370">
        <v>58.68</v>
      </c>
      <c r="E2759" s="370">
        <v>1.8480000000000001</v>
      </c>
      <c r="F2759" s="370">
        <v>0.96519999999999995</v>
      </c>
    </row>
    <row r="2760" spans="1:8">
      <c r="A2760" s="370"/>
      <c r="B2760" s="370">
        <v>23.57</v>
      </c>
      <c r="C2760" s="370">
        <v>19.87</v>
      </c>
      <c r="D2760" s="370">
        <v>65.180000000000007</v>
      </c>
      <c r="E2760" s="370">
        <v>1.968</v>
      </c>
      <c r="F2760" s="370">
        <v>0.95469999999999999</v>
      </c>
    </row>
    <row r="2761" spans="1:8">
      <c r="A2761" s="370"/>
      <c r="B2761" s="370">
        <v>27.5</v>
      </c>
      <c r="C2761" s="370">
        <v>19.399999999999999</v>
      </c>
      <c r="D2761" s="370">
        <v>69.98</v>
      </c>
      <c r="E2761" s="370">
        <v>2.0870000000000002</v>
      </c>
      <c r="F2761" s="370">
        <v>0.9859</v>
      </c>
    </row>
    <row r="2762" spans="1:8">
      <c r="A2762" s="370"/>
      <c r="B2762" s="370">
        <v>31.43</v>
      </c>
      <c r="C2762" s="370">
        <v>18.77</v>
      </c>
      <c r="D2762" s="370">
        <v>73.13</v>
      </c>
      <c r="E2762" s="370">
        <v>2.2040000000000002</v>
      </c>
      <c r="F2762" s="370">
        <v>1.0780000000000001</v>
      </c>
    </row>
    <row r="2763" spans="1:8">
      <c r="A2763" s="370"/>
      <c r="B2763" s="370">
        <v>35.36</v>
      </c>
      <c r="C2763" s="370">
        <v>17.96</v>
      </c>
      <c r="D2763" s="370">
        <v>74.67</v>
      </c>
      <c r="E2763" s="370">
        <v>2.3180000000000001</v>
      </c>
      <c r="F2763" s="370">
        <v>1.2509999999999999</v>
      </c>
    </row>
    <row r="2764" spans="1:8">
      <c r="A2764" s="370"/>
      <c r="B2764" s="370">
        <v>39.29</v>
      </c>
      <c r="C2764" s="370">
        <v>16.96</v>
      </c>
      <c r="D2764" s="370">
        <v>74.62</v>
      </c>
      <c r="E2764" s="370">
        <v>2.4260000000000002</v>
      </c>
      <c r="F2764" s="370">
        <v>1.5249999999999999</v>
      </c>
    </row>
    <row r="2765" spans="1:8">
      <c r="A2765" s="370"/>
      <c r="B2765" s="370">
        <v>43.21</v>
      </c>
      <c r="C2765" s="370">
        <v>15.77</v>
      </c>
      <c r="D2765" s="370">
        <v>73.03</v>
      </c>
      <c r="E2765" s="370">
        <v>2.5249999999999999</v>
      </c>
      <c r="F2765" s="370">
        <v>1.9179999999999999</v>
      </c>
    </row>
    <row r="2766" spans="1:8">
      <c r="A2766" s="370"/>
      <c r="B2766" s="370">
        <v>47.14</v>
      </c>
      <c r="C2766" s="370">
        <v>14.36</v>
      </c>
      <c r="D2766" s="370">
        <v>69.94</v>
      </c>
      <c r="E2766" s="370">
        <v>2.6150000000000002</v>
      </c>
      <c r="F2766" s="370">
        <v>2.4510000000000001</v>
      </c>
    </row>
    <row r="2767" spans="1:8">
      <c r="A2767" s="370"/>
      <c r="B2767" s="370">
        <v>51.07</v>
      </c>
      <c r="C2767" s="370">
        <v>12.72</v>
      </c>
      <c r="D2767" s="370">
        <v>65.39</v>
      </c>
      <c r="E2767" s="370">
        <v>2.694</v>
      </c>
      <c r="F2767" s="370">
        <v>3.1419999999999999</v>
      </c>
    </row>
    <row r="2768" spans="1:8">
      <c r="A2768" s="370"/>
      <c r="B2768" s="370">
        <v>54.99</v>
      </c>
      <c r="C2768" s="370">
        <v>10.86</v>
      </c>
      <c r="D2768" s="370">
        <v>59.42</v>
      </c>
      <c r="E2768" s="370">
        <v>2.758</v>
      </c>
      <c r="F2768" s="370">
        <v>4.0110000000000001</v>
      </c>
    </row>
    <row r="2770" spans="1:8">
      <c r="A2770" s="398" t="s">
        <v>1997</v>
      </c>
      <c r="B2770" s="370">
        <v>0</v>
      </c>
      <c r="C2770" s="370">
        <v>24.88</v>
      </c>
      <c r="D2770" s="370">
        <v>0</v>
      </c>
      <c r="E2770" s="370">
        <v>1.6579999999999999</v>
      </c>
      <c r="F2770" s="370">
        <v>0.95850000000000002</v>
      </c>
      <c r="G2770" s="370">
        <v>25</v>
      </c>
      <c r="H2770" s="370">
        <v>55</v>
      </c>
    </row>
    <row r="2771" spans="1:8">
      <c r="A2771" s="370"/>
      <c r="B2771" s="370">
        <v>3.9289999999999998</v>
      </c>
      <c r="C2771" s="370">
        <v>24.9</v>
      </c>
      <c r="D2771" s="370">
        <v>15.22</v>
      </c>
      <c r="E2771" s="370">
        <v>1.7490000000000001</v>
      </c>
      <c r="F2771" s="370">
        <v>1.0329999999999999</v>
      </c>
    </row>
    <row r="2772" spans="1:8">
      <c r="A2772" s="370"/>
      <c r="B2772" s="370">
        <v>7.8570000000000002</v>
      </c>
      <c r="C2772" s="370">
        <v>24.86</v>
      </c>
      <c r="D2772" s="370">
        <v>28.89</v>
      </c>
      <c r="E2772" s="370">
        <v>1.85</v>
      </c>
      <c r="F2772" s="370">
        <v>1.0509999999999999</v>
      </c>
    </row>
    <row r="2773" spans="1:8">
      <c r="A2773" s="370"/>
      <c r="B2773" s="370">
        <v>11.79</v>
      </c>
      <c r="C2773" s="370">
        <v>24.75</v>
      </c>
      <c r="D2773" s="370">
        <v>40.65</v>
      </c>
      <c r="E2773" s="370">
        <v>1.962</v>
      </c>
      <c r="F2773" s="370">
        <v>1.0329999999999999</v>
      </c>
    </row>
    <row r="2774" spans="1:8">
      <c r="A2774" s="370"/>
      <c r="B2774" s="370">
        <v>15.71</v>
      </c>
      <c r="C2774" s="370">
        <v>24.57</v>
      </c>
      <c r="D2774" s="370">
        <v>50.56</v>
      </c>
      <c r="E2774" s="370">
        <v>2.0840000000000001</v>
      </c>
      <c r="F2774" s="370">
        <v>0.99780000000000002</v>
      </c>
    </row>
    <row r="2775" spans="1:8">
      <c r="A2775" s="370"/>
      <c r="B2775" s="370">
        <v>19.64</v>
      </c>
      <c r="C2775" s="370">
        <v>24.29</v>
      </c>
      <c r="D2775" s="370">
        <v>58.69</v>
      </c>
      <c r="E2775" s="370">
        <v>2.2160000000000002</v>
      </c>
      <c r="F2775" s="370">
        <v>0.96519999999999995</v>
      </c>
    </row>
    <row r="2776" spans="1:8">
      <c r="A2776" s="370"/>
      <c r="B2776" s="370">
        <v>23.57</v>
      </c>
      <c r="C2776" s="370">
        <v>23.92</v>
      </c>
      <c r="D2776" s="370">
        <v>65.099999999999994</v>
      </c>
      <c r="E2776" s="370">
        <v>2.3580000000000001</v>
      </c>
      <c r="F2776" s="370">
        <v>0.95469999999999999</v>
      </c>
    </row>
    <row r="2777" spans="1:8">
      <c r="A2777" s="370"/>
      <c r="B2777" s="370">
        <v>27.5</v>
      </c>
      <c r="C2777" s="370">
        <v>23.43</v>
      </c>
      <c r="D2777" s="370">
        <v>69.849999999999994</v>
      </c>
      <c r="E2777" s="370">
        <v>2.5110000000000001</v>
      </c>
      <c r="F2777" s="370">
        <v>0.9859</v>
      </c>
    </row>
    <row r="2778" spans="1:8">
      <c r="A2778" s="370"/>
      <c r="B2778" s="370">
        <v>31.43</v>
      </c>
      <c r="C2778" s="370">
        <v>22.82</v>
      </c>
      <c r="D2778" s="370">
        <v>72.989999999999995</v>
      </c>
      <c r="E2778" s="370">
        <v>2.6749999999999998</v>
      </c>
      <c r="F2778" s="370">
        <v>1.0780000000000001</v>
      </c>
    </row>
    <row r="2779" spans="1:8">
      <c r="A2779" s="370"/>
      <c r="B2779" s="370">
        <v>35.36</v>
      </c>
      <c r="C2779" s="370">
        <v>22.08</v>
      </c>
      <c r="D2779" s="370">
        <v>74.59</v>
      </c>
      <c r="E2779" s="370">
        <v>2.8490000000000002</v>
      </c>
      <c r="F2779" s="370">
        <v>1.2509999999999999</v>
      </c>
    </row>
    <row r="2780" spans="1:8">
      <c r="A2780" s="370"/>
      <c r="B2780" s="370">
        <v>39.29</v>
      </c>
      <c r="C2780" s="370">
        <v>21.19</v>
      </c>
      <c r="D2780" s="370">
        <v>74.72</v>
      </c>
      <c r="E2780" s="370">
        <v>3.0339999999999998</v>
      </c>
      <c r="F2780" s="370">
        <v>1.5249999999999999</v>
      </c>
    </row>
    <row r="2781" spans="1:8">
      <c r="A2781" s="370"/>
      <c r="B2781" s="370">
        <v>43.21</v>
      </c>
      <c r="C2781" s="370">
        <v>20.149999999999999</v>
      </c>
      <c r="D2781" s="370">
        <v>73.430000000000007</v>
      </c>
      <c r="E2781" s="370">
        <v>3.2290000000000001</v>
      </c>
      <c r="F2781" s="370">
        <v>1.9179999999999999</v>
      </c>
    </row>
    <row r="2782" spans="1:8">
      <c r="A2782" s="370"/>
      <c r="B2782" s="370">
        <v>47.14</v>
      </c>
      <c r="C2782" s="370">
        <v>18.95</v>
      </c>
      <c r="D2782" s="370">
        <v>70.78</v>
      </c>
      <c r="E2782" s="370">
        <v>3.4359999999999999</v>
      </c>
      <c r="F2782" s="370">
        <v>2.4510000000000001</v>
      </c>
    </row>
    <row r="2783" spans="1:8">
      <c r="A2783" s="370"/>
      <c r="B2783" s="370">
        <v>51.07</v>
      </c>
      <c r="C2783" s="370">
        <v>17.559999999999999</v>
      </c>
      <c r="D2783" s="370">
        <v>66.83</v>
      </c>
      <c r="E2783" s="370">
        <v>3.653</v>
      </c>
      <c r="F2783" s="370">
        <v>3.1419999999999999</v>
      </c>
    </row>
    <row r="2784" spans="1:8">
      <c r="A2784" s="370"/>
      <c r="B2784" s="370">
        <v>54.99</v>
      </c>
      <c r="C2784" s="370">
        <v>15.99</v>
      </c>
      <c r="D2784" s="370">
        <v>61.66</v>
      </c>
      <c r="E2784" s="370">
        <v>3.88</v>
      </c>
      <c r="F2784" s="370">
        <v>4.0110000000000001</v>
      </c>
    </row>
    <row r="2786" spans="1:8">
      <c r="A2786" s="398" t="s">
        <v>1998</v>
      </c>
      <c r="B2786" s="370">
        <v>0</v>
      </c>
      <c r="C2786" s="370">
        <v>42.17</v>
      </c>
      <c r="D2786" s="370">
        <v>0</v>
      </c>
      <c r="E2786" s="370">
        <v>2.8769999999999998</v>
      </c>
      <c r="F2786" s="370">
        <v>0.95850000000000002</v>
      </c>
      <c r="G2786" s="370">
        <v>25</v>
      </c>
      <c r="H2786" s="370">
        <v>55</v>
      </c>
    </row>
    <row r="2787" spans="1:8">
      <c r="A2787" s="370"/>
      <c r="B2787" s="370">
        <v>3.9289999999999998</v>
      </c>
      <c r="C2787" s="370">
        <v>42.34</v>
      </c>
      <c r="D2787" s="370">
        <v>15.19</v>
      </c>
      <c r="E2787" s="370">
        <v>3.012</v>
      </c>
      <c r="F2787" s="370">
        <v>1.0329999999999999</v>
      </c>
    </row>
    <row r="2788" spans="1:8">
      <c r="A2788" s="370"/>
      <c r="B2788" s="370">
        <v>7.8570000000000002</v>
      </c>
      <c r="C2788" s="370">
        <v>42.3</v>
      </c>
      <c r="D2788" s="370">
        <v>28.76</v>
      </c>
      <c r="E2788" s="370">
        <v>3.169</v>
      </c>
      <c r="F2788" s="370">
        <v>1.0509999999999999</v>
      </c>
    </row>
    <row r="2789" spans="1:8">
      <c r="A2789" s="370"/>
      <c r="B2789" s="370">
        <v>11.79</v>
      </c>
      <c r="C2789" s="370">
        <v>42.06</v>
      </c>
      <c r="D2789" s="370">
        <v>40.49</v>
      </c>
      <c r="E2789" s="370">
        <v>3.343</v>
      </c>
      <c r="F2789" s="370">
        <v>1.0329999999999999</v>
      </c>
    </row>
    <row r="2790" spans="1:8">
      <c r="A2790" s="370"/>
      <c r="B2790" s="370">
        <v>15.71</v>
      </c>
      <c r="C2790" s="370">
        <v>41.6</v>
      </c>
      <c r="D2790" s="370">
        <v>50.43</v>
      </c>
      <c r="E2790" s="370">
        <v>3.5310000000000001</v>
      </c>
      <c r="F2790" s="370">
        <v>0.99780000000000002</v>
      </c>
    </row>
    <row r="2791" spans="1:8">
      <c r="A2791" s="370"/>
      <c r="B2791" s="370">
        <v>19.64</v>
      </c>
      <c r="C2791" s="370">
        <v>40.9</v>
      </c>
      <c r="D2791" s="370">
        <v>58.65</v>
      </c>
      <c r="E2791" s="370">
        <v>3.73</v>
      </c>
      <c r="F2791" s="370">
        <v>0.96519999999999995</v>
      </c>
    </row>
    <row r="2792" spans="1:8">
      <c r="A2792" s="370"/>
      <c r="B2792" s="370">
        <v>23.57</v>
      </c>
      <c r="C2792" s="370">
        <v>39.979999999999997</v>
      </c>
      <c r="D2792" s="370">
        <v>65.17</v>
      </c>
      <c r="E2792" s="370">
        <v>3.9359999999999999</v>
      </c>
      <c r="F2792" s="370">
        <v>0.95469999999999999</v>
      </c>
    </row>
    <row r="2793" spans="1:8">
      <c r="A2793" s="370"/>
      <c r="B2793" s="370">
        <v>27.5</v>
      </c>
      <c r="C2793" s="370">
        <v>38.799999999999997</v>
      </c>
      <c r="D2793" s="370">
        <v>70.069999999999993</v>
      </c>
      <c r="E2793" s="370">
        <v>4.1470000000000002</v>
      </c>
      <c r="F2793" s="370">
        <v>0.9859</v>
      </c>
    </row>
    <row r="2794" spans="1:8">
      <c r="A2794" s="370"/>
      <c r="B2794" s="370">
        <v>31.43</v>
      </c>
      <c r="C2794" s="370">
        <v>37.369999999999997</v>
      </c>
      <c r="D2794" s="370">
        <v>73.400000000000006</v>
      </c>
      <c r="E2794" s="370">
        <v>4.3579999999999997</v>
      </c>
      <c r="F2794" s="370">
        <v>1.0780000000000001</v>
      </c>
    </row>
    <row r="2795" spans="1:8">
      <c r="A2795" s="370"/>
      <c r="B2795" s="370">
        <v>35.36</v>
      </c>
      <c r="C2795" s="370">
        <v>35.68</v>
      </c>
      <c r="D2795" s="370">
        <v>75.19</v>
      </c>
      <c r="E2795" s="370">
        <v>4.5670000000000002</v>
      </c>
      <c r="F2795" s="370">
        <v>1.2509999999999999</v>
      </c>
    </row>
    <row r="2796" spans="1:8">
      <c r="A2796" s="370"/>
      <c r="B2796" s="370">
        <v>39.29</v>
      </c>
      <c r="C2796" s="370">
        <v>33.71</v>
      </c>
      <c r="D2796" s="370">
        <v>75.52</v>
      </c>
      <c r="E2796" s="370">
        <v>4.7690000000000001</v>
      </c>
      <c r="F2796" s="370">
        <v>1.5249999999999999</v>
      </c>
    </row>
    <row r="2797" spans="1:8">
      <c r="A2797" s="370"/>
      <c r="B2797" s="370">
        <v>43.21</v>
      </c>
      <c r="C2797" s="370">
        <v>31.45</v>
      </c>
      <c r="D2797" s="370">
        <v>74.42</v>
      </c>
      <c r="E2797" s="370">
        <v>4.9619999999999997</v>
      </c>
      <c r="F2797" s="370">
        <v>1.9179999999999999</v>
      </c>
    </row>
    <row r="2798" spans="1:8">
      <c r="A2798" s="370"/>
      <c r="B2798" s="370">
        <v>47.14</v>
      </c>
      <c r="C2798" s="370">
        <v>28.91</v>
      </c>
      <c r="D2798" s="370">
        <v>71.959999999999994</v>
      </c>
      <c r="E2798" s="370">
        <v>5.1429999999999998</v>
      </c>
      <c r="F2798" s="370">
        <v>2.4510000000000001</v>
      </c>
    </row>
    <row r="2799" spans="1:8">
      <c r="A2799" s="370"/>
      <c r="B2799" s="370">
        <v>51.07</v>
      </c>
      <c r="C2799" s="370">
        <v>26.06</v>
      </c>
      <c r="D2799" s="370">
        <v>68.17</v>
      </c>
      <c r="E2799" s="370">
        <v>5.3070000000000004</v>
      </c>
      <c r="F2799" s="370">
        <v>3.1419999999999999</v>
      </c>
    </row>
    <row r="2800" spans="1:8">
      <c r="A2800" s="370"/>
      <c r="B2800" s="370">
        <v>54.99</v>
      </c>
      <c r="C2800" s="370">
        <v>22.9</v>
      </c>
      <c r="D2800" s="370">
        <v>63.14</v>
      </c>
      <c r="E2800" s="370">
        <v>5.452</v>
      </c>
      <c r="F2800" s="370">
        <v>4.0110000000000001</v>
      </c>
    </row>
    <row r="2802" spans="1:8">
      <c r="A2802" s="398" t="s">
        <v>1999</v>
      </c>
      <c r="B2802" s="370">
        <v>0</v>
      </c>
      <c r="C2802" s="370">
        <v>48.91</v>
      </c>
      <c r="D2802" s="370">
        <v>0</v>
      </c>
      <c r="E2802" s="370">
        <v>3.3239999999999998</v>
      </c>
      <c r="F2802" s="370">
        <v>0.95850000000000002</v>
      </c>
      <c r="G2802" s="370">
        <v>25</v>
      </c>
      <c r="H2802" s="370">
        <v>55</v>
      </c>
    </row>
    <row r="2803" spans="1:8">
      <c r="A2803" s="370"/>
      <c r="B2803" s="370">
        <v>3.9289999999999998</v>
      </c>
      <c r="C2803" s="370">
        <v>48.88</v>
      </c>
      <c r="D2803" s="370">
        <v>15.23</v>
      </c>
      <c r="E2803" s="370">
        <v>3.4550000000000001</v>
      </c>
      <c r="F2803" s="370">
        <v>1.0329999999999999</v>
      </c>
    </row>
    <row r="2804" spans="1:8">
      <c r="A2804" s="370"/>
      <c r="B2804" s="370">
        <v>7.8570000000000002</v>
      </c>
      <c r="C2804" s="370">
        <v>48.81</v>
      </c>
      <c r="D2804" s="370">
        <v>28.93</v>
      </c>
      <c r="E2804" s="370">
        <v>3.6269999999999998</v>
      </c>
      <c r="F2804" s="370">
        <v>1.0509999999999999</v>
      </c>
    </row>
    <row r="2805" spans="1:8">
      <c r="A2805" s="370"/>
      <c r="B2805" s="370">
        <v>11.79</v>
      </c>
      <c r="C2805" s="370">
        <v>48.66</v>
      </c>
      <c r="D2805" s="370">
        <v>40.75</v>
      </c>
      <c r="E2805" s="370">
        <v>3.8370000000000002</v>
      </c>
      <c r="F2805" s="370">
        <v>1.0329999999999999</v>
      </c>
    </row>
    <row r="2806" spans="1:8">
      <c r="A2806" s="370"/>
      <c r="B2806" s="370">
        <v>15.71</v>
      </c>
      <c r="C2806" s="370">
        <v>48.41</v>
      </c>
      <c r="D2806" s="370">
        <v>50.74</v>
      </c>
      <c r="E2806" s="370">
        <v>4.08</v>
      </c>
      <c r="F2806" s="370">
        <v>0.99780000000000002</v>
      </c>
    </row>
    <row r="2807" spans="1:8">
      <c r="A2807" s="370"/>
      <c r="B2807" s="370">
        <v>19.64</v>
      </c>
      <c r="C2807" s="370">
        <v>47.99</v>
      </c>
      <c r="D2807" s="370">
        <v>58.95</v>
      </c>
      <c r="E2807" s="370">
        <v>4.3520000000000003</v>
      </c>
      <c r="F2807" s="370">
        <v>0.96519999999999995</v>
      </c>
    </row>
    <row r="2808" spans="1:8">
      <c r="A2808" s="370"/>
      <c r="B2808" s="370">
        <v>23.57</v>
      </c>
      <c r="C2808" s="370">
        <v>47.38</v>
      </c>
      <c r="D2808" s="370">
        <v>65.44</v>
      </c>
      <c r="E2808" s="370">
        <v>4.649</v>
      </c>
      <c r="F2808" s="370">
        <v>0.95469999999999999</v>
      </c>
    </row>
    <row r="2809" spans="1:8">
      <c r="A2809" s="370"/>
      <c r="B2809" s="370">
        <v>27.5</v>
      </c>
      <c r="C2809" s="370">
        <v>46.54</v>
      </c>
      <c r="D2809" s="370">
        <v>70.27</v>
      </c>
      <c r="E2809" s="370">
        <v>4.9660000000000002</v>
      </c>
      <c r="F2809" s="370">
        <v>0.9859</v>
      </c>
    </row>
    <row r="2810" spans="1:8">
      <c r="A2810" s="370"/>
      <c r="B2810" s="370">
        <v>31.43</v>
      </c>
      <c r="C2810" s="370">
        <v>45.43</v>
      </c>
      <c r="D2810" s="370">
        <v>73.5</v>
      </c>
      <c r="E2810" s="370">
        <v>5.2990000000000004</v>
      </c>
      <c r="F2810" s="370">
        <v>1.0780000000000001</v>
      </c>
    </row>
    <row r="2811" spans="1:8">
      <c r="A2811" s="370"/>
      <c r="B2811" s="370">
        <v>35.36</v>
      </c>
      <c r="C2811" s="370">
        <v>44.01</v>
      </c>
      <c r="D2811" s="370">
        <v>75.180000000000007</v>
      </c>
      <c r="E2811" s="370">
        <v>5.6449999999999996</v>
      </c>
      <c r="F2811" s="370">
        <v>1.2509999999999999</v>
      </c>
    </row>
    <row r="2812" spans="1:8">
      <c r="A2812" s="370"/>
      <c r="B2812" s="370">
        <v>39.29</v>
      </c>
      <c r="C2812" s="370">
        <v>42.23</v>
      </c>
      <c r="D2812" s="370">
        <v>75.37</v>
      </c>
      <c r="E2812" s="370">
        <v>5.9980000000000002</v>
      </c>
      <c r="F2812" s="370">
        <v>1.5249999999999999</v>
      </c>
    </row>
    <row r="2813" spans="1:8">
      <c r="A2813" s="370"/>
      <c r="B2813" s="370">
        <v>43.21</v>
      </c>
      <c r="C2813" s="370">
        <v>40.07</v>
      </c>
      <c r="D2813" s="370">
        <v>74.13</v>
      </c>
      <c r="E2813" s="370">
        <v>6.3550000000000004</v>
      </c>
      <c r="F2813" s="370">
        <v>1.9179999999999999</v>
      </c>
    </row>
    <row r="2814" spans="1:8">
      <c r="A2814" s="370"/>
      <c r="B2814" s="370">
        <v>47.14</v>
      </c>
      <c r="C2814" s="370">
        <v>37.47</v>
      </c>
      <c r="D2814" s="370">
        <v>71.510000000000005</v>
      </c>
      <c r="E2814" s="370">
        <v>6.7119999999999997</v>
      </c>
      <c r="F2814" s="370">
        <v>2.4510000000000001</v>
      </c>
    </row>
    <row r="2815" spans="1:8">
      <c r="A2815" s="370"/>
      <c r="B2815" s="370">
        <v>51.07</v>
      </c>
      <c r="C2815" s="370">
        <v>34.409999999999997</v>
      </c>
      <c r="D2815" s="370">
        <v>67.58</v>
      </c>
      <c r="E2815" s="370">
        <v>7.0640000000000001</v>
      </c>
      <c r="F2815" s="370">
        <v>3.1419999999999999</v>
      </c>
    </row>
    <row r="2816" spans="1:8">
      <c r="A2816" s="370"/>
      <c r="B2816" s="370">
        <v>54.99</v>
      </c>
      <c r="C2816" s="370">
        <v>30.85</v>
      </c>
      <c r="D2816" s="370">
        <v>62.39</v>
      </c>
      <c r="E2816" s="370">
        <v>7.407</v>
      </c>
      <c r="F2816" s="370">
        <v>4.0110000000000001</v>
      </c>
    </row>
    <row r="2818" spans="1:8">
      <c r="A2818" s="398" t="s">
        <v>2000</v>
      </c>
      <c r="B2818" s="370">
        <v>0</v>
      </c>
      <c r="C2818" s="370">
        <v>65.209999999999994</v>
      </c>
      <c r="D2818" s="370">
        <v>0</v>
      </c>
      <c r="E2818" s="370">
        <v>4.407</v>
      </c>
      <c r="F2818" s="370">
        <v>0.95850000000000002</v>
      </c>
      <c r="G2818" s="370">
        <v>25</v>
      </c>
      <c r="H2818" s="370">
        <v>55</v>
      </c>
    </row>
    <row r="2819" spans="1:8">
      <c r="A2819" s="370"/>
      <c r="B2819" s="370">
        <v>3.9289999999999998</v>
      </c>
      <c r="C2819" s="370">
        <v>65.23</v>
      </c>
      <c r="D2819" s="370">
        <v>15.17</v>
      </c>
      <c r="E2819" s="370">
        <v>4.6070000000000002</v>
      </c>
      <c r="F2819" s="370">
        <v>1.0329999999999999</v>
      </c>
    </row>
    <row r="2820" spans="1:8">
      <c r="A2820" s="370"/>
      <c r="B2820" s="370">
        <v>7.8570000000000002</v>
      </c>
      <c r="C2820" s="370">
        <v>65.17</v>
      </c>
      <c r="D2820" s="370">
        <v>28.71</v>
      </c>
      <c r="E2820" s="370">
        <v>4.8579999999999997</v>
      </c>
      <c r="F2820" s="370">
        <v>1.0509999999999999</v>
      </c>
    </row>
    <row r="2821" spans="1:8">
      <c r="A2821" s="370"/>
      <c r="B2821" s="370">
        <v>11.79</v>
      </c>
      <c r="C2821" s="370">
        <v>64.97</v>
      </c>
      <c r="D2821" s="370">
        <v>40.44</v>
      </c>
      <c r="E2821" s="370">
        <v>5.1509999999999998</v>
      </c>
      <c r="F2821" s="370">
        <v>1.0329999999999999</v>
      </c>
    </row>
    <row r="2822" spans="1:8">
      <c r="A2822" s="370"/>
      <c r="B2822" s="370">
        <v>15.71</v>
      </c>
      <c r="C2822" s="370">
        <v>64.569999999999993</v>
      </c>
      <c r="D2822" s="370">
        <v>50.4</v>
      </c>
      <c r="E2822" s="370">
        <v>5.48</v>
      </c>
      <c r="F2822" s="370">
        <v>0.99780000000000002</v>
      </c>
    </row>
    <row r="2823" spans="1:8">
      <c r="A2823" s="370"/>
      <c r="B2823" s="370">
        <v>19.64</v>
      </c>
      <c r="C2823" s="370">
        <v>63.93</v>
      </c>
      <c r="D2823" s="370">
        <v>58.64</v>
      </c>
      <c r="E2823" s="370">
        <v>5.8369999999999997</v>
      </c>
      <c r="F2823" s="370">
        <v>0.96519999999999995</v>
      </c>
    </row>
    <row r="2824" spans="1:8">
      <c r="A2824" s="370"/>
      <c r="B2824" s="370">
        <v>23.57</v>
      </c>
      <c r="C2824" s="370">
        <v>62.98</v>
      </c>
      <c r="D2824" s="370">
        <v>65.209999999999994</v>
      </c>
      <c r="E2824" s="370">
        <v>6.2140000000000004</v>
      </c>
      <c r="F2824" s="370">
        <v>0.95469999999999999</v>
      </c>
    </row>
    <row r="2825" spans="1:8">
      <c r="A2825" s="370"/>
      <c r="B2825" s="370">
        <v>27.5</v>
      </c>
      <c r="C2825" s="370">
        <v>61.66</v>
      </c>
      <c r="D2825" s="370">
        <v>70.14</v>
      </c>
      <c r="E2825" s="370">
        <v>6.6029999999999998</v>
      </c>
      <c r="F2825" s="370">
        <v>0.9859</v>
      </c>
    </row>
    <row r="2826" spans="1:8">
      <c r="A2826" s="370"/>
      <c r="B2826" s="370">
        <v>31.43</v>
      </c>
      <c r="C2826" s="370">
        <v>59.93</v>
      </c>
      <c r="D2826" s="370">
        <v>73.5</v>
      </c>
      <c r="E2826" s="370">
        <v>6.9960000000000004</v>
      </c>
      <c r="F2826" s="370">
        <v>1.0780000000000001</v>
      </c>
    </row>
    <row r="2827" spans="1:8">
      <c r="A2827" s="370"/>
      <c r="B2827" s="370">
        <v>35.36</v>
      </c>
      <c r="C2827" s="370">
        <v>57.73</v>
      </c>
      <c r="D2827" s="370">
        <v>75.31</v>
      </c>
      <c r="E2827" s="370">
        <v>7.3869999999999996</v>
      </c>
      <c r="F2827" s="370">
        <v>1.2509999999999999</v>
      </c>
    </row>
    <row r="2828" spans="1:8">
      <c r="A2828" s="370"/>
      <c r="B2828" s="370">
        <v>39.29</v>
      </c>
      <c r="C2828" s="370">
        <v>55</v>
      </c>
      <c r="D2828" s="370">
        <v>75.62</v>
      </c>
      <c r="E2828" s="370">
        <v>7.7670000000000003</v>
      </c>
      <c r="F2828" s="370">
        <v>1.5249999999999999</v>
      </c>
    </row>
    <row r="2829" spans="1:8">
      <c r="A2829" s="370"/>
      <c r="B2829" s="370">
        <v>43.21</v>
      </c>
      <c r="C2829" s="370">
        <v>51.68</v>
      </c>
      <c r="D2829" s="370">
        <v>74.489999999999995</v>
      </c>
      <c r="E2829" s="370">
        <v>8.1289999999999996</v>
      </c>
      <c r="F2829" s="370">
        <v>1.9179999999999999</v>
      </c>
    </row>
    <row r="2830" spans="1:8">
      <c r="A2830" s="370"/>
      <c r="B2830" s="370">
        <v>47.14</v>
      </c>
      <c r="C2830" s="370">
        <v>47.72</v>
      </c>
      <c r="D2830" s="370">
        <v>71.959999999999994</v>
      </c>
      <c r="E2830" s="370">
        <v>8.4640000000000004</v>
      </c>
      <c r="F2830" s="370">
        <v>2.4510000000000001</v>
      </c>
    </row>
    <row r="2831" spans="1:8">
      <c r="A2831" s="370"/>
      <c r="B2831" s="370">
        <v>51.07</v>
      </c>
      <c r="C2831" s="370">
        <v>43.07</v>
      </c>
      <c r="D2831" s="370">
        <v>68.069999999999993</v>
      </c>
      <c r="E2831" s="370">
        <v>8.766</v>
      </c>
      <c r="F2831" s="370">
        <v>3.1419999999999999</v>
      </c>
    </row>
    <row r="2832" spans="1:8">
      <c r="A2832" s="370"/>
      <c r="B2832" s="370">
        <v>54.99</v>
      </c>
      <c r="C2832" s="370">
        <v>37.67</v>
      </c>
      <c r="D2832" s="370">
        <v>62.87</v>
      </c>
      <c r="E2832" s="370">
        <v>9.0269999999999992</v>
      </c>
      <c r="F2832" s="370">
        <v>4.0110000000000001</v>
      </c>
    </row>
    <row r="2834" spans="1:8">
      <c r="A2834" s="398" t="s">
        <v>2001</v>
      </c>
      <c r="B2834" s="370">
        <v>0</v>
      </c>
      <c r="C2834" s="370">
        <v>75.88</v>
      </c>
      <c r="D2834" s="370">
        <v>0</v>
      </c>
      <c r="E2834" s="370">
        <v>4.7279999999999998</v>
      </c>
      <c r="F2834" s="370">
        <v>0.95850000000000002</v>
      </c>
      <c r="G2834" s="370">
        <v>25</v>
      </c>
      <c r="H2834" s="370">
        <v>55</v>
      </c>
    </row>
    <row r="2835" spans="1:8">
      <c r="A2835" s="370"/>
      <c r="B2835" s="370">
        <v>3.9289999999999998</v>
      </c>
      <c r="C2835" s="370">
        <v>75.45</v>
      </c>
      <c r="D2835" s="370">
        <v>15.81</v>
      </c>
      <c r="E2835" s="370">
        <v>5.0350000000000001</v>
      </c>
      <c r="F2835" s="370">
        <v>1.0329999999999999</v>
      </c>
    </row>
    <row r="2836" spans="1:8">
      <c r="A2836" s="370"/>
      <c r="B2836" s="370">
        <v>7.8570000000000002</v>
      </c>
      <c r="C2836" s="370">
        <v>74.959999999999994</v>
      </c>
      <c r="D2836" s="370">
        <v>29.51</v>
      </c>
      <c r="E2836" s="370">
        <v>5.38</v>
      </c>
      <c r="F2836" s="370">
        <v>1.0509999999999999</v>
      </c>
    </row>
    <row r="2837" spans="1:8">
      <c r="A2837" s="370"/>
      <c r="B2837" s="370">
        <v>11.79</v>
      </c>
      <c r="C2837" s="370">
        <v>74.38</v>
      </c>
      <c r="D2837" s="370">
        <v>41.21</v>
      </c>
      <c r="E2837" s="370">
        <v>5.7610000000000001</v>
      </c>
      <c r="F2837" s="370">
        <v>1.0329999999999999</v>
      </c>
    </row>
    <row r="2838" spans="1:8">
      <c r="A2838" s="370"/>
      <c r="B2838" s="370">
        <v>15.71</v>
      </c>
      <c r="C2838" s="370">
        <v>73.64</v>
      </c>
      <c r="D2838" s="370">
        <v>51.01</v>
      </c>
      <c r="E2838" s="370">
        <v>6.1710000000000003</v>
      </c>
      <c r="F2838" s="370">
        <v>0.99780000000000002</v>
      </c>
    </row>
    <row r="2839" spans="1:8">
      <c r="A2839" s="370"/>
      <c r="B2839" s="370">
        <v>19.64</v>
      </c>
      <c r="C2839" s="370">
        <v>72.69</v>
      </c>
      <c r="D2839" s="370">
        <v>59</v>
      </c>
      <c r="E2839" s="370">
        <v>6.6059999999999999</v>
      </c>
      <c r="F2839" s="370">
        <v>0.96519999999999995</v>
      </c>
    </row>
    <row r="2840" spans="1:8">
      <c r="A2840" s="370"/>
      <c r="B2840" s="370">
        <v>23.57</v>
      </c>
      <c r="C2840" s="370">
        <v>71.5</v>
      </c>
      <c r="D2840" s="370">
        <v>65.28</v>
      </c>
      <c r="E2840" s="370">
        <v>7.0620000000000003</v>
      </c>
      <c r="F2840" s="370">
        <v>0.95469999999999999</v>
      </c>
    </row>
    <row r="2841" spans="1:8">
      <c r="A2841" s="370"/>
      <c r="B2841" s="370">
        <v>27.5</v>
      </c>
      <c r="C2841" s="370">
        <v>70</v>
      </c>
      <c r="D2841" s="370">
        <v>69.930000000000007</v>
      </c>
      <c r="E2841" s="370">
        <v>7.5330000000000004</v>
      </c>
      <c r="F2841" s="370">
        <v>0.9859</v>
      </c>
    </row>
    <row r="2842" spans="1:8">
      <c r="A2842" s="370"/>
      <c r="B2842" s="370">
        <v>31.43</v>
      </c>
      <c r="C2842" s="370">
        <v>68.150000000000006</v>
      </c>
      <c r="D2842" s="370">
        <v>73.05</v>
      </c>
      <c r="E2842" s="370">
        <v>8.0150000000000006</v>
      </c>
      <c r="F2842" s="370">
        <v>1.0780000000000001</v>
      </c>
    </row>
    <row r="2843" spans="1:8">
      <c r="A2843" s="370"/>
      <c r="B2843" s="370">
        <v>35.36</v>
      </c>
      <c r="C2843" s="370">
        <v>65.900000000000006</v>
      </c>
      <c r="D2843" s="370">
        <v>74.739999999999995</v>
      </c>
      <c r="E2843" s="370">
        <v>8.5030000000000001</v>
      </c>
      <c r="F2843" s="370">
        <v>1.2509999999999999</v>
      </c>
    </row>
    <row r="2844" spans="1:8">
      <c r="A2844" s="370"/>
      <c r="B2844" s="370">
        <v>39.29</v>
      </c>
      <c r="C2844" s="370">
        <v>63.2</v>
      </c>
      <c r="D2844" s="370">
        <v>75.08</v>
      </c>
      <c r="E2844" s="370">
        <v>8.9920000000000009</v>
      </c>
      <c r="F2844" s="370">
        <v>1.5249999999999999</v>
      </c>
    </row>
    <row r="2845" spans="1:8">
      <c r="A2845" s="370"/>
      <c r="B2845" s="370">
        <v>43.21</v>
      </c>
      <c r="C2845" s="370">
        <v>59.99</v>
      </c>
      <c r="D2845" s="370">
        <v>74.17</v>
      </c>
      <c r="E2845" s="370">
        <v>9.4770000000000003</v>
      </c>
      <c r="F2845" s="370">
        <v>1.9179999999999999</v>
      </c>
    </row>
    <row r="2846" spans="1:8">
      <c r="A2846" s="370"/>
      <c r="B2846" s="370">
        <v>47.14</v>
      </c>
      <c r="C2846" s="370">
        <v>56.23</v>
      </c>
      <c r="D2846" s="370">
        <v>72.11</v>
      </c>
      <c r="E2846" s="370">
        <v>9.9540000000000006</v>
      </c>
      <c r="F2846" s="370">
        <v>2.4510000000000001</v>
      </c>
    </row>
    <row r="2847" spans="1:8">
      <c r="A2847" s="370"/>
      <c r="B2847" s="370">
        <v>51.07</v>
      </c>
      <c r="C2847" s="370">
        <v>51.86</v>
      </c>
      <c r="D2847" s="370">
        <v>68.989999999999995</v>
      </c>
      <c r="E2847" s="370">
        <v>10.42</v>
      </c>
      <c r="F2847" s="370">
        <v>3.1419999999999999</v>
      </c>
    </row>
    <row r="2848" spans="1:8">
      <c r="A2848" s="370"/>
      <c r="B2848" s="370">
        <v>54.99</v>
      </c>
      <c r="C2848" s="370">
        <v>46.85</v>
      </c>
      <c r="D2848" s="370">
        <v>64.900000000000006</v>
      </c>
      <c r="E2848" s="370">
        <v>10.86</v>
      </c>
      <c r="F2848" s="370">
        <v>4.0110000000000001</v>
      </c>
    </row>
    <row r="2850" spans="1:8">
      <c r="A2850" s="398" t="s">
        <v>2002</v>
      </c>
      <c r="B2850" s="370">
        <v>0</v>
      </c>
      <c r="C2850" s="370">
        <v>91.52</v>
      </c>
      <c r="D2850" s="370">
        <v>0</v>
      </c>
      <c r="E2850" s="370">
        <v>6.1989999999999998</v>
      </c>
      <c r="F2850" s="370">
        <v>0.95850000000000002</v>
      </c>
      <c r="G2850" s="370">
        <v>25</v>
      </c>
      <c r="H2850" s="370">
        <v>55</v>
      </c>
    </row>
    <row r="2851" spans="1:8">
      <c r="A2851" s="370"/>
      <c r="B2851" s="370">
        <v>3.9289999999999998</v>
      </c>
      <c r="C2851" s="370">
        <v>91.26</v>
      </c>
      <c r="D2851" s="370">
        <v>15.19</v>
      </c>
      <c r="E2851" s="370">
        <v>6.4560000000000004</v>
      </c>
      <c r="F2851" s="370">
        <v>1.0329999999999999</v>
      </c>
    </row>
    <row r="2852" spans="1:8">
      <c r="A2852" s="370"/>
      <c r="B2852" s="370">
        <v>7.8570000000000002</v>
      </c>
      <c r="C2852" s="370">
        <v>90.9</v>
      </c>
      <c r="D2852" s="370">
        <v>28.79</v>
      </c>
      <c r="E2852" s="370">
        <v>6.7809999999999997</v>
      </c>
      <c r="F2852" s="370">
        <v>1.0509999999999999</v>
      </c>
    </row>
    <row r="2853" spans="1:8">
      <c r="A2853" s="370"/>
      <c r="B2853" s="370">
        <v>11.79</v>
      </c>
      <c r="C2853" s="370">
        <v>90.36</v>
      </c>
      <c r="D2853" s="370">
        <v>40.53</v>
      </c>
      <c r="E2853" s="370">
        <v>7.165</v>
      </c>
      <c r="F2853" s="370">
        <v>1.0329999999999999</v>
      </c>
    </row>
    <row r="2854" spans="1:8">
      <c r="A2854" s="370"/>
      <c r="B2854" s="370">
        <v>15.71</v>
      </c>
      <c r="C2854" s="370">
        <v>89.6</v>
      </c>
      <c r="D2854" s="370">
        <v>50.48</v>
      </c>
      <c r="E2854" s="370">
        <v>7.5990000000000002</v>
      </c>
      <c r="F2854" s="370">
        <v>0.99780000000000002</v>
      </c>
    </row>
    <row r="2855" spans="1:8">
      <c r="A2855" s="370"/>
      <c r="B2855" s="370">
        <v>19.64</v>
      </c>
      <c r="C2855" s="370">
        <v>88.52</v>
      </c>
      <c r="D2855" s="370">
        <v>58.68</v>
      </c>
      <c r="E2855" s="370">
        <v>8.0749999999999993</v>
      </c>
      <c r="F2855" s="370">
        <v>0.96519999999999995</v>
      </c>
    </row>
    <row r="2856" spans="1:8">
      <c r="A2856" s="370"/>
      <c r="B2856" s="370">
        <v>23.57</v>
      </c>
      <c r="C2856" s="370">
        <v>87.07</v>
      </c>
      <c r="D2856" s="370">
        <v>65.19</v>
      </c>
      <c r="E2856" s="370">
        <v>8.5839999999999996</v>
      </c>
      <c r="F2856" s="370">
        <v>0.95469999999999999</v>
      </c>
    </row>
    <row r="2857" spans="1:8">
      <c r="A2857" s="370"/>
      <c r="B2857" s="370">
        <v>27.5</v>
      </c>
      <c r="C2857" s="370">
        <v>85.17</v>
      </c>
      <c r="D2857" s="370">
        <v>70.06</v>
      </c>
      <c r="E2857" s="370">
        <v>9.1180000000000003</v>
      </c>
      <c r="F2857" s="370">
        <v>0.9859</v>
      </c>
    </row>
    <row r="2858" spans="1:8">
      <c r="A2858" s="370"/>
      <c r="B2858" s="370">
        <v>31.43</v>
      </c>
      <c r="C2858" s="370">
        <v>82.75</v>
      </c>
      <c r="D2858" s="370">
        <v>73.349999999999994</v>
      </c>
      <c r="E2858" s="370">
        <v>9.6679999999999993</v>
      </c>
      <c r="F2858" s="370">
        <v>1.0780000000000001</v>
      </c>
    </row>
    <row r="2859" spans="1:8">
      <c r="A2859" s="370"/>
      <c r="B2859" s="370">
        <v>35.36</v>
      </c>
      <c r="C2859" s="370">
        <v>79.75</v>
      </c>
      <c r="D2859" s="370">
        <v>75.11</v>
      </c>
      <c r="E2859" s="370">
        <v>10.23</v>
      </c>
      <c r="F2859" s="370">
        <v>1.2509999999999999</v>
      </c>
    </row>
    <row r="2860" spans="1:8">
      <c r="A2860" s="370"/>
      <c r="B2860" s="370">
        <v>39.29</v>
      </c>
      <c r="C2860" s="370">
        <v>76.099999999999994</v>
      </c>
      <c r="D2860" s="370">
        <v>75.38</v>
      </c>
      <c r="E2860" s="370">
        <v>10.78</v>
      </c>
      <c r="F2860" s="370">
        <v>1.5249999999999999</v>
      </c>
    </row>
    <row r="2861" spans="1:8">
      <c r="A2861" s="370"/>
      <c r="B2861" s="370">
        <v>43.21</v>
      </c>
      <c r="C2861" s="370">
        <v>71.72</v>
      </c>
      <c r="D2861" s="370">
        <v>74.239999999999995</v>
      </c>
      <c r="E2861" s="370">
        <v>11.33</v>
      </c>
      <c r="F2861" s="370">
        <v>1.9179999999999999</v>
      </c>
    </row>
    <row r="2862" spans="1:8">
      <c r="A2862" s="370"/>
      <c r="B2862" s="370">
        <v>47.14</v>
      </c>
      <c r="C2862" s="370">
        <v>66.55</v>
      </c>
      <c r="D2862" s="370">
        <v>71.72</v>
      </c>
      <c r="E2862" s="370">
        <v>11.86</v>
      </c>
      <c r="F2862" s="370">
        <v>2.4510000000000001</v>
      </c>
    </row>
    <row r="2863" spans="1:8">
      <c r="A2863" s="370"/>
      <c r="B2863" s="370">
        <v>51.07</v>
      </c>
      <c r="C2863" s="370">
        <v>60.52</v>
      </c>
      <c r="D2863" s="370">
        <v>67.88</v>
      </c>
      <c r="E2863" s="370">
        <v>12.37</v>
      </c>
      <c r="F2863" s="370">
        <v>3.1419999999999999</v>
      </c>
    </row>
    <row r="2864" spans="1:8">
      <c r="A2864" s="370"/>
      <c r="B2864" s="370">
        <v>54.99</v>
      </c>
      <c r="C2864" s="370">
        <v>53.56</v>
      </c>
      <c r="D2864" s="370">
        <v>62.79</v>
      </c>
      <c r="E2864" s="370">
        <v>12.83</v>
      </c>
      <c r="F2864" s="370">
        <v>4.0110000000000001</v>
      </c>
    </row>
    <row r="2866" spans="1:8">
      <c r="A2866" s="398" t="s">
        <v>2003</v>
      </c>
      <c r="B2866" s="370">
        <v>0</v>
      </c>
      <c r="C2866" s="370">
        <v>99.87</v>
      </c>
      <c r="D2866" s="370">
        <v>0</v>
      </c>
      <c r="E2866" s="370">
        <v>6.73</v>
      </c>
      <c r="F2866" s="370">
        <v>0.95850000000000002</v>
      </c>
      <c r="G2866" s="370">
        <v>25</v>
      </c>
      <c r="H2866" s="370">
        <v>55</v>
      </c>
    </row>
    <row r="2867" spans="1:8">
      <c r="A2867" s="370"/>
      <c r="B2867" s="370">
        <v>3.9289999999999998</v>
      </c>
      <c r="C2867" s="370">
        <v>99.18</v>
      </c>
      <c r="D2867" s="370">
        <v>15.18</v>
      </c>
      <c r="E2867" s="370">
        <v>7.0030000000000001</v>
      </c>
      <c r="F2867" s="370">
        <v>1.0329999999999999</v>
      </c>
    </row>
    <row r="2868" spans="1:8">
      <c r="A2868" s="370"/>
      <c r="B2868" s="370">
        <v>7.8570000000000002</v>
      </c>
      <c r="C2868" s="370">
        <v>98.55</v>
      </c>
      <c r="D2868" s="370">
        <v>28.72</v>
      </c>
      <c r="E2868" s="370">
        <v>7.351</v>
      </c>
      <c r="F2868" s="370">
        <v>1.0509999999999999</v>
      </c>
    </row>
    <row r="2869" spans="1:8">
      <c r="A2869" s="370"/>
      <c r="B2869" s="370">
        <v>11.79</v>
      </c>
      <c r="C2869" s="370">
        <v>97.91</v>
      </c>
      <c r="D2869" s="370">
        <v>40.44</v>
      </c>
      <c r="E2869" s="370">
        <v>7.7679999999999998</v>
      </c>
      <c r="F2869" s="370">
        <v>1.0329999999999999</v>
      </c>
    </row>
    <row r="2870" spans="1:8">
      <c r="A2870" s="370"/>
      <c r="B2870" s="370">
        <v>15.71</v>
      </c>
      <c r="C2870" s="370">
        <v>97.14</v>
      </c>
      <c r="D2870" s="370">
        <v>50.4</v>
      </c>
      <c r="E2870" s="370">
        <v>8.2449999999999992</v>
      </c>
      <c r="F2870" s="370">
        <v>0.99780000000000002</v>
      </c>
    </row>
    <row r="2871" spans="1:8">
      <c r="A2871" s="370"/>
      <c r="B2871" s="370">
        <v>19.64</v>
      </c>
      <c r="C2871" s="370">
        <v>96.15</v>
      </c>
      <c r="D2871" s="370">
        <v>58.63</v>
      </c>
      <c r="E2871" s="370">
        <v>8.7759999999999998</v>
      </c>
      <c r="F2871" s="370">
        <v>0.96519999999999995</v>
      </c>
    </row>
    <row r="2872" spans="1:8">
      <c r="A2872" s="370"/>
      <c r="B2872" s="370">
        <v>23.57</v>
      </c>
      <c r="C2872" s="370">
        <v>94.86</v>
      </c>
      <c r="D2872" s="370">
        <v>65.180000000000007</v>
      </c>
      <c r="E2872" s="370">
        <v>9.3529999999999998</v>
      </c>
      <c r="F2872" s="370">
        <v>0.95469999999999999</v>
      </c>
    </row>
    <row r="2873" spans="1:8">
      <c r="A2873" s="370"/>
      <c r="B2873" s="370">
        <v>27.5</v>
      </c>
      <c r="C2873" s="370">
        <v>93.16</v>
      </c>
      <c r="D2873" s="370">
        <v>70.11</v>
      </c>
      <c r="E2873" s="370">
        <v>9.968</v>
      </c>
      <c r="F2873" s="370">
        <v>0.9859</v>
      </c>
    </row>
    <row r="2874" spans="1:8">
      <c r="A2874" s="370"/>
      <c r="B2874" s="370">
        <v>31.43</v>
      </c>
      <c r="C2874" s="370">
        <v>90.96</v>
      </c>
      <c r="D2874" s="370">
        <v>73.47</v>
      </c>
      <c r="E2874" s="370">
        <v>10.61</v>
      </c>
      <c r="F2874" s="370">
        <v>1.0780000000000001</v>
      </c>
    </row>
    <row r="2875" spans="1:8">
      <c r="A2875" s="370"/>
      <c r="B2875" s="370">
        <v>35.36</v>
      </c>
      <c r="C2875" s="370">
        <v>88.17</v>
      </c>
      <c r="D2875" s="370">
        <v>75.290000000000006</v>
      </c>
      <c r="E2875" s="370">
        <v>11.28</v>
      </c>
      <c r="F2875" s="370">
        <v>1.2509999999999999</v>
      </c>
    </row>
    <row r="2876" spans="1:8">
      <c r="A2876" s="370"/>
      <c r="B2876" s="370">
        <v>39.29</v>
      </c>
      <c r="C2876" s="370">
        <v>84.68</v>
      </c>
      <c r="D2876" s="370">
        <v>75.64</v>
      </c>
      <c r="E2876" s="370">
        <v>11.97</v>
      </c>
      <c r="F2876" s="370">
        <v>1.5249999999999999</v>
      </c>
    </row>
    <row r="2877" spans="1:8">
      <c r="A2877" s="370"/>
      <c r="B2877" s="370">
        <v>43.21</v>
      </c>
      <c r="C2877" s="370">
        <v>80.41</v>
      </c>
      <c r="D2877" s="370">
        <v>74.55</v>
      </c>
      <c r="E2877" s="370">
        <v>12.66</v>
      </c>
      <c r="F2877" s="370">
        <v>1.9179999999999999</v>
      </c>
    </row>
    <row r="2878" spans="1:8">
      <c r="A2878" s="370"/>
      <c r="B2878" s="370">
        <v>47.14</v>
      </c>
      <c r="C2878" s="370">
        <v>75.260000000000005</v>
      </c>
      <c r="D2878" s="370">
        <v>72.08</v>
      </c>
      <c r="E2878" s="370">
        <v>13.36</v>
      </c>
      <c r="F2878" s="370">
        <v>2.4510000000000001</v>
      </c>
    </row>
    <row r="2879" spans="1:8">
      <c r="A2879" s="370"/>
      <c r="B2879" s="370">
        <v>51.07</v>
      </c>
      <c r="C2879" s="370">
        <v>69.14</v>
      </c>
      <c r="D2879" s="370">
        <v>68.27</v>
      </c>
      <c r="E2879" s="370">
        <v>14.05</v>
      </c>
      <c r="F2879" s="370">
        <v>3.1419999999999999</v>
      </c>
    </row>
    <row r="2880" spans="1:8">
      <c r="A2880" s="370"/>
      <c r="B2880" s="370">
        <v>54.99</v>
      </c>
      <c r="C2880" s="370">
        <v>61.96</v>
      </c>
      <c r="D2880" s="370">
        <v>63.18</v>
      </c>
      <c r="E2880" s="370">
        <v>14.72</v>
      </c>
      <c r="F2880" s="370">
        <v>4.0110000000000001</v>
      </c>
    </row>
    <row r="2882" spans="1:8">
      <c r="A2882" s="398" t="s">
        <v>2004</v>
      </c>
      <c r="B2882" s="370">
        <v>0</v>
      </c>
      <c r="C2882" s="370">
        <v>117.2</v>
      </c>
      <c r="D2882" s="370">
        <v>0</v>
      </c>
      <c r="E2882" s="370">
        <v>8.032</v>
      </c>
      <c r="F2882" s="370">
        <v>0.95850000000000002</v>
      </c>
      <c r="G2882" s="370">
        <v>25</v>
      </c>
      <c r="H2882" s="370">
        <v>55</v>
      </c>
    </row>
    <row r="2883" spans="1:8">
      <c r="A2883" s="370"/>
      <c r="B2883" s="370">
        <v>3.9289999999999998</v>
      </c>
      <c r="C2883" s="370">
        <v>117.5</v>
      </c>
      <c r="D2883" s="370">
        <v>15.24</v>
      </c>
      <c r="E2883" s="370">
        <v>8.3620000000000001</v>
      </c>
      <c r="F2883" s="370">
        <v>1.0329999999999999</v>
      </c>
    </row>
    <row r="2884" spans="1:8">
      <c r="A2884" s="370"/>
      <c r="B2884" s="370">
        <v>7.8570000000000002</v>
      </c>
      <c r="C2884" s="370">
        <v>117.4</v>
      </c>
      <c r="D2884" s="370">
        <v>28.86</v>
      </c>
      <c r="E2884" s="370">
        <v>8.7690000000000001</v>
      </c>
      <c r="F2884" s="370">
        <v>1.0509999999999999</v>
      </c>
    </row>
    <row r="2885" spans="1:8">
      <c r="A2885" s="370"/>
      <c r="B2885" s="370">
        <v>11.79</v>
      </c>
      <c r="C2885" s="370">
        <v>116.8</v>
      </c>
      <c r="D2885" s="370">
        <v>40.619999999999997</v>
      </c>
      <c r="E2885" s="370">
        <v>9.2449999999999992</v>
      </c>
      <c r="F2885" s="370">
        <v>1.0329999999999999</v>
      </c>
    </row>
    <row r="2886" spans="1:8">
      <c r="A2886" s="370"/>
      <c r="B2886" s="370">
        <v>15.71</v>
      </c>
      <c r="C2886" s="370">
        <v>115.8</v>
      </c>
      <c r="D2886" s="370">
        <v>50.57</v>
      </c>
      <c r="E2886" s="370">
        <v>9.7799999999999994</v>
      </c>
      <c r="F2886" s="370">
        <v>0.99780000000000002</v>
      </c>
    </row>
    <row r="2887" spans="1:8">
      <c r="A2887" s="370"/>
      <c r="B2887" s="370">
        <v>19.64</v>
      </c>
      <c r="C2887" s="370">
        <v>114.2</v>
      </c>
      <c r="D2887" s="370">
        <v>58.77</v>
      </c>
      <c r="E2887" s="370">
        <v>10.37</v>
      </c>
      <c r="F2887" s="370">
        <v>0.96519999999999995</v>
      </c>
    </row>
    <row r="2888" spans="1:8">
      <c r="A2888" s="370"/>
      <c r="B2888" s="370">
        <v>23.57</v>
      </c>
      <c r="C2888" s="370">
        <v>112</v>
      </c>
      <c r="D2888" s="370">
        <v>65.27</v>
      </c>
      <c r="E2888" s="370">
        <v>10.99</v>
      </c>
      <c r="F2888" s="370">
        <v>0.95469999999999999</v>
      </c>
    </row>
    <row r="2889" spans="1:8">
      <c r="A2889" s="370"/>
      <c r="B2889" s="370">
        <v>27.5</v>
      </c>
      <c r="C2889" s="370">
        <v>109.2</v>
      </c>
      <c r="D2889" s="370">
        <v>70.14</v>
      </c>
      <c r="E2889" s="370">
        <v>11.65</v>
      </c>
      <c r="F2889" s="370">
        <v>0.9859</v>
      </c>
    </row>
    <row r="2890" spans="1:8">
      <c r="A2890" s="370"/>
      <c r="B2890" s="370">
        <v>31.43</v>
      </c>
      <c r="C2890" s="370">
        <v>105.8</v>
      </c>
      <c r="D2890" s="370">
        <v>73.430000000000007</v>
      </c>
      <c r="E2890" s="370">
        <v>12.33</v>
      </c>
      <c r="F2890" s="370">
        <v>1.0780000000000001</v>
      </c>
    </row>
    <row r="2891" spans="1:8">
      <c r="A2891" s="370"/>
      <c r="B2891" s="370">
        <v>35.36</v>
      </c>
      <c r="C2891" s="370">
        <v>101.6</v>
      </c>
      <c r="D2891" s="370">
        <v>75.19</v>
      </c>
      <c r="E2891" s="370">
        <v>13.03</v>
      </c>
      <c r="F2891" s="370">
        <v>1.2509999999999999</v>
      </c>
    </row>
    <row r="2892" spans="1:8">
      <c r="A2892" s="370"/>
      <c r="B2892" s="370">
        <v>39.29</v>
      </c>
      <c r="C2892" s="370">
        <v>96.78</v>
      </c>
      <c r="D2892" s="370">
        <v>75.489999999999995</v>
      </c>
      <c r="E2892" s="370">
        <v>13.73</v>
      </c>
      <c r="F2892" s="370">
        <v>1.5249999999999999</v>
      </c>
    </row>
    <row r="2893" spans="1:8">
      <c r="A2893" s="370"/>
      <c r="B2893" s="370">
        <v>43.21</v>
      </c>
      <c r="C2893" s="370">
        <v>91.15</v>
      </c>
      <c r="D2893" s="370">
        <v>74.38</v>
      </c>
      <c r="E2893" s="370">
        <v>14.43</v>
      </c>
      <c r="F2893" s="370">
        <v>1.9179999999999999</v>
      </c>
    </row>
    <row r="2894" spans="1:8">
      <c r="A2894" s="370"/>
      <c r="B2894" s="370">
        <v>47.14</v>
      </c>
      <c r="C2894" s="370">
        <v>84.71</v>
      </c>
      <c r="D2894" s="370">
        <v>71.92</v>
      </c>
      <c r="E2894" s="370">
        <v>15.11</v>
      </c>
      <c r="F2894" s="370">
        <v>2.4510000000000001</v>
      </c>
    </row>
    <row r="2895" spans="1:8">
      <c r="A2895" s="370"/>
      <c r="B2895" s="370">
        <v>51.07</v>
      </c>
      <c r="C2895" s="370">
        <v>77.42</v>
      </c>
      <c r="D2895" s="370">
        <v>68.16</v>
      </c>
      <c r="E2895" s="370">
        <v>15.77</v>
      </c>
      <c r="F2895" s="370">
        <v>3.1419999999999999</v>
      </c>
    </row>
    <row r="2896" spans="1:8">
      <c r="A2896" s="370"/>
      <c r="B2896" s="370">
        <v>54.99</v>
      </c>
      <c r="C2896" s="370">
        <v>69.25</v>
      </c>
      <c r="D2896" s="370">
        <v>63.17</v>
      </c>
      <c r="E2896" s="370">
        <v>16.399999999999999</v>
      </c>
      <c r="F2896" s="370">
        <v>4.0110000000000001</v>
      </c>
    </row>
    <row r="2898" spans="1:8">
      <c r="A2898" s="398" t="s">
        <v>2005</v>
      </c>
      <c r="B2898" s="370">
        <v>0</v>
      </c>
      <c r="C2898" s="370">
        <v>128.9</v>
      </c>
      <c r="D2898" s="370">
        <v>0</v>
      </c>
      <c r="E2898" s="370">
        <v>8.6880000000000006</v>
      </c>
      <c r="F2898" s="370">
        <v>0.95850000000000002</v>
      </c>
      <c r="G2898" s="370">
        <v>25</v>
      </c>
      <c r="H2898" s="370">
        <v>55</v>
      </c>
    </row>
    <row r="2899" spans="1:8">
      <c r="A2899" s="370"/>
      <c r="B2899" s="370">
        <v>3.9289999999999998</v>
      </c>
      <c r="C2899" s="370">
        <v>127.4</v>
      </c>
      <c r="D2899" s="370">
        <v>15.27</v>
      </c>
      <c r="E2899" s="370">
        <v>8.9589999999999996</v>
      </c>
      <c r="F2899" s="370">
        <v>1.0329999999999999</v>
      </c>
    </row>
    <row r="2900" spans="1:8">
      <c r="A2900" s="370"/>
      <c r="B2900" s="370">
        <v>7.8570000000000002</v>
      </c>
      <c r="C2900" s="370">
        <v>126</v>
      </c>
      <c r="D2900" s="370">
        <v>28.97</v>
      </c>
      <c r="E2900" s="370">
        <v>9.34</v>
      </c>
      <c r="F2900" s="370">
        <v>1.0509999999999999</v>
      </c>
    </row>
    <row r="2901" spans="1:8">
      <c r="A2901" s="370"/>
      <c r="B2901" s="370">
        <v>11.79</v>
      </c>
      <c r="C2901" s="370">
        <v>124.5</v>
      </c>
      <c r="D2901" s="370">
        <v>40.75</v>
      </c>
      <c r="E2901" s="370">
        <v>9.82</v>
      </c>
      <c r="F2901" s="370">
        <v>1.0329999999999999</v>
      </c>
    </row>
    <row r="2902" spans="1:8">
      <c r="A2902" s="370"/>
      <c r="B2902" s="370">
        <v>15.71</v>
      </c>
      <c r="C2902" s="370">
        <v>123</v>
      </c>
      <c r="D2902" s="370">
        <v>50.68</v>
      </c>
      <c r="E2902" s="370">
        <v>10.39</v>
      </c>
      <c r="F2902" s="370">
        <v>0.99780000000000002</v>
      </c>
    </row>
    <row r="2903" spans="1:8">
      <c r="A2903" s="370"/>
      <c r="B2903" s="370">
        <v>19.64</v>
      </c>
      <c r="C2903" s="370">
        <v>121.3</v>
      </c>
      <c r="D2903" s="370">
        <v>58.82</v>
      </c>
      <c r="E2903" s="370">
        <v>11.03</v>
      </c>
      <c r="F2903" s="370">
        <v>0.96519999999999995</v>
      </c>
    </row>
    <row r="2904" spans="1:8">
      <c r="A2904" s="370"/>
      <c r="B2904" s="370">
        <v>23.57</v>
      </c>
      <c r="C2904" s="370">
        <v>119.2</v>
      </c>
      <c r="D2904" s="370">
        <v>65.260000000000005</v>
      </c>
      <c r="E2904" s="370">
        <v>11.74</v>
      </c>
      <c r="F2904" s="370">
        <v>0.95469999999999999</v>
      </c>
    </row>
    <row r="2905" spans="1:8">
      <c r="A2905" s="370"/>
      <c r="B2905" s="370">
        <v>27.5</v>
      </c>
      <c r="C2905" s="370">
        <v>116.7</v>
      </c>
      <c r="D2905" s="370">
        <v>70.05</v>
      </c>
      <c r="E2905" s="370">
        <v>12.5</v>
      </c>
      <c r="F2905" s="370">
        <v>0.9859</v>
      </c>
    </row>
    <row r="2906" spans="1:8">
      <c r="A2906" s="370"/>
      <c r="B2906" s="370">
        <v>31.43</v>
      </c>
      <c r="C2906" s="370">
        <v>113.7</v>
      </c>
      <c r="D2906" s="370">
        <v>73.27</v>
      </c>
      <c r="E2906" s="370">
        <v>13.3</v>
      </c>
      <c r="F2906" s="370">
        <v>1.0780000000000001</v>
      </c>
    </row>
    <row r="2907" spans="1:8">
      <c r="A2907" s="370"/>
      <c r="B2907" s="370">
        <v>35.36</v>
      </c>
      <c r="C2907" s="370">
        <v>110</v>
      </c>
      <c r="D2907" s="370">
        <v>75</v>
      </c>
      <c r="E2907" s="370">
        <v>14.14</v>
      </c>
      <c r="F2907" s="370">
        <v>1.2509999999999999</v>
      </c>
    </row>
    <row r="2908" spans="1:8">
      <c r="A2908" s="370"/>
      <c r="B2908" s="370">
        <v>39.29</v>
      </c>
      <c r="C2908" s="370">
        <v>105.5</v>
      </c>
      <c r="D2908" s="370">
        <v>75.290000000000006</v>
      </c>
      <c r="E2908" s="370">
        <v>14.98</v>
      </c>
      <c r="F2908" s="370">
        <v>1.5249999999999999</v>
      </c>
    </row>
    <row r="2909" spans="1:8">
      <c r="A2909" s="370"/>
      <c r="B2909" s="370">
        <v>43.21</v>
      </c>
      <c r="C2909" s="370">
        <v>100.1</v>
      </c>
      <c r="D2909" s="370">
        <v>74.22</v>
      </c>
      <c r="E2909" s="370">
        <v>15.84</v>
      </c>
      <c r="F2909" s="370">
        <v>1.9179999999999999</v>
      </c>
    </row>
    <row r="2910" spans="1:8">
      <c r="A2910" s="370"/>
      <c r="B2910" s="370">
        <v>47.14</v>
      </c>
      <c r="C2910" s="370">
        <v>93.75</v>
      </c>
      <c r="D2910" s="370">
        <v>71.87</v>
      </c>
      <c r="E2910" s="370">
        <v>16.690000000000001</v>
      </c>
      <c r="F2910" s="370">
        <v>2.4510000000000001</v>
      </c>
    </row>
    <row r="2911" spans="1:8">
      <c r="A2911" s="370"/>
      <c r="B2911" s="370">
        <v>51.07</v>
      </c>
      <c r="C2911" s="370">
        <v>86.3</v>
      </c>
      <c r="D2911" s="370">
        <v>68.290000000000006</v>
      </c>
      <c r="E2911" s="370">
        <v>17.52</v>
      </c>
      <c r="F2911" s="370">
        <v>3.1419999999999999</v>
      </c>
    </row>
    <row r="2912" spans="1:8">
      <c r="A2912" s="370"/>
      <c r="B2912" s="370">
        <v>54.99</v>
      </c>
      <c r="C2912" s="370">
        <v>77.650000000000006</v>
      </c>
      <c r="D2912" s="370">
        <v>63.58</v>
      </c>
      <c r="E2912" s="370">
        <v>18.32</v>
      </c>
      <c r="F2912" s="370">
        <v>4.0110000000000001</v>
      </c>
    </row>
    <row r="2914" spans="1:8">
      <c r="A2914" s="398" t="s">
        <v>2006</v>
      </c>
      <c r="B2914" s="370">
        <v>0</v>
      </c>
      <c r="C2914" s="370">
        <v>142.6</v>
      </c>
      <c r="D2914" s="370">
        <v>0</v>
      </c>
      <c r="E2914" s="370">
        <v>9.5860000000000003</v>
      </c>
      <c r="F2914" s="370">
        <v>0.95850000000000002</v>
      </c>
      <c r="G2914" s="370">
        <v>25</v>
      </c>
      <c r="H2914" s="370">
        <v>55</v>
      </c>
    </row>
    <row r="2915" spans="1:8">
      <c r="A2915" s="370"/>
      <c r="B2915" s="370">
        <v>3.9289999999999998</v>
      </c>
      <c r="C2915" s="370">
        <v>142.4</v>
      </c>
      <c r="D2915" s="370">
        <v>15.27</v>
      </c>
      <c r="E2915" s="370">
        <v>10.01</v>
      </c>
      <c r="F2915" s="370">
        <v>1.0329999999999999</v>
      </c>
    </row>
    <row r="2916" spans="1:8">
      <c r="A2916" s="370"/>
      <c r="B2916" s="370">
        <v>7.8570000000000002</v>
      </c>
      <c r="C2916" s="370">
        <v>142</v>
      </c>
      <c r="D2916" s="370">
        <v>28.97</v>
      </c>
      <c r="E2916" s="370">
        <v>10.53</v>
      </c>
      <c r="F2916" s="370">
        <v>1.0509999999999999</v>
      </c>
    </row>
    <row r="2917" spans="1:8">
      <c r="A2917" s="370"/>
      <c r="B2917" s="370">
        <v>11.79</v>
      </c>
      <c r="C2917" s="370">
        <v>141.19999999999999</v>
      </c>
      <c r="D2917" s="370">
        <v>40.75</v>
      </c>
      <c r="E2917" s="370">
        <v>11.13</v>
      </c>
      <c r="F2917" s="370">
        <v>1.0329999999999999</v>
      </c>
    </row>
    <row r="2918" spans="1:8">
      <c r="A2918" s="370"/>
      <c r="B2918" s="370">
        <v>15.71</v>
      </c>
      <c r="C2918" s="370">
        <v>139.9</v>
      </c>
      <c r="D2918" s="370">
        <v>50.68</v>
      </c>
      <c r="E2918" s="370">
        <v>11.82</v>
      </c>
      <c r="F2918" s="370">
        <v>0.99780000000000002</v>
      </c>
    </row>
    <row r="2919" spans="1:8">
      <c r="A2919" s="370"/>
      <c r="B2919" s="370">
        <v>19.64</v>
      </c>
      <c r="C2919" s="370">
        <v>138.1</v>
      </c>
      <c r="D2919" s="370">
        <v>58.82</v>
      </c>
      <c r="E2919" s="370">
        <v>12.56</v>
      </c>
      <c r="F2919" s="370">
        <v>0.96519999999999995</v>
      </c>
    </row>
    <row r="2920" spans="1:8">
      <c r="A2920" s="370"/>
      <c r="B2920" s="370">
        <v>23.57</v>
      </c>
      <c r="C2920" s="370">
        <v>135.6</v>
      </c>
      <c r="D2920" s="370">
        <v>65.260000000000005</v>
      </c>
      <c r="E2920" s="370">
        <v>13.35</v>
      </c>
      <c r="F2920" s="370">
        <v>0.95469999999999999</v>
      </c>
    </row>
    <row r="2921" spans="1:8">
      <c r="A2921" s="370"/>
      <c r="B2921" s="370">
        <v>27.5</v>
      </c>
      <c r="C2921" s="370">
        <v>132.5</v>
      </c>
      <c r="D2921" s="370">
        <v>70.05</v>
      </c>
      <c r="E2921" s="370">
        <v>14.19</v>
      </c>
      <c r="F2921" s="370">
        <v>0.9859</v>
      </c>
    </row>
    <row r="2922" spans="1:8">
      <c r="A2922" s="370"/>
      <c r="B2922" s="370">
        <v>31.43</v>
      </c>
      <c r="C2922" s="370">
        <v>128.5</v>
      </c>
      <c r="D2922" s="370">
        <v>73.27</v>
      </c>
      <c r="E2922" s="370">
        <v>15.04</v>
      </c>
      <c r="F2922" s="370">
        <v>1.0780000000000001</v>
      </c>
    </row>
    <row r="2923" spans="1:8">
      <c r="A2923" s="370"/>
      <c r="B2923" s="370">
        <v>35.36</v>
      </c>
      <c r="C2923" s="370">
        <v>123.8</v>
      </c>
      <c r="D2923" s="370">
        <v>75</v>
      </c>
      <c r="E2923" s="370">
        <v>15.91</v>
      </c>
      <c r="F2923" s="370">
        <v>1.2509999999999999</v>
      </c>
    </row>
    <row r="2924" spans="1:8">
      <c r="A2924" s="370"/>
      <c r="B2924" s="370">
        <v>39.29</v>
      </c>
      <c r="C2924" s="370">
        <v>118.1</v>
      </c>
      <c r="D2924" s="370">
        <v>75.290000000000006</v>
      </c>
      <c r="E2924" s="370">
        <v>16.78</v>
      </c>
      <c r="F2924" s="370">
        <v>1.5249999999999999</v>
      </c>
    </row>
    <row r="2925" spans="1:8">
      <c r="A2925" s="370"/>
      <c r="B2925" s="370">
        <v>43.21</v>
      </c>
      <c r="C2925" s="370">
        <v>111.4</v>
      </c>
      <c r="D2925" s="370">
        <v>74.22</v>
      </c>
      <c r="E2925" s="370">
        <v>17.63</v>
      </c>
      <c r="F2925" s="370">
        <v>1.9179999999999999</v>
      </c>
    </row>
    <row r="2926" spans="1:8">
      <c r="A2926" s="370"/>
      <c r="B2926" s="370">
        <v>47.14</v>
      </c>
      <c r="C2926" s="370">
        <v>103.7</v>
      </c>
      <c r="D2926" s="370">
        <v>71.87</v>
      </c>
      <c r="E2926" s="370">
        <v>18.46</v>
      </c>
      <c r="F2926" s="370">
        <v>2.4510000000000001</v>
      </c>
    </row>
    <row r="2927" spans="1:8">
      <c r="A2927" s="370"/>
      <c r="B2927" s="370">
        <v>51.07</v>
      </c>
      <c r="C2927" s="370">
        <v>94.81</v>
      </c>
      <c r="D2927" s="370">
        <v>68.290000000000006</v>
      </c>
      <c r="E2927" s="370">
        <v>19.25</v>
      </c>
      <c r="F2927" s="370">
        <v>3.1419999999999999</v>
      </c>
    </row>
    <row r="2928" spans="1:8">
      <c r="A2928" s="370"/>
      <c r="B2928" s="370">
        <v>54.99</v>
      </c>
      <c r="C2928" s="370">
        <v>84.71</v>
      </c>
      <c r="D2928" s="370">
        <v>63.58</v>
      </c>
      <c r="E2928" s="370">
        <v>19.989999999999998</v>
      </c>
      <c r="F2928" s="370">
        <v>4.0110000000000001</v>
      </c>
    </row>
    <row r="2930" spans="1:8">
      <c r="A2930" s="398" t="s">
        <v>2007</v>
      </c>
      <c r="B2930" s="370">
        <v>0</v>
      </c>
      <c r="C2930" s="370">
        <v>147.5</v>
      </c>
      <c r="D2930" s="370">
        <v>0</v>
      </c>
      <c r="E2930" s="370">
        <v>10.029999999999999</v>
      </c>
      <c r="F2930" s="370">
        <v>0.95850000000000002</v>
      </c>
      <c r="G2930" s="370">
        <v>25</v>
      </c>
      <c r="H2930" s="370">
        <v>55</v>
      </c>
    </row>
    <row r="2931" spans="1:8">
      <c r="A2931" s="370"/>
      <c r="B2931" s="370">
        <v>3.9289999999999998</v>
      </c>
      <c r="C2931" s="370">
        <v>147.4</v>
      </c>
      <c r="D2931" s="370">
        <v>15.27</v>
      </c>
      <c r="E2931" s="370">
        <v>10.42</v>
      </c>
      <c r="F2931" s="370">
        <v>1.0329999999999999</v>
      </c>
    </row>
    <row r="2932" spans="1:8">
      <c r="A2932" s="370"/>
      <c r="B2932" s="370">
        <v>7.8570000000000002</v>
      </c>
      <c r="C2932" s="370">
        <v>147.1</v>
      </c>
      <c r="D2932" s="370">
        <v>28.94</v>
      </c>
      <c r="E2932" s="370">
        <v>10.94</v>
      </c>
      <c r="F2932" s="370">
        <v>1.0509999999999999</v>
      </c>
    </row>
    <row r="2933" spans="1:8">
      <c r="A2933" s="370"/>
      <c r="B2933" s="370">
        <v>11.79</v>
      </c>
      <c r="C2933" s="370">
        <v>146.5</v>
      </c>
      <c r="D2933" s="370">
        <v>40.71</v>
      </c>
      <c r="E2933" s="370">
        <v>11.57</v>
      </c>
      <c r="F2933" s="370">
        <v>1.0329999999999999</v>
      </c>
    </row>
    <row r="2934" spans="1:8">
      <c r="A2934" s="370"/>
      <c r="B2934" s="370">
        <v>15.71</v>
      </c>
      <c r="C2934" s="370">
        <v>145.6</v>
      </c>
      <c r="D2934" s="370">
        <v>50.63</v>
      </c>
      <c r="E2934" s="370">
        <v>12.3</v>
      </c>
      <c r="F2934" s="370">
        <v>0.99780000000000002</v>
      </c>
    </row>
    <row r="2935" spans="1:8">
      <c r="A2935" s="370"/>
      <c r="B2935" s="370">
        <v>19.64</v>
      </c>
      <c r="C2935" s="370">
        <v>144.30000000000001</v>
      </c>
      <c r="D2935" s="370">
        <v>58.79</v>
      </c>
      <c r="E2935" s="370">
        <v>13.12</v>
      </c>
      <c r="F2935" s="370">
        <v>0.96519999999999995</v>
      </c>
    </row>
    <row r="2936" spans="1:8">
      <c r="A2936" s="370"/>
      <c r="B2936" s="370">
        <v>23.57</v>
      </c>
      <c r="C2936" s="370">
        <v>142.30000000000001</v>
      </c>
      <c r="D2936" s="370">
        <v>65.239999999999995</v>
      </c>
      <c r="E2936" s="370">
        <v>14</v>
      </c>
      <c r="F2936" s="370">
        <v>0.95469999999999999</v>
      </c>
    </row>
    <row r="2937" spans="1:8">
      <c r="A2937" s="370"/>
      <c r="B2937" s="370">
        <v>27.5</v>
      </c>
      <c r="C2937" s="370">
        <v>139.69999999999999</v>
      </c>
      <c r="D2937" s="370">
        <v>70.06</v>
      </c>
      <c r="E2937" s="370">
        <v>14.94</v>
      </c>
      <c r="F2937" s="370">
        <v>0.9859</v>
      </c>
    </row>
    <row r="2938" spans="1:8">
      <c r="A2938" s="370"/>
      <c r="B2938" s="370">
        <v>31.43</v>
      </c>
      <c r="C2938" s="370">
        <v>136.19999999999999</v>
      </c>
      <c r="D2938" s="370">
        <v>73.319999999999993</v>
      </c>
      <c r="E2938" s="370">
        <v>15.92</v>
      </c>
      <c r="F2938" s="370">
        <v>1.0780000000000001</v>
      </c>
    </row>
    <row r="2939" spans="1:8">
      <c r="A2939" s="370"/>
      <c r="B2939" s="370">
        <v>35.36</v>
      </c>
      <c r="C2939" s="370">
        <v>131.9</v>
      </c>
      <c r="D2939" s="370">
        <v>75.08</v>
      </c>
      <c r="E2939" s="370">
        <v>16.920000000000002</v>
      </c>
      <c r="F2939" s="370">
        <v>1.2509999999999999</v>
      </c>
    </row>
    <row r="2940" spans="1:8">
      <c r="A2940" s="370"/>
      <c r="B2940" s="370">
        <v>39.29</v>
      </c>
      <c r="C2940" s="370">
        <v>126.5</v>
      </c>
      <c r="D2940" s="370">
        <v>75.42</v>
      </c>
      <c r="E2940" s="370">
        <v>17.940000000000001</v>
      </c>
      <c r="F2940" s="370">
        <v>1.5249999999999999</v>
      </c>
    </row>
    <row r="2941" spans="1:8">
      <c r="A2941" s="370"/>
      <c r="B2941" s="370">
        <v>43.21</v>
      </c>
      <c r="C2941" s="370">
        <v>120</v>
      </c>
      <c r="D2941" s="370">
        <v>74.400000000000006</v>
      </c>
      <c r="E2941" s="370">
        <v>18.940000000000001</v>
      </c>
      <c r="F2941" s="370">
        <v>1.9179999999999999</v>
      </c>
    </row>
    <row r="2942" spans="1:8">
      <c r="A2942" s="370"/>
      <c r="B2942" s="370">
        <v>47.14</v>
      </c>
      <c r="C2942" s="370">
        <v>112.3</v>
      </c>
      <c r="D2942" s="370">
        <v>72.099999999999994</v>
      </c>
      <c r="E2942" s="370">
        <v>19.93</v>
      </c>
      <c r="F2942" s="370">
        <v>2.4510000000000001</v>
      </c>
    </row>
    <row r="2943" spans="1:8">
      <c r="A2943" s="370"/>
      <c r="B2943" s="370">
        <v>51.07</v>
      </c>
      <c r="C2943" s="370">
        <v>103.2</v>
      </c>
      <c r="D2943" s="370">
        <v>68.59</v>
      </c>
      <c r="E2943" s="370">
        <v>20.88</v>
      </c>
      <c r="F2943" s="370">
        <v>3.1419999999999999</v>
      </c>
    </row>
    <row r="2944" spans="1:8">
      <c r="A2944" s="370"/>
      <c r="B2944" s="370">
        <v>54.99</v>
      </c>
      <c r="C2944" s="370">
        <v>92.73</v>
      </c>
      <c r="D2944" s="370">
        <v>63.93</v>
      </c>
      <c r="E2944" s="370">
        <v>21.78</v>
      </c>
      <c r="F2944" s="370">
        <v>4.0110000000000001</v>
      </c>
    </row>
    <row r="2946" spans="1:8">
      <c r="A2946" s="398" t="s">
        <v>2008</v>
      </c>
      <c r="B2946" s="370">
        <v>0</v>
      </c>
      <c r="C2946" s="370">
        <v>168.7</v>
      </c>
      <c r="D2946" s="370">
        <v>0</v>
      </c>
      <c r="E2946" s="370">
        <v>11.45</v>
      </c>
      <c r="F2946" s="370">
        <v>0.95850000000000002</v>
      </c>
      <c r="G2946" s="370">
        <v>25</v>
      </c>
      <c r="H2946" s="370">
        <v>55</v>
      </c>
    </row>
    <row r="2947" spans="1:8">
      <c r="A2947" s="370"/>
      <c r="B2947" s="370">
        <v>3.9289999999999998</v>
      </c>
      <c r="C2947" s="370">
        <v>169</v>
      </c>
      <c r="D2947" s="370">
        <v>15.27</v>
      </c>
      <c r="E2947" s="370">
        <v>11.94</v>
      </c>
      <c r="F2947" s="370">
        <v>1.0329999999999999</v>
      </c>
    </row>
    <row r="2948" spans="1:8">
      <c r="A2948" s="370"/>
      <c r="B2948" s="370">
        <v>7.8570000000000002</v>
      </c>
      <c r="C2948" s="370">
        <v>168.6</v>
      </c>
      <c r="D2948" s="370">
        <v>28.94</v>
      </c>
      <c r="E2948" s="370">
        <v>12.53</v>
      </c>
      <c r="F2948" s="370">
        <v>1.0509999999999999</v>
      </c>
    </row>
    <row r="2949" spans="1:8">
      <c r="A2949" s="370"/>
      <c r="B2949" s="370">
        <v>11.79</v>
      </c>
      <c r="C2949" s="370">
        <v>167.6</v>
      </c>
      <c r="D2949" s="370">
        <v>40.71</v>
      </c>
      <c r="E2949" s="370">
        <v>13.22</v>
      </c>
      <c r="F2949" s="370">
        <v>1.0329999999999999</v>
      </c>
    </row>
    <row r="2950" spans="1:8">
      <c r="A2950" s="370"/>
      <c r="B2950" s="370">
        <v>15.71</v>
      </c>
      <c r="C2950" s="370">
        <v>165.9</v>
      </c>
      <c r="D2950" s="370">
        <v>50.63</v>
      </c>
      <c r="E2950" s="370">
        <v>14</v>
      </c>
      <c r="F2950" s="370">
        <v>0.99780000000000002</v>
      </c>
    </row>
    <row r="2951" spans="1:8">
      <c r="A2951" s="370"/>
      <c r="B2951" s="370">
        <v>19.64</v>
      </c>
      <c r="C2951" s="370">
        <v>163.5</v>
      </c>
      <c r="D2951" s="370">
        <v>58.79</v>
      </c>
      <c r="E2951" s="370">
        <v>14.84</v>
      </c>
      <c r="F2951" s="370">
        <v>0.96519999999999995</v>
      </c>
    </row>
    <row r="2952" spans="1:8">
      <c r="A2952" s="370"/>
      <c r="B2952" s="370">
        <v>23.57</v>
      </c>
      <c r="C2952" s="370">
        <v>160.19999999999999</v>
      </c>
      <c r="D2952" s="370">
        <v>65.239999999999995</v>
      </c>
      <c r="E2952" s="370">
        <v>15.75</v>
      </c>
      <c r="F2952" s="370">
        <v>0.95469999999999999</v>
      </c>
    </row>
    <row r="2953" spans="1:8">
      <c r="A2953" s="370"/>
      <c r="B2953" s="370">
        <v>27.5</v>
      </c>
      <c r="C2953" s="370">
        <v>156.1</v>
      </c>
      <c r="D2953" s="370">
        <v>70.06</v>
      </c>
      <c r="E2953" s="370">
        <v>16.690000000000001</v>
      </c>
      <c r="F2953" s="370">
        <v>0.9859</v>
      </c>
    </row>
    <row r="2954" spans="1:8">
      <c r="A2954" s="370"/>
      <c r="B2954" s="370">
        <v>31.43</v>
      </c>
      <c r="C2954" s="370">
        <v>151.19999999999999</v>
      </c>
      <c r="D2954" s="370">
        <v>73.319999999999993</v>
      </c>
      <c r="E2954" s="370">
        <v>17.670000000000002</v>
      </c>
      <c r="F2954" s="370">
        <v>1.0780000000000001</v>
      </c>
    </row>
    <row r="2955" spans="1:8">
      <c r="A2955" s="370"/>
      <c r="B2955" s="370">
        <v>35.36</v>
      </c>
      <c r="C2955" s="370">
        <v>145.30000000000001</v>
      </c>
      <c r="D2955" s="370">
        <v>75.08</v>
      </c>
      <c r="E2955" s="370">
        <v>18.670000000000002</v>
      </c>
      <c r="F2955" s="370">
        <v>1.2509999999999999</v>
      </c>
    </row>
    <row r="2956" spans="1:8">
      <c r="A2956" s="370"/>
      <c r="B2956" s="370">
        <v>39.29</v>
      </c>
      <c r="C2956" s="370">
        <v>138.5</v>
      </c>
      <c r="D2956" s="370">
        <v>75.42</v>
      </c>
      <c r="E2956" s="370">
        <v>19.68</v>
      </c>
      <c r="F2956" s="370">
        <v>1.5249999999999999</v>
      </c>
    </row>
    <row r="2957" spans="1:8">
      <c r="A2957" s="370"/>
      <c r="B2957" s="370">
        <v>43.21</v>
      </c>
      <c r="C2957" s="370">
        <v>130.6</v>
      </c>
      <c r="D2957" s="370">
        <v>74.400000000000006</v>
      </c>
      <c r="E2957" s="370">
        <v>20.68</v>
      </c>
      <c r="F2957" s="370">
        <v>1.9179999999999999</v>
      </c>
    </row>
    <row r="2958" spans="1:8">
      <c r="A2958" s="370"/>
      <c r="B2958" s="370">
        <v>47.14</v>
      </c>
      <c r="C2958" s="370">
        <v>121.7</v>
      </c>
      <c r="D2958" s="370">
        <v>72.099999999999994</v>
      </c>
      <c r="E2958" s="370">
        <v>21.66</v>
      </c>
      <c r="F2958" s="370">
        <v>2.4510000000000001</v>
      </c>
    </row>
    <row r="2959" spans="1:8">
      <c r="A2959" s="370"/>
      <c r="B2959" s="370">
        <v>51.07</v>
      </c>
      <c r="C2959" s="370">
        <v>111.7</v>
      </c>
      <c r="D2959" s="370">
        <v>68.59</v>
      </c>
      <c r="E2959" s="370">
        <v>22.61</v>
      </c>
      <c r="F2959" s="370">
        <v>3.1419999999999999</v>
      </c>
    </row>
    <row r="2960" spans="1:8">
      <c r="A2960" s="370"/>
      <c r="B2960" s="370">
        <v>54.99</v>
      </c>
      <c r="C2960" s="370">
        <v>100.6</v>
      </c>
      <c r="D2960" s="370">
        <v>63.93</v>
      </c>
      <c r="E2960" s="370">
        <v>23.51</v>
      </c>
      <c r="F2960" s="370">
        <v>4.0110000000000001</v>
      </c>
    </row>
    <row r="2962" spans="1:8">
      <c r="A2962" s="398" t="s">
        <v>2009</v>
      </c>
      <c r="B2962" s="370">
        <v>0</v>
      </c>
      <c r="C2962" s="370">
        <v>174.3</v>
      </c>
      <c r="D2962" s="370">
        <v>0</v>
      </c>
      <c r="E2962" s="370">
        <v>11.88</v>
      </c>
      <c r="F2962" s="370">
        <v>0.95850000000000002</v>
      </c>
      <c r="G2962" s="370">
        <v>25</v>
      </c>
      <c r="H2962" s="370">
        <v>55</v>
      </c>
    </row>
    <row r="2963" spans="1:8">
      <c r="A2963" s="370"/>
      <c r="B2963" s="370">
        <v>3.9289999999999998</v>
      </c>
      <c r="C2963" s="370">
        <v>174.5</v>
      </c>
      <c r="D2963" s="370">
        <v>15.27</v>
      </c>
      <c r="E2963" s="370">
        <v>12.37</v>
      </c>
      <c r="F2963" s="370">
        <v>1.0329999999999999</v>
      </c>
    </row>
    <row r="2964" spans="1:8">
      <c r="A2964" s="370"/>
      <c r="B2964" s="370">
        <v>7.8570000000000002</v>
      </c>
      <c r="C2964" s="370">
        <v>174.3</v>
      </c>
      <c r="D2964" s="370">
        <v>28.94</v>
      </c>
      <c r="E2964" s="370">
        <v>12.99</v>
      </c>
      <c r="F2964" s="370">
        <v>1.0509999999999999</v>
      </c>
    </row>
    <row r="2965" spans="1:8">
      <c r="A2965" s="370"/>
      <c r="B2965" s="370">
        <v>11.79</v>
      </c>
      <c r="C2965" s="370">
        <v>173.5</v>
      </c>
      <c r="D2965" s="370">
        <v>40.71</v>
      </c>
      <c r="E2965" s="370">
        <v>13.71</v>
      </c>
      <c r="F2965" s="370">
        <v>1.0329999999999999</v>
      </c>
    </row>
    <row r="2966" spans="1:8">
      <c r="A2966" s="370"/>
      <c r="B2966" s="370">
        <v>15.71</v>
      </c>
      <c r="C2966" s="370">
        <v>172.2</v>
      </c>
      <c r="D2966" s="370">
        <v>50.63</v>
      </c>
      <c r="E2966" s="370">
        <v>14.54</v>
      </c>
      <c r="F2966" s="370">
        <v>0.99780000000000002</v>
      </c>
    </row>
    <row r="2967" spans="1:8">
      <c r="A2967" s="370"/>
      <c r="B2967" s="370">
        <v>19.64</v>
      </c>
      <c r="C2967" s="370">
        <v>170.1</v>
      </c>
      <c r="D2967" s="370">
        <v>58.79</v>
      </c>
      <c r="E2967" s="370">
        <v>15.45</v>
      </c>
      <c r="F2967" s="370">
        <v>0.96519999999999995</v>
      </c>
    </row>
    <row r="2968" spans="1:8">
      <c r="A2968" s="370"/>
      <c r="B2968" s="370">
        <v>23.57</v>
      </c>
      <c r="C2968" s="370">
        <v>167.3</v>
      </c>
      <c r="D2968" s="370">
        <v>65.239999999999995</v>
      </c>
      <c r="E2968" s="370">
        <v>16.43</v>
      </c>
      <c r="F2968" s="370">
        <v>0.95469999999999999</v>
      </c>
    </row>
    <row r="2969" spans="1:8">
      <c r="A2969" s="370"/>
      <c r="B2969" s="370">
        <v>27.5</v>
      </c>
      <c r="C2969" s="370">
        <v>163.6</v>
      </c>
      <c r="D2969" s="370">
        <v>70.06</v>
      </c>
      <c r="E2969" s="370">
        <v>17.48</v>
      </c>
      <c r="F2969" s="370">
        <v>0.9859</v>
      </c>
    </row>
    <row r="2970" spans="1:8">
      <c r="A2970" s="370"/>
      <c r="B2970" s="370">
        <v>31.43</v>
      </c>
      <c r="C2970" s="370">
        <v>159.1</v>
      </c>
      <c r="D2970" s="370">
        <v>73.319999999999993</v>
      </c>
      <c r="E2970" s="370">
        <v>18.579999999999998</v>
      </c>
      <c r="F2970" s="370">
        <v>1.0780000000000001</v>
      </c>
    </row>
    <row r="2971" spans="1:8">
      <c r="A2971" s="370"/>
      <c r="B2971" s="370">
        <v>35.36</v>
      </c>
      <c r="C2971" s="370">
        <v>153.6</v>
      </c>
      <c r="D2971" s="370">
        <v>75.08</v>
      </c>
      <c r="E2971" s="370">
        <v>19.72</v>
      </c>
      <c r="F2971" s="370">
        <v>1.2509999999999999</v>
      </c>
    </row>
    <row r="2972" spans="1:8">
      <c r="A2972" s="370"/>
      <c r="B2972" s="370">
        <v>39.29</v>
      </c>
      <c r="C2972" s="370">
        <v>147.1</v>
      </c>
      <c r="D2972" s="370">
        <v>75.42</v>
      </c>
      <c r="E2972" s="370">
        <v>20.88</v>
      </c>
      <c r="F2972" s="370">
        <v>1.5249999999999999</v>
      </c>
    </row>
    <row r="2973" spans="1:8">
      <c r="A2973" s="370"/>
      <c r="B2973" s="370">
        <v>43.21</v>
      </c>
      <c r="C2973" s="370">
        <v>139.4</v>
      </c>
      <c r="D2973" s="370">
        <v>74.400000000000006</v>
      </c>
      <c r="E2973" s="370">
        <v>22.06</v>
      </c>
      <c r="F2973" s="370">
        <v>1.9179999999999999</v>
      </c>
    </row>
    <row r="2974" spans="1:8">
      <c r="A2974" s="370"/>
      <c r="B2974" s="370">
        <v>47.14</v>
      </c>
      <c r="C2974" s="370">
        <v>130.6</v>
      </c>
      <c r="D2974" s="370">
        <v>72.099999999999994</v>
      </c>
      <c r="E2974" s="370">
        <v>23.24</v>
      </c>
      <c r="F2974" s="370">
        <v>2.4510000000000001</v>
      </c>
    </row>
    <row r="2975" spans="1:8">
      <c r="A2975" s="370"/>
      <c r="B2975" s="370">
        <v>51.07</v>
      </c>
      <c r="C2975" s="370">
        <v>120.6</v>
      </c>
      <c r="D2975" s="370">
        <v>68.59</v>
      </c>
      <c r="E2975" s="370">
        <v>24.41</v>
      </c>
      <c r="F2975" s="370">
        <v>3.1419999999999999</v>
      </c>
    </row>
    <row r="2976" spans="1:8">
      <c r="A2976" s="370"/>
      <c r="B2976" s="370">
        <v>54.99</v>
      </c>
      <c r="C2976" s="370">
        <v>109.2</v>
      </c>
      <c r="D2976" s="370">
        <v>63.93</v>
      </c>
      <c r="E2976" s="370">
        <v>25.56</v>
      </c>
      <c r="F2976" s="370">
        <v>4.0110000000000001</v>
      </c>
    </row>
    <row r="2978" spans="1:8">
      <c r="A2978" s="398" t="s">
        <v>2010</v>
      </c>
      <c r="B2978" s="370">
        <v>0</v>
      </c>
      <c r="C2978" s="370">
        <v>191.4</v>
      </c>
      <c r="D2978" s="370">
        <v>0</v>
      </c>
      <c r="E2978" s="370">
        <v>13.04</v>
      </c>
      <c r="F2978" s="370">
        <v>0.95850000000000002</v>
      </c>
      <c r="G2978" s="370">
        <v>25</v>
      </c>
      <c r="H2978" s="370">
        <v>55</v>
      </c>
    </row>
    <row r="2979" spans="1:8">
      <c r="A2979" s="370"/>
      <c r="B2979" s="370">
        <v>3.9289999999999998</v>
      </c>
      <c r="C2979" s="370">
        <v>190.5</v>
      </c>
      <c r="D2979" s="370">
        <v>15.27</v>
      </c>
      <c r="E2979" s="370">
        <v>13.48</v>
      </c>
      <c r="F2979" s="370">
        <v>1.0329999999999999</v>
      </c>
    </row>
    <row r="2980" spans="1:8">
      <c r="A2980" s="370"/>
      <c r="B2980" s="370">
        <v>7.8570000000000002</v>
      </c>
      <c r="C2980" s="370">
        <v>189.4</v>
      </c>
      <c r="D2980" s="370">
        <v>28.94</v>
      </c>
      <c r="E2980" s="370">
        <v>14.09</v>
      </c>
      <c r="F2980" s="370">
        <v>1.0509999999999999</v>
      </c>
    </row>
    <row r="2981" spans="1:8">
      <c r="A2981" s="370"/>
      <c r="B2981" s="370">
        <v>11.79</v>
      </c>
      <c r="C2981" s="370">
        <v>188.1</v>
      </c>
      <c r="D2981" s="370">
        <v>40.71</v>
      </c>
      <c r="E2981" s="370">
        <v>14.86</v>
      </c>
      <c r="F2981" s="370">
        <v>1.0329999999999999</v>
      </c>
    </row>
    <row r="2982" spans="1:8">
      <c r="A2982" s="370"/>
      <c r="B2982" s="370">
        <v>15.71</v>
      </c>
      <c r="C2982" s="370">
        <v>186.5</v>
      </c>
      <c r="D2982" s="370">
        <v>50.63</v>
      </c>
      <c r="E2982" s="370">
        <v>15.76</v>
      </c>
      <c r="F2982" s="370">
        <v>0.99780000000000002</v>
      </c>
    </row>
    <row r="2983" spans="1:8">
      <c r="A2983" s="370"/>
      <c r="B2983" s="370">
        <v>19.64</v>
      </c>
      <c r="C2983" s="370">
        <v>184.3</v>
      </c>
      <c r="D2983" s="370">
        <v>58.79</v>
      </c>
      <c r="E2983" s="370">
        <v>16.760000000000002</v>
      </c>
      <c r="F2983" s="370">
        <v>0.96519999999999995</v>
      </c>
    </row>
    <row r="2984" spans="1:8">
      <c r="A2984" s="370"/>
      <c r="B2984" s="370">
        <v>23.57</v>
      </c>
      <c r="C2984" s="370">
        <v>181.4</v>
      </c>
      <c r="D2984" s="370">
        <v>65.239999999999995</v>
      </c>
      <c r="E2984" s="370">
        <v>17.86</v>
      </c>
      <c r="F2984" s="370">
        <v>0.95469999999999999</v>
      </c>
    </row>
    <row r="2985" spans="1:8">
      <c r="A2985" s="370"/>
      <c r="B2985" s="370">
        <v>27.5</v>
      </c>
      <c r="C2985" s="370">
        <v>177.8</v>
      </c>
      <c r="D2985" s="370">
        <v>70.06</v>
      </c>
      <c r="E2985" s="370">
        <v>19.02</v>
      </c>
      <c r="F2985" s="370">
        <v>0.9859</v>
      </c>
    </row>
    <row r="2986" spans="1:8">
      <c r="A2986" s="370"/>
      <c r="B2986" s="370">
        <v>31.43</v>
      </c>
      <c r="C2986" s="370">
        <v>173.1</v>
      </c>
      <c r="D2986" s="370">
        <v>73.319999999999993</v>
      </c>
      <c r="E2986" s="370">
        <v>20.23</v>
      </c>
      <c r="F2986" s="370">
        <v>1.0780000000000001</v>
      </c>
    </row>
    <row r="2987" spans="1:8">
      <c r="A2987" s="370"/>
      <c r="B2987" s="370">
        <v>35.36</v>
      </c>
      <c r="C2987" s="370">
        <v>167.3</v>
      </c>
      <c r="D2987" s="370">
        <v>75.08</v>
      </c>
      <c r="E2987" s="370">
        <v>21.47</v>
      </c>
      <c r="F2987" s="370">
        <v>1.2509999999999999</v>
      </c>
    </row>
    <row r="2988" spans="1:8">
      <c r="A2988" s="370"/>
      <c r="B2988" s="370">
        <v>39.29</v>
      </c>
      <c r="C2988" s="370">
        <v>160.19999999999999</v>
      </c>
      <c r="D2988" s="370">
        <v>75.42</v>
      </c>
      <c r="E2988" s="370">
        <v>22.71</v>
      </c>
      <c r="F2988" s="370">
        <v>1.5249999999999999</v>
      </c>
    </row>
    <row r="2989" spans="1:8">
      <c r="A2989" s="370"/>
      <c r="B2989" s="370">
        <v>43.21</v>
      </c>
      <c r="C2989" s="370">
        <v>151.69999999999999</v>
      </c>
      <c r="D2989" s="370">
        <v>74.400000000000006</v>
      </c>
      <c r="E2989" s="370">
        <v>23.94</v>
      </c>
      <c r="F2989" s="370">
        <v>1.9179999999999999</v>
      </c>
    </row>
    <row r="2990" spans="1:8">
      <c r="A2990" s="370"/>
      <c r="B2990" s="370">
        <v>47.14</v>
      </c>
      <c r="C2990" s="370">
        <v>141.69999999999999</v>
      </c>
      <c r="D2990" s="370">
        <v>72.099999999999994</v>
      </c>
      <c r="E2990" s="370">
        <v>25.14</v>
      </c>
      <c r="F2990" s="370">
        <v>2.4510000000000001</v>
      </c>
    </row>
    <row r="2991" spans="1:8">
      <c r="A2991" s="370"/>
      <c r="B2991" s="370">
        <v>51.07</v>
      </c>
      <c r="C2991" s="370">
        <v>129.9</v>
      </c>
      <c r="D2991" s="370">
        <v>68.59</v>
      </c>
      <c r="E2991" s="370">
        <v>26.27</v>
      </c>
      <c r="F2991" s="370">
        <v>3.1419999999999999</v>
      </c>
    </row>
    <row r="2992" spans="1:8">
      <c r="A2992" s="370"/>
      <c r="B2992" s="370">
        <v>54.99</v>
      </c>
      <c r="C2992" s="370">
        <v>116.3</v>
      </c>
      <c r="D2992" s="370">
        <v>63.93</v>
      </c>
      <c r="E2992" s="370">
        <v>27.34</v>
      </c>
      <c r="F2992" s="370">
        <v>4.0110000000000001</v>
      </c>
    </row>
    <row r="2994" spans="1:8">
      <c r="A2994" s="398" t="s">
        <v>2011</v>
      </c>
      <c r="B2994" s="370">
        <v>0</v>
      </c>
      <c r="C2994" s="370">
        <v>202.9</v>
      </c>
      <c r="D2994" s="370">
        <v>0</v>
      </c>
      <c r="E2994" s="370">
        <v>13.85</v>
      </c>
      <c r="F2994" s="370">
        <v>0.95850000000000002</v>
      </c>
      <c r="G2994" s="370">
        <v>25</v>
      </c>
      <c r="H2994" s="370">
        <v>55</v>
      </c>
    </row>
    <row r="2995" spans="1:8">
      <c r="A2995" s="370"/>
      <c r="B2995" s="370">
        <v>3.9289999999999998</v>
      </c>
      <c r="C2995" s="370">
        <v>202.6</v>
      </c>
      <c r="D2995" s="370">
        <v>15.27</v>
      </c>
      <c r="E2995" s="370">
        <v>14.38</v>
      </c>
      <c r="F2995" s="370">
        <v>1.0329999999999999</v>
      </c>
    </row>
    <row r="2996" spans="1:8">
      <c r="A2996" s="370"/>
      <c r="B2996" s="370">
        <v>7.8570000000000002</v>
      </c>
      <c r="C2996" s="370">
        <v>201.8</v>
      </c>
      <c r="D2996" s="370">
        <v>28.94</v>
      </c>
      <c r="E2996" s="370">
        <v>15.04</v>
      </c>
      <c r="F2996" s="370">
        <v>1.0509999999999999</v>
      </c>
    </row>
    <row r="2997" spans="1:8">
      <c r="A2997" s="370"/>
      <c r="B2997" s="370">
        <v>11.79</v>
      </c>
      <c r="C2997" s="370">
        <v>200.4</v>
      </c>
      <c r="D2997" s="370">
        <v>40.71</v>
      </c>
      <c r="E2997" s="370">
        <v>15.84</v>
      </c>
      <c r="F2997" s="370">
        <v>1.0329999999999999</v>
      </c>
    </row>
    <row r="2998" spans="1:8">
      <c r="A2998" s="370"/>
      <c r="B2998" s="370">
        <v>15.71</v>
      </c>
      <c r="C2998" s="370">
        <v>198.4</v>
      </c>
      <c r="D2998" s="370">
        <v>50.63</v>
      </c>
      <c r="E2998" s="370">
        <v>16.75</v>
      </c>
      <c r="F2998" s="370">
        <v>0.99780000000000002</v>
      </c>
    </row>
    <row r="2999" spans="1:8">
      <c r="A2999" s="370"/>
      <c r="B2999" s="370">
        <v>19.64</v>
      </c>
      <c r="C2999" s="370">
        <v>195.6</v>
      </c>
      <c r="D2999" s="370">
        <v>58.79</v>
      </c>
      <c r="E2999" s="370">
        <v>17.760000000000002</v>
      </c>
      <c r="F2999" s="370">
        <v>0.96519999999999995</v>
      </c>
    </row>
    <row r="3000" spans="1:8">
      <c r="A3000" s="370"/>
      <c r="B3000" s="370">
        <v>23.57</v>
      </c>
      <c r="C3000" s="370">
        <v>192</v>
      </c>
      <c r="D3000" s="370">
        <v>65.239999999999995</v>
      </c>
      <c r="E3000" s="370">
        <v>18.86</v>
      </c>
      <c r="F3000" s="370">
        <v>0.95469999999999999</v>
      </c>
    </row>
    <row r="3001" spans="1:8">
      <c r="A3001" s="370"/>
      <c r="B3001" s="370">
        <v>27.5</v>
      </c>
      <c r="C3001" s="370">
        <v>187.5</v>
      </c>
      <c r="D3001" s="370">
        <v>70.06</v>
      </c>
      <c r="E3001" s="370">
        <v>20.03</v>
      </c>
      <c r="F3001" s="370">
        <v>0.9859</v>
      </c>
    </row>
    <row r="3002" spans="1:8">
      <c r="A3002" s="370"/>
      <c r="B3002" s="370">
        <v>31.43</v>
      </c>
      <c r="C3002" s="370">
        <v>182.1</v>
      </c>
      <c r="D3002" s="370">
        <v>73.319999999999993</v>
      </c>
      <c r="E3002" s="370">
        <v>21.26</v>
      </c>
      <c r="F3002" s="370">
        <v>1.0780000000000001</v>
      </c>
    </row>
    <row r="3003" spans="1:8">
      <c r="A3003" s="370"/>
      <c r="B3003" s="370">
        <v>35.36</v>
      </c>
      <c r="C3003" s="370">
        <v>175.5</v>
      </c>
      <c r="D3003" s="370">
        <v>75.08</v>
      </c>
      <c r="E3003" s="370">
        <v>22.53</v>
      </c>
      <c r="F3003" s="370">
        <v>1.2509999999999999</v>
      </c>
    </row>
    <row r="3004" spans="1:8">
      <c r="A3004" s="370"/>
      <c r="B3004" s="370">
        <v>39.29</v>
      </c>
      <c r="C3004" s="370">
        <v>167.8</v>
      </c>
      <c r="D3004" s="370">
        <v>75.42</v>
      </c>
      <c r="E3004" s="370">
        <v>23.84</v>
      </c>
      <c r="F3004" s="370">
        <v>1.5249999999999999</v>
      </c>
    </row>
    <row r="3005" spans="1:8">
      <c r="A3005" s="370"/>
      <c r="B3005" s="370">
        <v>43.21</v>
      </c>
      <c r="C3005" s="370">
        <v>159</v>
      </c>
      <c r="D3005" s="370">
        <v>74.400000000000006</v>
      </c>
      <c r="E3005" s="370">
        <v>25.16</v>
      </c>
      <c r="F3005" s="370">
        <v>1.9179999999999999</v>
      </c>
    </row>
    <row r="3006" spans="1:8">
      <c r="A3006" s="370"/>
      <c r="B3006" s="370">
        <v>47.14</v>
      </c>
      <c r="C3006" s="370">
        <v>148.80000000000001</v>
      </c>
      <c r="D3006" s="370">
        <v>72.099999999999994</v>
      </c>
      <c r="E3006" s="370">
        <v>26.48</v>
      </c>
      <c r="F3006" s="370">
        <v>2.4510000000000001</v>
      </c>
    </row>
    <row r="3007" spans="1:8">
      <c r="A3007" s="370"/>
      <c r="B3007" s="370">
        <v>51.07</v>
      </c>
      <c r="C3007" s="370">
        <v>137.19999999999999</v>
      </c>
      <c r="D3007" s="370">
        <v>68.59</v>
      </c>
      <c r="E3007" s="370">
        <v>27.79</v>
      </c>
      <c r="F3007" s="370">
        <v>3.1419999999999999</v>
      </c>
    </row>
    <row r="3008" spans="1:8">
      <c r="A3008" s="370"/>
      <c r="B3008" s="370">
        <v>54.99</v>
      </c>
      <c r="C3008" s="370">
        <v>124.3</v>
      </c>
      <c r="D3008" s="370">
        <v>63.93</v>
      </c>
      <c r="E3008" s="370">
        <v>29.07</v>
      </c>
      <c r="F3008" s="370">
        <v>4.0110000000000001</v>
      </c>
    </row>
    <row r="3010" spans="1:8">
      <c r="A3010" s="398" t="s">
        <v>2012</v>
      </c>
      <c r="B3010" s="370">
        <v>0</v>
      </c>
      <c r="C3010" s="370">
        <v>209.2</v>
      </c>
      <c r="D3010" s="370">
        <v>0</v>
      </c>
      <c r="E3010" s="370">
        <v>14.14</v>
      </c>
      <c r="F3010" s="370">
        <v>0.95850000000000002</v>
      </c>
      <c r="G3010" s="370">
        <v>25</v>
      </c>
      <c r="H3010" s="370">
        <v>55</v>
      </c>
    </row>
    <row r="3011" spans="1:8">
      <c r="A3011" s="370"/>
      <c r="B3011" s="370">
        <v>3.9289999999999998</v>
      </c>
      <c r="C3011" s="370">
        <v>209.3</v>
      </c>
      <c r="D3011" s="370">
        <v>15.27</v>
      </c>
      <c r="E3011" s="370">
        <v>14.7</v>
      </c>
      <c r="F3011" s="370">
        <v>1.0329999999999999</v>
      </c>
    </row>
    <row r="3012" spans="1:8">
      <c r="A3012" s="370"/>
      <c r="B3012" s="370">
        <v>7.8570000000000002</v>
      </c>
      <c r="C3012" s="370">
        <v>209.2</v>
      </c>
      <c r="D3012" s="370">
        <v>28.94</v>
      </c>
      <c r="E3012" s="370">
        <v>15.49</v>
      </c>
      <c r="F3012" s="370">
        <v>1.0509999999999999</v>
      </c>
    </row>
    <row r="3013" spans="1:8">
      <c r="A3013" s="370"/>
      <c r="B3013" s="370">
        <v>11.79</v>
      </c>
      <c r="C3013" s="370">
        <v>208.8</v>
      </c>
      <c r="D3013" s="370">
        <v>40.659999999999997</v>
      </c>
      <c r="E3013" s="370">
        <v>16.46</v>
      </c>
      <c r="F3013" s="370">
        <v>1.0329999999999999</v>
      </c>
    </row>
    <row r="3014" spans="1:8">
      <c r="A3014" s="370"/>
      <c r="B3014" s="370">
        <v>15.71</v>
      </c>
      <c r="C3014" s="370">
        <v>207.9</v>
      </c>
      <c r="D3014" s="370">
        <v>50.52</v>
      </c>
      <c r="E3014" s="370">
        <v>17.600000000000001</v>
      </c>
      <c r="F3014" s="370">
        <v>0.99780000000000002</v>
      </c>
    </row>
    <row r="3015" spans="1:8">
      <c r="A3015" s="370"/>
      <c r="B3015" s="370">
        <v>19.64</v>
      </c>
      <c r="C3015" s="370">
        <v>206.3</v>
      </c>
      <c r="D3015" s="370">
        <v>58.59</v>
      </c>
      <c r="E3015" s="370">
        <v>18.850000000000001</v>
      </c>
      <c r="F3015" s="370">
        <v>0.96519999999999995</v>
      </c>
    </row>
    <row r="3016" spans="1:8">
      <c r="A3016" s="370"/>
      <c r="B3016" s="370">
        <v>23.57</v>
      </c>
      <c r="C3016" s="370">
        <v>203.9</v>
      </c>
      <c r="D3016" s="370">
        <v>64.959999999999994</v>
      </c>
      <c r="E3016" s="370">
        <v>20.2</v>
      </c>
      <c r="F3016" s="370">
        <v>0.95469999999999999</v>
      </c>
    </row>
    <row r="3017" spans="1:8">
      <c r="A3017" s="370"/>
      <c r="B3017" s="370">
        <v>27.5</v>
      </c>
      <c r="C3017" s="370">
        <v>200.3</v>
      </c>
      <c r="D3017" s="370">
        <v>69.73</v>
      </c>
      <c r="E3017" s="370">
        <v>21.6</v>
      </c>
      <c r="F3017" s="370">
        <v>0.9859</v>
      </c>
    </row>
    <row r="3018" spans="1:8">
      <c r="A3018" s="370"/>
      <c r="B3018" s="370">
        <v>31.43</v>
      </c>
      <c r="C3018" s="370">
        <v>195.6</v>
      </c>
      <c r="D3018" s="370">
        <v>72.98</v>
      </c>
      <c r="E3018" s="370">
        <v>23.03</v>
      </c>
      <c r="F3018" s="370">
        <v>1.0780000000000001</v>
      </c>
    </row>
    <row r="3019" spans="1:8">
      <c r="A3019" s="370"/>
      <c r="B3019" s="370">
        <v>35.36</v>
      </c>
      <c r="C3019" s="370">
        <v>189.4</v>
      </c>
      <c r="D3019" s="370">
        <v>74.790000000000006</v>
      </c>
      <c r="E3019" s="370">
        <v>24.44</v>
      </c>
      <c r="F3019" s="370">
        <v>1.2509999999999999</v>
      </c>
    </row>
    <row r="3020" spans="1:8">
      <c r="A3020" s="370"/>
      <c r="B3020" s="370">
        <v>39.29</v>
      </c>
      <c r="C3020" s="370">
        <v>181.7</v>
      </c>
      <c r="D3020" s="370">
        <v>75.260000000000005</v>
      </c>
      <c r="E3020" s="370">
        <v>25.8</v>
      </c>
      <c r="F3020" s="370">
        <v>1.5249999999999999</v>
      </c>
    </row>
    <row r="3021" spans="1:8">
      <c r="A3021" s="370"/>
      <c r="B3021" s="370">
        <v>43.21</v>
      </c>
      <c r="C3021" s="370">
        <v>172.1</v>
      </c>
      <c r="D3021" s="370">
        <v>74.47</v>
      </c>
      <c r="E3021" s="370">
        <v>27.09</v>
      </c>
      <c r="F3021" s="370">
        <v>1.9179999999999999</v>
      </c>
    </row>
    <row r="3022" spans="1:8">
      <c r="A3022" s="370"/>
      <c r="B3022" s="370">
        <v>47.14</v>
      </c>
      <c r="C3022" s="370">
        <v>160.6</v>
      </c>
      <c r="D3022" s="370">
        <v>72.510000000000005</v>
      </c>
      <c r="E3022" s="370">
        <v>28.26</v>
      </c>
      <c r="F3022" s="370">
        <v>2.4510000000000001</v>
      </c>
    </row>
    <row r="3023" spans="1:8">
      <c r="A3023" s="370"/>
      <c r="B3023" s="370">
        <v>51.07</v>
      </c>
      <c r="C3023" s="370">
        <v>146.9</v>
      </c>
      <c r="D3023" s="370">
        <v>69.47</v>
      </c>
      <c r="E3023" s="370">
        <v>29.29</v>
      </c>
      <c r="F3023" s="370">
        <v>3.1419999999999999</v>
      </c>
    </row>
    <row r="3024" spans="1:8">
      <c r="A3024" s="370"/>
      <c r="B3024" s="370">
        <v>54.99</v>
      </c>
      <c r="C3024" s="370">
        <v>130.9</v>
      </c>
      <c r="D3024" s="370">
        <v>65.430000000000007</v>
      </c>
      <c r="E3024" s="370">
        <v>30.13</v>
      </c>
      <c r="F3024" s="370">
        <v>4.0110000000000001</v>
      </c>
    </row>
    <row r="3026" spans="1:8">
      <c r="A3026" s="398" t="s">
        <v>2013</v>
      </c>
      <c r="B3026" s="370">
        <v>0</v>
      </c>
      <c r="C3026" s="370">
        <v>220.4</v>
      </c>
      <c r="D3026" s="370">
        <v>0</v>
      </c>
      <c r="E3026" s="370">
        <v>15.08</v>
      </c>
      <c r="F3026" s="370">
        <v>0.95850000000000002</v>
      </c>
      <c r="G3026" s="370">
        <v>25</v>
      </c>
      <c r="H3026" s="370">
        <v>55</v>
      </c>
    </row>
    <row r="3027" spans="1:8">
      <c r="A3027" s="370"/>
      <c r="B3027" s="370">
        <v>3.9289999999999998</v>
      </c>
      <c r="C3027" s="370">
        <v>222.7</v>
      </c>
      <c r="D3027" s="370">
        <v>15.27</v>
      </c>
      <c r="E3027" s="370">
        <v>15.83</v>
      </c>
      <c r="F3027" s="370">
        <v>1.0329999999999999</v>
      </c>
    </row>
    <row r="3028" spans="1:8">
      <c r="A3028" s="370"/>
      <c r="B3028" s="370">
        <v>7.8570000000000002</v>
      </c>
      <c r="C3028" s="370">
        <v>223.9</v>
      </c>
      <c r="D3028" s="370">
        <v>28.94</v>
      </c>
      <c r="E3028" s="370">
        <v>16.71</v>
      </c>
      <c r="F3028" s="370">
        <v>1.0509999999999999</v>
      </c>
    </row>
    <row r="3029" spans="1:8">
      <c r="A3029" s="370"/>
      <c r="B3029" s="370">
        <v>11.79</v>
      </c>
      <c r="C3029" s="370">
        <v>223.8</v>
      </c>
      <c r="D3029" s="370">
        <v>40.71</v>
      </c>
      <c r="E3029" s="370">
        <v>17.690000000000001</v>
      </c>
      <c r="F3029" s="370">
        <v>1.0329999999999999</v>
      </c>
    </row>
    <row r="3030" spans="1:8">
      <c r="A3030" s="370"/>
      <c r="B3030" s="370">
        <v>15.71</v>
      </c>
      <c r="C3030" s="370">
        <v>222.6</v>
      </c>
      <c r="D3030" s="370">
        <v>50.63</v>
      </c>
      <c r="E3030" s="370">
        <v>18.79</v>
      </c>
      <c r="F3030" s="370">
        <v>0.99780000000000002</v>
      </c>
    </row>
    <row r="3031" spans="1:8">
      <c r="A3031" s="370"/>
      <c r="B3031" s="370">
        <v>19.64</v>
      </c>
      <c r="C3031" s="370">
        <v>220.1</v>
      </c>
      <c r="D3031" s="370">
        <v>58.79</v>
      </c>
      <c r="E3031" s="370">
        <v>19.97</v>
      </c>
      <c r="F3031" s="370">
        <v>0.96519999999999995</v>
      </c>
    </row>
    <row r="3032" spans="1:8">
      <c r="A3032" s="370"/>
      <c r="B3032" s="370">
        <v>23.57</v>
      </c>
      <c r="C3032" s="370">
        <v>216.4</v>
      </c>
      <c r="D3032" s="370">
        <v>65.239999999999995</v>
      </c>
      <c r="E3032" s="370">
        <v>21.23</v>
      </c>
      <c r="F3032" s="370">
        <v>0.95469999999999999</v>
      </c>
    </row>
    <row r="3033" spans="1:8">
      <c r="A3033" s="370"/>
      <c r="B3033" s="370">
        <v>27.5</v>
      </c>
      <c r="C3033" s="370">
        <v>211.4</v>
      </c>
      <c r="D3033" s="370">
        <v>70.06</v>
      </c>
      <c r="E3033" s="370">
        <v>22.56</v>
      </c>
      <c r="F3033" s="370">
        <v>0.9859</v>
      </c>
    </row>
    <row r="3034" spans="1:8">
      <c r="A3034" s="370"/>
      <c r="B3034" s="370">
        <v>31.43</v>
      </c>
      <c r="C3034" s="370">
        <v>205.2</v>
      </c>
      <c r="D3034" s="370">
        <v>73.319999999999993</v>
      </c>
      <c r="E3034" s="370">
        <v>23.95</v>
      </c>
      <c r="F3034" s="370">
        <v>1.0780000000000001</v>
      </c>
    </row>
    <row r="3035" spans="1:8">
      <c r="A3035" s="370"/>
      <c r="B3035" s="370">
        <v>35.36</v>
      </c>
      <c r="C3035" s="370">
        <v>197.7</v>
      </c>
      <c r="D3035" s="370">
        <v>75.08</v>
      </c>
      <c r="E3035" s="370">
        <v>25.39</v>
      </c>
      <c r="F3035" s="370">
        <v>1.2509999999999999</v>
      </c>
    </row>
    <row r="3036" spans="1:8">
      <c r="A3036" s="370"/>
      <c r="B3036" s="370">
        <v>39.29</v>
      </c>
      <c r="C3036" s="370">
        <v>188.9</v>
      </c>
      <c r="D3036" s="370">
        <v>75.42</v>
      </c>
      <c r="E3036" s="370">
        <v>26.85</v>
      </c>
      <c r="F3036" s="370">
        <v>1.5249999999999999</v>
      </c>
    </row>
    <row r="3037" spans="1:8">
      <c r="A3037" s="370"/>
      <c r="B3037" s="370">
        <v>43.21</v>
      </c>
      <c r="C3037" s="370">
        <v>178.8</v>
      </c>
      <c r="D3037" s="370">
        <v>74.400000000000006</v>
      </c>
      <c r="E3037" s="370">
        <v>28.34</v>
      </c>
      <c r="F3037" s="370">
        <v>1.9179999999999999</v>
      </c>
    </row>
    <row r="3038" spans="1:8">
      <c r="A3038" s="370"/>
      <c r="B3038" s="370">
        <v>47.14</v>
      </c>
      <c r="C3038" s="370">
        <v>167.4</v>
      </c>
      <c r="D3038" s="370">
        <v>72.099999999999994</v>
      </c>
      <c r="E3038" s="370">
        <v>29.85</v>
      </c>
      <c r="F3038" s="370">
        <v>2.4510000000000001</v>
      </c>
    </row>
    <row r="3039" spans="1:8">
      <c r="A3039" s="370"/>
      <c r="B3039" s="370">
        <v>51.07</v>
      </c>
      <c r="C3039" s="370">
        <v>154.69999999999999</v>
      </c>
      <c r="D3039" s="370">
        <v>68.59</v>
      </c>
      <c r="E3039" s="370">
        <v>31.35</v>
      </c>
      <c r="F3039" s="370">
        <v>3.1419999999999999</v>
      </c>
    </row>
    <row r="3040" spans="1:8">
      <c r="A3040" s="370"/>
      <c r="B3040" s="370">
        <v>54.99</v>
      </c>
      <c r="C3040" s="370">
        <v>140.69999999999999</v>
      </c>
      <c r="D3040" s="370">
        <v>63.93</v>
      </c>
      <c r="E3040" s="370">
        <v>32.840000000000003</v>
      </c>
      <c r="F3040" s="370">
        <v>4.0110000000000001</v>
      </c>
    </row>
    <row r="3042" spans="1:8">
      <c r="A3042" s="398" t="s">
        <v>2014</v>
      </c>
      <c r="B3042" s="370">
        <v>0</v>
      </c>
      <c r="C3042" s="370">
        <v>236.7</v>
      </c>
      <c r="D3042" s="370">
        <v>0</v>
      </c>
      <c r="E3042" s="370">
        <v>16.079999999999998</v>
      </c>
      <c r="F3042" s="370">
        <v>0.95850000000000002</v>
      </c>
      <c r="G3042" s="370">
        <v>25</v>
      </c>
      <c r="H3042" s="370">
        <v>55</v>
      </c>
    </row>
    <row r="3043" spans="1:8">
      <c r="A3043" s="370"/>
      <c r="B3043" s="370">
        <v>3.9289999999999998</v>
      </c>
      <c r="C3043" s="370">
        <v>239.2</v>
      </c>
      <c r="D3043" s="370">
        <v>15.27</v>
      </c>
      <c r="E3043" s="370">
        <v>16.93</v>
      </c>
      <c r="F3043" s="370">
        <v>1.0329999999999999</v>
      </c>
    </row>
    <row r="3044" spans="1:8">
      <c r="A3044" s="370"/>
      <c r="B3044" s="370">
        <v>7.8570000000000002</v>
      </c>
      <c r="C3044" s="370">
        <v>240.4</v>
      </c>
      <c r="D3044" s="370">
        <v>28.94</v>
      </c>
      <c r="E3044" s="370">
        <v>17.899999999999999</v>
      </c>
      <c r="F3044" s="370">
        <v>1.0509999999999999</v>
      </c>
    </row>
    <row r="3045" spans="1:8">
      <c r="A3045" s="370"/>
      <c r="B3045" s="370">
        <v>11.79</v>
      </c>
      <c r="C3045" s="370">
        <v>240.3</v>
      </c>
      <c r="D3045" s="370">
        <v>40.71</v>
      </c>
      <c r="E3045" s="370">
        <v>18.989999999999998</v>
      </c>
      <c r="F3045" s="370">
        <v>1.0329999999999999</v>
      </c>
    </row>
    <row r="3046" spans="1:8">
      <c r="A3046" s="370"/>
      <c r="B3046" s="370">
        <v>15.71</v>
      </c>
      <c r="C3046" s="370">
        <v>238.9</v>
      </c>
      <c r="D3046" s="370">
        <v>50.63</v>
      </c>
      <c r="E3046" s="370">
        <v>20.18</v>
      </c>
      <c r="F3046" s="370">
        <v>0.99780000000000002</v>
      </c>
    </row>
    <row r="3047" spans="1:8">
      <c r="A3047" s="370"/>
      <c r="B3047" s="370">
        <v>19.64</v>
      </c>
      <c r="C3047" s="370">
        <v>236.2</v>
      </c>
      <c r="D3047" s="370">
        <v>58.79</v>
      </c>
      <c r="E3047" s="370">
        <v>21.45</v>
      </c>
      <c r="F3047" s="370">
        <v>0.96519999999999995</v>
      </c>
    </row>
    <row r="3048" spans="1:8">
      <c r="A3048" s="370"/>
      <c r="B3048" s="370">
        <v>23.57</v>
      </c>
      <c r="C3048" s="370">
        <v>232.1</v>
      </c>
      <c r="D3048" s="370">
        <v>65.239999999999995</v>
      </c>
      <c r="E3048" s="370">
        <v>22.8</v>
      </c>
      <c r="F3048" s="370">
        <v>0.95469999999999999</v>
      </c>
    </row>
    <row r="3049" spans="1:8">
      <c r="A3049" s="370"/>
      <c r="B3049" s="370">
        <v>27.5</v>
      </c>
      <c r="C3049" s="370">
        <v>226.6</v>
      </c>
      <c r="D3049" s="370">
        <v>70.06</v>
      </c>
      <c r="E3049" s="370">
        <v>24.21</v>
      </c>
      <c r="F3049" s="370">
        <v>0.9859</v>
      </c>
    </row>
    <row r="3050" spans="1:8">
      <c r="A3050" s="370"/>
      <c r="B3050" s="370">
        <v>31.43</v>
      </c>
      <c r="C3050" s="370">
        <v>219.7</v>
      </c>
      <c r="D3050" s="370">
        <v>73.319999999999993</v>
      </c>
      <c r="E3050" s="370">
        <v>25.66</v>
      </c>
      <c r="F3050" s="370">
        <v>1.0780000000000001</v>
      </c>
    </row>
    <row r="3051" spans="1:8">
      <c r="A3051" s="370"/>
      <c r="B3051" s="370">
        <v>35.36</v>
      </c>
      <c r="C3051" s="370">
        <v>211.4</v>
      </c>
      <c r="D3051" s="370">
        <v>75.08</v>
      </c>
      <c r="E3051" s="370">
        <v>27.14</v>
      </c>
      <c r="F3051" s="370">
        <v>1.2509999999999999</v>
      </c>
    </row>
    <row r="3052" spans="1:8">
      <c r="A3052" s="370"/>
      <c r="B3052" s="370">
        <v>39.29</v>
      </c>
      <c r="C3052" s="370">
        <v>201.6</v>
      </c>
      <c r="D3052" s="370">
        <v>75.42</v>
      </c>
      <c r="E3052" s="370">
        <v>28.63</v>
      </c>
      <c r="F3052" s="370">
        <v>1.5249999999999999</v>
      </c>
    </row>
    <row r="3053" spans="1:8">
      <c r="A3053" s="370"/>
      <c r="B3053" s="370">
        <v>43.21</v>
      </c>
      <c r="C3053" s="370">
        <v>190.4</v>
      </c>
      <c r="D3053" s="370">
        <v>74.400000000000006</v>
      </c>
      <c r="E3053" s="370">
        <v>30.13</v>
      </c>
      <c r="F3053" s="370">
        <v>1.9179999999999999</v>
      </c>
    </row>
    <row r="3054" spans="1:8">
      <c r="A3054" s="370"/>
      <c r="B3054" s="370">
        <v>47.14</v>
      </c>
      <c r="C3054" s="370">
        <v>177.6</v>
      </c>
      <c r="D3054" s="370">
        <v>72.099999999999994</v>
      </c>
      <c r="E3054" s="370">
        <v>31.62</v>
      </c>
      <c r="F3054" s="370">
        <v>2.4510000000000001</v>
      </c>
    </row>
    <row r="3055" spans="1:8">
      <c r="A3055" s="370"/>
      <c r="B3055" s="370">
        <v>51.07</v>
      </c>
      <c r="C3055" s="370">
        <v>163.30000000000001</v>
      </c>
      <c r="D3055" s="370">
        <v>68.59</v>
      </c>
      <c r="E3055" s="370">
        <v>33.08</v>
      </c>
      <c r="F3055" s="370">
        <v>3.1419999999999999</v>
      </c>
    </row>
    <row r="3056" spans="1:8">
      <c r="A3056" s="370"/>
      <c r="B3056" s="370">
        <v>54.99</v>
      </c>
      <c r="C3056" s="370">
        <v>147.5</v>
      </c>
      <c r="D3056" s="370">
        <v>63.93</v>
      </c>
      <c r="E3056" s="370">
        <v>34.49</v>
      </c>
      <c r="F3056" s="370">
        <v>4.0110000000000001</v>
      </c>
    </row>
    <row r="3058" spans="1:8">
      <c r="A3058" s="398" t="s">
        <v>2015</v>
      </c>
      <c r="B3058" s="370">
        <v>0</v>
      </c>
      <c r="C3058" s="370">
        <v>244.5</v>
      </c>
      <c r="D3058" s="370">
        <v>0</v>
      </c>
      <c r="E3058" s="370">
        <v>16.73</v>
      </c>
      <c r="F3058" s="370">
        <v>0.95850000000000002</v>
      </c>
      <c r="G3058" s="370">
        <v>25</v>
      </c>
      <c r="H3058" s="370">
        <v>55</v>
      </c>
    </row>
    <row r="3059" spans="1:8">
      <c r="A3059" s="370"/>
      <c r="B3059" s="370">
        <v>3.9289999999999998</v>
      </c>
      <c r="C3059" s="370">
        <v>246.4</v>
      </c>
      <c r="D3059" s="370">
        <v>15.27</v>
      </c>
      <c r="E3059" s="370">
        <v>17.5</v>
      </c>
      <c r="F3059" s="370">
        <v>1.0329999999999999</v>
      </c>
    </row>
    <row r="3060" spans="1:8">
      <c r="A3060" s="370"/>
      <c r="B3060" s="370">
        <v>7.8570000000000002</v>
      </c>
      <c r="C3060" s="370">
        <v>247.2</v>
      </c>
      <c r="D3060" s="370">
        <v>28.94</v>
      </c>
      <c r="E3060" s="370">
        <v>18.440000000000001</v>
      </c>
      <c r="F3060" s="370">
        <v>1.0509999999999999</v>
      </c>
    </row>
    <row r="3061" spans="1:8">
      <c r="A3061" s="370"/>
      <c r="B3061" s="370">
        <v>11.79</v>
      </c>
      <c r="C3061" s="370">
        <v>246.9</v>
      </c>
      <c r="D3061" s="370">
        <v>40.71</v>
      </c>
      <c r="E3061" s="370">
        <v>19.52</v>
      </c>
      <c r="F3061" s="370">
        <v>1.0329999999999999</v>
      </c>
    </row>
    <row r="3062" spans="1:8">
      <c r="A3062" s="370"/>
      <c r="B3062" s="370">
        <v>15.71</v>
      </c>
      <c r="C3062" s="370">
        <v>245.6</v>
      </c>
      <c r="D3062" s="370">
        <v>50.63</v>
      </c>
      <c r="E3062" s="370">
        <v>20.74</v>
      </c>
      <c r="F3062" s="370">
        <v>0.99780000000000002</v>
      </c>
    </row>
    <row r="3063" spans="1:8">
      <c r="A3063" s="370"/>
      <c r="B3063" s="370">
        <v>19.64</v>
      </c>
      <c r="C3063" s="370">
        <v>243</v>
      </c>
      <c r="D3063" s="370">
        <v>58.79</v>
      </c>
      <c r="E3063" s="370">
        <v>22.07</v>
      </c>
      <c r="F3063" s="370">
        <v>0.96519999999999995</v>
      </c>
    </row>
    <row r="3064" spans="1:8">
      <c r="A3064" s="370"/>
      <c r="B3064" s="370">
        <v>23.57</v>
      </c>
      <c r="C3064" s="370">
        <v>239.2</v>
      </c>
      <c r="D3064" s="370">
        <v>65.239999999999995</v>
      </c>
      <c r="E3064" s="370">
        <v>23.49</v>
      </c>
      <c r="F3064" s="370">
        <v>0.95469999999999999</v>
      </c>
    </row>
    <row r="3065" spans="1:8">
      <c r="A3065" s="370"/>
      <c r="B3065" s="370">
        <v>27.5</v>
      </c>
      <c r="C3065" s="370">
        <v>234.1</v>
      </c>
      <c r="D3065" s="370">
        <v>70.06</v>
      </c>
      <c r="E3065" s="370">
        <v>25</v>
      </c>
      <c r="F3065" s="370">
        <v>0.9859</v>
      </c>
    </row>
    <row r="3066" spans="1:8">
      <c r="A3066" s="370"/>
      <c r="B3066" s="370">
        <v>31.43</v>
      </c>
      <c r="C3066" s="370">
        <v>227.5</v>
      </c>
      <c r="D3066" s="370">
        <v>73.319999999999993</v>
      </c>
      <c r="E3066" s="370">
        <v>26.56</v>
      </c>
      <c r="F3066" s="370">
        <v>1.0780000000000001</v>
      </c>
    </row>
    <row r="3067" spans="1:8">
      <c r="A3067" s="370"/>
      <c r="B3067" s="370">
        <v>35.36</v>
      </c>
      <c r="C3067" s="370">
        <v>219.5</v>
      </c>
      <c r="D3067" s="370">
        <v>75.08</v>
      </c>
      <c r="E3067" s="370">
        <v>28.18</v>
      </c>
      <c r="F3067" s="370">
        <v>1.2509999999999999</v>
      </c>
    </row>
    <row r="3068" spans="1:8">
      <c r="A3068" s="370"/>
      <c r="B3068" s="370">
        <v>39.29</v>
      </c>
      <c r="C3068" s="370">
        <v>210</v>
      </c>
      <c r="D3068" s="370">
        <v>75.42</v>
      </c>
      <c r="E3068" s="370">
        <v>29.81</v>
      </c>
      <c r="F3068" s="370">
        <v>1.5249999999999999</v>
      </c>
    </row>
    <row r="3069" spans="1:8">
      <c r="A3069" s="370"/>
      <c r="B3069" s="370">
        <v>43.21</v>
      </c>
      <c r="C3069" s="370">
        <v>198.8</v>
      </c>
      <c r="D3069" s="370">
        <v>74.400000000000006</v>
      </c>
      <c r="E3069" s="370">
        <v>31.46</v>
      </c>
      <c r="F3069" s="370">
        <v>1.9179999999999999</v>
      </c>
    </row>
    <row r="3070" spans="1:8">
      <c r="A3070" s="370"/>
      <c r="B3070" s="370">
        <v>47.14</v>
      </c>
      <c r="C3070" s="370">
        <v>186</v>
      </c>
      <c r="D3070" s="370">
        <v>72.099999999999994</v>
      </c>
      <c r="E3070" s="370">
        <v>33.11</v>
      </c>
      <c r="F3070" s="370">
        <v>2.4510000000000001</v>
      </c>
    </row>
    <row r="3071" spans="1:8">
      <c r="A3071" s="370"/>
      <c r="B3071" s="370">
        <v>51.07</v>
      </c>
      <c r="C3071" s="370">
        <v>171.5</v>
      </c>
      <c r="D3071" s="370">
        <v>68.59</v>
      </c>
      <c r="E3071" s="370">
        <v>34.72</v>
      </c>
      <c r="F3071" s="370">
        <v>3.1419999999999999</v>
      </c>
    </row>
    <row r="3072" spans="1:8">
      <c r="A3072" s="370"/>
      <c r="B3072" s="370">
        <v>54.99</v>
      </c>
      <c r="C3072" s="370">
        <v>155.1</v>
      </c>
      <c r="D3072" s="370">
        <v>63.93</v>
      </c>
      <c r="E3072" s="370">
        <v>36.299999999999997</v>
      </c>
      <c r="F3072" s="370">
        <v>4.0110000000000001</v>
      </c>
    </row>
    <row r="3074" spans="1:8">
      <c r="A3074" s="398" t="s">
        <v>2016</v>
      </c>
      <c r="B3074" s="370">
        <v>0</v>
      </c>
      <c r="C3074" s="370">
        <v>261.89999999999998</v>
      </c>
      <c r="D3074" s="370">
        <v>0</v>
      </c>
      <c r="E3074" s="370">
        <v>17.88</v>
      </c>
      <c r="F3074" s="370">
        <v>0.95850000000000002</v>
      </c>
      <c r="G3074" s="370">
        <v>25</v>
      </c>
      <c r="H3074" s="370">
        <v>55</v>
      </c>
    </row>
    <row r="3075" spans="1:8">
      <c r="A3075" s="370"/>
      <c r="B3075" s="370">
        <v>3.9289999999999998</v>
      </c>
      <c r="C3075" s="370">
        <v>263.89999999999998</v>
      </c>
      <c r="D3075" s="370">
        <v>15.27</v>
      </c>
      <c r="E3075" s="370">
        <v>18.72</v>
      </c>
      <c r="F3075" s="370">
        <v>1.0329999999999999</v>
      </c>
    </row>
    <row r="3076" spans="1:8">
      <c r="A3076" s="370"/>
      <c r="B3076" s="370">
        <v>7.8570000000000002</v>
      </c>
      <c r="C3076" s="370">
        <v>264.89999999999998</v>
      </c>
      <c r="D3076" s="370">
        <v>28.94</v>
      </c>
      <c r="E3076" s="370">
        <v>19.739999999999998</v>
      </c>
      <c r="F3076" s="370">
        <v>1.0509999999999999</v>
      </c>
    </row>
    <row r="3077" spans="1:8">
      <c r="A3077" s="370"/>
      <c r="B3077" s="370">
        <v>11.79</v>
      </c>
      <c r="C3077" s="370">
        <v>264.7</v>
      </c>
      <c r="D3077" s="370">
        <v>40.71</v>
      </c>
      <c r="E3077" s="370">
        <v>20.92</v>
      </c>
      <c r="F3077" s="370">
        <v>1.0329999999999999</v>
      </c>
    </row>
    <row r="3078" spans="1:8">
      <c r="A3078" s="370"/>
      <c r="B3078" s="370">
        <v>15.71</v>
      </c>
      <c r="C3078" s="370">
        <v>263.3</v>
      </c>
      <c r="D3078" s="370">
        <v>50.63</v>
      </c>
      <c r="E3078" s="370">
        <v>22.23</v>
      </c>
      <c r="F3078" s="370">
        <v>0.99780000000000002</v>
      </c>
    </row>
    <row r="3079" spans="1:8">
      <c r="A3079" s="370"/>
      <c r="B3079" s="370">
        <v>19.64</v>
      </c>
      <c r="C3079" s="370">
        <v>260.60000000000002</v>
      </c>
      <c r="D3079" s="370">
        <v>58.79</v>
      </c>
      <c r="E3079" s="370">
        <v>23.66</v>
      </c>
      <c r="F3079" s="370">
        <v>0.96519999999999995</v>
      </c>
    </row>
    <row r="3080" spans="1:8">
      <c r="A3080" s="370"/>
      <c r="B3080" s="370">
        <v>23.57</v>
      </c>
      <c r="C3080" s="370">
        <v>256.39999999999998</v>
      </c>
      <c r="D3080" s="370">
        <v>65.239999999999995</v>
      </c>
      <c r="E3080" s="370">
        <v>25.19</v>
      </c>
      <c r="F3080" s="370">
        <v>0.95469999999999999</v>
      </c>
    </row>
    <row r="3081" spans="1:8">
      <c r="A3081" s="370"/>
      <c r="B3081" s="370">
        <v>27.5</v>
      </c>
      <c r="C3081" s="370">
        <v>250.9</v>
      </c>
      <c r="D3081" s="370">
        <v>70.06</v>
      </c>
      <c r="E3081" s="370">
        <v>26.8</v>
      </c>
      <c r="F3081" s="370">
        <v>0.9859</v>
      </c>
    </row>
    <row r="3082" spans="1:8">
      <c r="A3082" s="370"/>
      <c r="B3082" s="370">
        <v>31.43</v>
      </c>
      <c r="C3082" s="370">
        <v>243.8</v>
      </c>
      <c r="D3082" s="370">
        <v>73.319999999999993</v>
      </c>
      <c r="E3082" s="370">
        <v>28.47</v>
      </c>
      <c r="F3082" s="370">
        <v>1.0780000000000001</v>
      </c>
    </row>
    <row r="3083" spans="1:8">
      <c r="A3083" s="370"/>
      <c r="B3083" s="370">
        <v>35.36</v>
      </c>
      <c r="C3083" s="370">
        <v>235.1</v>
      </c>
      <c r="D3083" s="370">
        <v>75.08</v>
      </c>
      <c r="E3083" s="370">
        <v>30.18</v>
      </c>
      <c r="F3083" s="370">
        <v>1.2509999999999999</v>
      </c>
    </row>
    <row r="3084" spans="1:8">
      <c r="A3084" s="370"/>
      <c r="B3084" s="370">
        <v>39.29</v>
      </c>
      <c r="C3084" s="370">
        <v>224.7</v>
      </c>
      <c r="D3084" s="370">
        <v>75.42</v>
      </c>
      <c r="E3084" s="370">
        <v>31.91</v>
      </c>
      <c r="F3084" s="370">
        <v>1.5249999999999999</v>
      </c>
    </row>
    <row r="3085" spans="1:8">
      <c r="A3085" s="370"/>
      <c r="B3085" s="370">
        <v>43.21</v>
      </c>
      <c r="C3085" s="370">
        <v>212.6</v>
      </c>
      <c r="D3085" s="370">
        <v>74.400000000000006</v>
      </c>
      <c r="E3085" s="370">
        <v>33.64</v>
      </c>
      <c r="F3085" s="370">
        <v>1.9179999999999999</v>
      </c>
    </row>
    <row r="3086" spans="1:8">
      <c r="A3086" s="370"/>
      <c r="B3086" s="370">
        <v>47.14</v>
      </c>
      <c r="C3086" s="370">
        <v>198.7</v>
      </c>
      <c r="D3086" s="370">
        <v>72.099999999999994</v>
      </c>
      <c r="E3086" s="370">
        <v>35.36</v>
      </c>
      <c r="F3086" s="370">
        <v>2.4510000000000001</v>
      </c>
    </row>
    <row r="3087" spans="1:8">
      <c r="A3087" s="370"/>
      <c r="B3087" s="370">
        <v>51.07</v>
      </c>
      <c r="C3087" s="370">
        <v>182.9</v>
      </c>
      <c r="D3087" s="370">
        <v>68.59</v>
      </c>
      <c r="E3087" s="370">
        <v>37.04</v>
      </c>
      <c r="F3087" s="370">
        <v>3.1419999999999999</v>
      </c>
    </row>
    <row r="3088" spans="1:8">
      <c r="A3088" s="370"/>
      <c r="B3088" s="370">
        <v>54.99</v>
      </c>
      <c r="C3088" s="370">
        <v>165.2</v>
      </c>
      <c r="D3088" s="370">
        <v>63.93</v>
      </c>
      <c r="E3088" s="370">
        <v>38.67</v>
      </c>
      <c r="F3088" s="370">
        <v>4.0110000000000001</v>
      </c>
    </row>
    <row r="3090" spans="1:8">
      <c r="A3090" s="398" t="s">
        <v>2017</v>
      </c>
      <c r="B3090" s="370">
        <v>0</v>
      </c>
      <c r="C3090" s="370">
        <v>267.2</v>
      </c>
      <c r="D3090" s="370">
        <v>0</v>
      </c>
      <c r="E3090" s="370">
        <v>17.850000000000001</v>
      </c>
      <c r="F3090" s="370">
        <v>0.95850000000000002</v>
      </c>
      <c r="G3090" s="370">
        <v>25</v>
      </c>
      <c r="H3090" s="370">
        <v>55</v>
      </c>
    </row>
    <row r="3091" spans="1:8">
      <c r="A3091" s="370"/>
      <c r="B3091" s="370">
        <v>3.9289999999999998</v>
      </c>
      <c r="C3091" s="370">
        <v>269.3</v>
      </c>
      <c r="D3091" s="370">
        <v>15.27</v>
      </c>
      <c r="E3091" s="370">
        <v>18.88</v>
      </c>
      <c r="F3091" s="370">
        <v>1.0329999999999999</v>
      </c>
    </row>
    <row r="3092" spans="1:8">
      <c r="A3092" s="370"/>
      <c r="B3092" s="370">
        <v>7.8570000000000002</v>
      </c>
      <c r="C3092" s="370">
        <v>270.39999999999998</v>
      </c>
      <c r="D3092" s="370">
        <v>28.94</v>
      </c>
      <c r="E3092" s="370">
        <v>20.059999999999999</v>
      </c>
      <c r="F3092" s="370">
        <v>1.0509999999999999</v>
      </c>
    </row>
    <row r="3093" spans="1:8">
      <c r="A3093" s="370"/>
      <c r="B3093" s="370">
        <v>11.79</v>
      </c>
      <c r="C3093" s="370">
        <v>270.60000000000002</v>
      </c>
      <c r="D3093" s="370">
        <v>40.71</v>
      </c>
      <c r="E3093" s="370">
        <v>21.38</v>
      </c>
      <c r="F3093" s="370">
        <v>1.0329999999999999</v>
      </c>
    </row>
    <row r="3094" spans="1:8">
      <c r="A3094" s="370"/>
      <c r="B3094" s="370">
        <v>15.71</v>
      </c>
      <c r="C3094" s="370">
        <v>269.60000000000002</v>
      </c>
      <c r="D3094" s="370">
        <v>50.63</v>
      </c>
      <c r="E3094" s="370">
        <v>22.81</v>
      </c>
      <c r="F3094" s="370">
        <v>0.99780000000000002</v>
      </c>
    </row>
    <row r="3095" spans="1:8">
      <c r="A3095" s="370"/>
      <c r="B3095" s="370">
        <v>19.64</v>
      </c>
      <c r="C3095" s="370">
        <v>267.3</v>
      </c>
      <c r="D3095" s="370">
        <v>58.79</v>
      </c>
      <c r="E3095" s="370">
        <v>24.35</v>
      </c>
      <c r="F3095" s="370">
        <v>0.96519999999999995</v>
      </c>
    </row>
    <row r="3096" spans="1:8">
      <c r="A3096" s="370"/>
      <c r="B3096" s="370">
        <v>23.57</v>
      </c>
      <c r="C3096" s="370">
        <v>263.7</v>
      </c>
      <c r="D3096" s="370">
        <v>65.239999999999995</v>
      </c>
      <c r="E3096" s="370">
        <v>25.98</v>
      </c>
      <c r="F3096" s="370">
        <v>0.95469999999999999</v>
      </c>
    </row>
    <row r="3097" spans="1:8">
      <c r="A3097" s="370"/>
      <c r="B3097" s="370">
        <v>27.5</v>
      </c>
      <c r="C3097" s="370">
        <v>258.7</v>
      </c>
      <c r="D3097" s="370">
        <v>70.06</v>
      </c>
      <c r="E3097" s="370">
        <v>27.68</v>
      </c>
      <c r="F3097" s="370">
        <v>0.9859</v>
      </c>
    </row>
    <row r="3098" spans="1:8">
      <c r="A3098" s="370"/>
      <c r="B3098" s="370">
        <v>31.43</v>
      </c>
      <c r="C3098" s="370">
        <v>252.1</v>
      </c>
      <c r="D3098" s="370">
        <v>73.319999999999993</v>
      </c>
      <c r="E3098" s="370">
        <v>29.45</v>
      </c>
      <c r="F3098" s="370">
        <v>1.0780000000000001</v>
      </c>
    </row>
    <row r="3099" spans="1:8">
      <c r="A3099" s="370"/>
      <c r="B3099" s="370">
        <v>35.36</v>
      </c>
      <c r="C3099" s="370">
        <v>243.7</v>
      </c>
      <c r="D3099" s="370">
        <v>75.08</v>
      </c>
      <c r="E3099" s="370">
        <v>31.26</v>
      </c>
      <c r="F3099" s="370">
        <v>1.2509999999999999</v>
      </c>
    </row>
    <row r="3100" spans="1:8">
      <c r="A3100" s="370"/>
      <c r="B3100" s="370">
        <v>39.29</v>
      </c>
      <c r="C3100" s="370">
        <v>233.6</v>
      </c>
      <c r="D3100" s="370">
        <v>75.42</v>
      </c>
      <c r="E3100" s="370">
        <v>33.11</v>
      </c>
      <c r="F3100" s="370">
        <v>1.5249999999999999</v>
      </c>
    </row>
    <row r="3101" spans="1:8">
      <c r="A3101" s="370"/>
      <c r="B3101" s="370">
        <v>43.21</v>
      </c>
      <c r="C3101" s="370">
        <v>221.5</v>
      </c>
      <c r="D3101" s="370">
        <v>74.400000000000006</v>
      </c>
      <c r="E3101" s="370">
        <v>34.97</v>
      </c>
      <c r="F3101" s="370">
        <v>1.9179999999999999</v>
      </c>
    </row>
    <row r="3102" spans="1:8">
      <c r="A3102" s="370"/>
      <c r="B3102" s="370">
        <v>47.14</v>
      </c>
      <c r="C3102" s="370">
        <v>207.4</v>
      </c>
      <c r="D3102" s="370">
        <v>72.099999999999994</v>
      </c>
      <c r="E3102" s="370">
        <v>36.83</v>
      </c>
      <c r="F3102" s="370">
        <v>2.4510000000000001</v>
      </c>
    </row>
    <row r="3103" spans="1:8">
      <c r="A3103" s="370"/>
      <c r="B3103" s="370">
        <v>51.07</v>
      </c>
      <c r="C3103" s="370">
        <v>191.1</v>
      </c>
      <c r="D3103" s="370">
        <v>68.59</v>
      </c>
      <c r="E3103" s="370">
        <v>38.69</v>
      </c>
      <c r="F3103" s="370">
        <v>3.1419999999999999</v>
      </c>
    </row>
    <row r="3104" spans="1:8">
      <c r="A3104" s="370"/>
      <c r="B3104" s="370">
        <v>54.99</v>
      </c>
      <c r="C3104" s="370">
        <v>172.6</v>
      </c>
      <c r="D3104" s="370">
        <v>63.93</v>
      </c>
      <c r="E3104" s="370">
        <v>40.51</v>
      </c>
      <c r="F3104" s="370">
        <v>4.0110000000000001</v>
      </c>
    </row>
    <row r="3106" spans="1:8">
      <c r="A3106" s="398" t="s">
        <v>2018</v>
      </c>
      <c r="B3106" s="370">
        <v>0</v>
      </c>
      <c r="C3106" s="370">
        <v>284.3</v>
      </c>
      <c r="D3106" s="370">
        <v>0</v>
      </c>
      <c r="E3106" s="370">
        <v>19.5</v>
      </c>
      <c r="F3106" s="370">
        <v>0.95850000000000002</v>
      </c>
      <c r="G3106" s="370">
        <v>25</v>
      </c>
      <c r="H3106" s="370">
        <v>55</v>
      </c>
    </row>
    <row r="3107" spans="1:8">
      <c r="A3107" s="370"/>
      <c r="B3107" s="370">
        <v>3.9289999999999998</v>
      </c>
      <c r="C3107" s="370">
        <v>287.60000000000002</v>
      </c>
      <c r="D3107" s="370">
        <v>15.27</v>
      </c>
      <c r="E3107" s="370">
        <v>20.46</v>
      </c>
      <c r="F3107" s="370">
        <v>1.0329999999999999</v>
      </c>
    </row>
    <row r="3108" spans="1:8">
      <c r="A3108" s="370"/>
      <c r="B3108" s="370">
        <v>7.8570000000000002</v>
      </c>
      <c r="C3108" s="370">
        <v>289.5</v>
      </c>
      <c r="D3108" s="370">
        <v>28.94</v>
      </c>
      <c r="E3108" s="370">
        <v>21.61</v>
      </c>
      <c r="F3108" s="370">
        <v>1.0509999999999999</v>
      </c>
    </row>
    <row r="3109" spans="1:8">
      <c r="A3109" s="370"/>
      <c r="B3109" s="370">
        <v>11.79</v>
      </c>
      <c r="C3109" s="370">
        <v>289.89999999999998</v>
      </c>
      <c r="D3109" s="370">
        <v>40.71</v>
      </c>
      <c r="E3109" s="370">
        <v>22.92</v>
      </c>
      <c r="F3109" s="370">
        <v>1.0329999999999999</v>
      </c>
    </row>
    <row r="3110" spans="1:8">
      <c r="A3110" s="370"/>
      <c r="B3110" s="370">
        <v>15.71</v>
      </c>
      <c r="C3110" s="370">
        <v>288.8</v>
      </c>
      <c r="D3110" s="370">
        <v>50.63</v>
      </c>
      <c r="E3110" s="370">
        <v>24.38</v>
      </c>
      <c r="F3110" s="370">
        <v>0.99780000000000002</v>
      </c>
    </row>
    <row r="3111" spans="1:8">
      <c r="A3111" s="370"/>
      <c r="B3111" s="370">
        <v>19.64</v>
      </c>
      <c r="C3111" s="370">
        <v>286.10000000000002</v>
      </c>
      <c r="D3111" s="370">
        <v>58.79</v>
      </c>
      <c r="E3111" s="370">
        <v>25.97</v>
      </c>
      <c r="F3111" s="370">
        <v>0.96519999999999995</v>
      </c>
    </row>
    <row r="3112" spans="1:8">
      <c r="A3112" s="370"/>
      <c r="B3112" s="370">
        <v>23.57</v>
      </c>
      <c r="C3112" s="370">
        <v>281.7</v>
      </c>
      <c r="D3112" s="370">
        <v>65.239999999999995</v>
      </c>
      <c r="E3112" s="370">
        <v>27.66</v>
      </c>
      <c r="F3112" s="370">
        <v>0.95469999999999999</v>
      </c>
    </row>
    <row r="3113" spans="1:8">
      <c r="A3113" s="370"/>
      <c r="B3113" s="370">
        <v>27.5</v>
      </c>
      <c r="C3113" s="370">
        <v>275.7</v>
      </c>
      <c r="D3113" s="370">
        <v>70.06</v>
      </c>
      <c r="E3113" s="370">
        <v>29.43</v>
      </c>
      <c r="F3113" s="370">
        <v>0.9859</v>
      </c>
    </row>
    <row r="3114" spans="1:8">
      <c r="A3114" s="370"/>
      <c r="B3114" s="370">
        <v>31.43</v>
      </c>
      <c r="C3114" s="370">
        <v>267.89999999999998</v>
      </c>
      <c r="D3114" s="370">
        <v>73.319999999999993</v>
      </c>
      <c r="E3114" s="370">
        <v>31.27</v>
      </c>
      <c r="F3114" s="370">
        <v>1.0780000000000001</v>
      </c>
    </row>
    <row r="3115" spans="1:8">
      <c r="A3115" s="370"/>
      <c r="B3115" s="370">
        <v>35.36</v>
      </c>
      <c r="C3115" s="370">
        <v>258.2</v>
      </c>
      <c r="D3115" s="370">
        <v>75.08</v>
      </c>
      <c r="E3115" s="370">
        <v>33.14</v>
      </c>
      <c r="F3115" s="370">
        <v>1.2509999999999999</v>
      </c>
    </row>
    <row r="3116" spans="1:8">
      <c r="A3116" s="370"/>
      <c r="B3116" s="370">
        <v>39.29</v>
      </c>
      <c r="C3116" s="370">
        <v>246.8</v>
      </c>
      <c r="D3116" s="370">
        <v>75.42</v>
      </c>
      <c r="E3116" s="370">
        <v>35.04</v>
      </c>
      <c r="F3116" s="370">
        <v>1.5249999999999999</v>
      </c>
    </row>
    <row r="3117" spans="1:8">
      <c r="A3117" s="370"/>
      <c r="B3117" s="370">
        <v>43.21</v>
      </c>
      <c r="C3117" s="370">
        <v>233.4</v>
      </c>
      <c r="D3117" s="370">
        <v>74.400000000000006</v>
      </c>
      <c r="E3117" s="370">
        <v>36.93</v>
      </c>
      <c r="F3117" s="370">
        <v>1.9179999999999999</v>
      </c>
    </row>
    <row r="3118" spans="1:8">
      <c r="A3118" s="370"/>
      <c r="B3118" s="370">
        <v>47.14</v>
      </c>
      <c r="C3118" s="370">
        <v>218</v>
      </c>
      <c r="D3118" s="370">
        <v>72.099999999999994</v>
      </c>
      <c r="E3118" s="370">
        <v>38.799999999999997</v>
      </c>
      <c r="F3118" s="370">
        <v>2.4510000000000001</v>
      </c>
    </row>
    <row r="3119" spans="1:8">
      <c r="A3119" s="370"/>
      <c r="B3119" s="370">
        <v>51.07</v>
      </c>
      <c r="C3119" s="370">
        <v>200.6</v>
      </c>
      <c r="D3119" s="370">
        <v>68.59</v>
      </c>
      <c r="E3119" s="370">
        <v>40.619999999999997</v>
      </c>
      <c r="F3119" s="370">
        <v>3.1419999999999999</v>
      </c>
    </row>
    <row r="3120" spans="1:8">
      <c r="A3120" s="370"/>
      <c r="B3120" s="370">
        <v>54.99</v>
      </c>
      <c r="C3120" s="370">
        <v>181.1</v>
      </c>
      <c r="D3120" s="370">
        <v>63.93</v>
      </c>
      <c r="E3120" s="370">
        <v>42.38</v>
      </c>
      <c r="F3120" s="370">
        <v>4.0110000000000001</v>
      </c>
    </row>
    <row r="3122" spans="1:8">
      <c r="A3122" s="398" t="s">
        <v>2019</v>
      </c>
      <c r="B3122" s="370">
        <v>0</v>
      </c>
      <c r="C3122" s="370">
        <v>289</v>
      </c>
      <c r="D3122" s="370">
        <v>0</v>
      </c>
      <c r="E3122" s="370">
        <v>19.27</v>
      </c>
      <c r="F3122" s="370">
        <v>0.95850000000000002</v>
      </c>
      <c r="G3122" s="370">
        <v>25</v>
      </c>
      <c r="H3122" s="370">
        <v>55</v>
      </c>
    </row>
    <row r="3123" spans="1:8">
      <c r="A3123" s="370"/>
      <c r="B3123" s="370">
        <v>3.9289999999999998</v>
      </c>
      <c r="C3123" s="370">
        <v>292.3</v>
      </c>
      <c r="D3123" s="370">
        <v>15.27</v>
      </c>
      <c r="E3123" s="370">
        <v>20.47</v>
      </c>
      <c r="F3123" s="370">
        <v>1.0329999999999999</v>
      </c>
    </row>
    <row r="3124" spans="1:8">
      <c r="A3124" s="370"/>
      <c r="B3124" s="370">
        <v>7.8570000000000002</v>
      </c>
      <c r="C3124" s="370">
        <v>294.5</v>
      </c>
      <c r="D3124" s="370">
        <v>28.94</v>
      </c>
      <c r="E3124" s="370">
        <v>21.83</v>
      </c>
      <c r="F3124" s="370">
        <v>1.0509999999999999</v>
      </c>
    </row>
    <row r="3125" spans="1:8">
      <c r="A3125" s="370"/>
      <c r="B3125" s="370">
        <v>11.79</v>
      </c>
      <c r="C3125" s="370">
        <v>295.39999999999998</v>
      </c>
      <c r="D3125" s="370">
        <v>40.71</v>
      </c>
      <c r="E3125" s="370">
        <v>23.34</v>
      </c>
      <c r="F3125" s="370">
        <v>1.0329999999999999</v>
      </c>
    </row>
    <row r="3126" spans="1:8">
      <c r="A3126" s="370"/>
      <c r="B3126" s="370">
        <v>15.71</v>
      </c>
      <c r="C3126" s="370">
        <v>295</v>
      </c>
      <c r="D3126" s="370">
        <v>50.63</v>
      </c>
      <c r="E3126" s="370">
        <v>24.96</v>
      </c>
      <c r="F3126" s="370">
        <v>0.99780000000000002</v>
      </c>
    </row>
    <row r="3127" spans="1:8">
      <c r="A3127" s="370"/>
      <c r="B3127" s="370">
        <v>19.64</v>
      </c>
      <c r="C3127" s="370">
        <v>293.10000000000002</v>
      </c>
      <c r="D3127" s="370">
        <v>58.79</v>
      </c>
      <c r="E3127" s="370">
        <v>26.69</v>
      </c>
      <c r="F3127" s="370">
        <v>0.96519999999999995</v>
      </c>
    </row>
    <row r="3128" spans="1:8">
      <c r="A3128" s="370"/>
      <c r="B3128" s="370">
        <v>23.57</v>
      </c>
      <c r="C3128" s="370">
        <v>289.5</v>
      </c>
      <c r="D3128" s="370">
        <v>65.239999999999995</v>
      </c>
      <c r="E3128" s="370">
        <v>28.52</v>
      </c>
      <c r="F3128" s="370">
        <v>0.95469999999999999</v>
      </c>
    </row>
    <row r="3129" spans="1:8">
      <c r="A3129" s="370"/>
      <c r="B3129" s="370">
        <v>27.5</v>
      </c>
      <c r="C3129" s="370">
        <v>284.2</v>
      </c>
      <c r="D3129" s="370">
        <v>70.06</v>
      </c>
      <c r="E3129" s="370">
        <v>30.42</v>
      </c>
      <c r="F3129" s="370">
        <v>0.9859</v>
      </c>
    </row>
    <row r="3130" spans="1:8">
      <c r="A3130" s="370"/>
      <c r="B3130" s="370">
        <v>31.43</v>
      </c>
      <c r="C3130" s="370">
        <v>277.10000000000002</v>
      </c>
      <c r="D3130" s="370">
        <v>73.319999999999993</v>
      </c>
      <c r="E3130" s="370">
        <v>32.39</v>
      </c>
      <c r="F3130" s="370">
        <v>1.0780000000000001</v>
      </c>
    </row>
    <row r="3131" spans="1:8">
      <c r="A3131" s="370"/>
      <c r="B3131" s="370">
        <v>35.36</v>
      </c>
      <c r="C3131" s="370">
        <v>268.10000000000002</v>
      </c>
      <c r="D3131" s="370">
        <v>75.08</v>
      </c>
      <c r="E3131" s="370">
        <v>34.39</v>
      </c>
      <c r="F3131" s="370">
        <v>1.2509999999999999</v>
      </c>
    </row>
    <row r="3132" spans="1:8">
      <c r="A3132" s="370"/>
      <c r="B3132" s="370">
        <v>39.29</v>
      </c>
      <c r="C3132" s="370">
        <v>257</v>
      </c>
      <c r="D3132" s="370">
        <v>75.42</v>
      </c>
      <c r="E3132" s="370">
        <v>36.43</v>
      </c>
      <c r="F3132" s="370">
        <v>1.5249999999999999</v>
      </c>
    </row>
    <row r="3133" spans="1:8">
      <c r="A3133" s="370"/>
      <c r="B3133" s="370">
        <v>43.21</v>
      </c>
      <c r="C3133" s="370">
        <v>243.8</v>
      </c>
      <c r="D3133" s="370">
        <v>74.400000000000006</v>
      </c>
      <c r="E3133" s="370">
        <v>38.479999999999997</v>
      </c>
      <c r="F3133" s="370">
        <v>1.9179999999999999</v>
      </c>
    </row>
    <row r="3134" spans="1:8">
      <c r="A3134" s="370"/>
      <c r="B3134" s="370">
        <v>47.14</v>
      </c>
      <c r="C3134" s="370">
        <v>228.2</v>
      </c>
      <c r="D3134" s="370">
        <v>72.099999999999994</v>
      </c>
      <c r="E3134" s="370">
        <v>40.53</v>
      </c>
      <c r="F3134" s="370">
        <v>2.4510000000000001</v>
      </c>
    </row>
    <row r="3135" spans="1:8">
      <c r="A3135" s="370"/>
      <c r="B3135" s="370">
        <v>51.07</v>
      </c>
      <c r="C3135" s="370">
        <v>210.3</v>
      </c>
      <c r="D3135" s="370">
        <v>68.59</v>
      </c>
      <c r="E3135" s="370">
        <v>42.56</v>
      </c>
      <c r="F3135" s="370">
        <v>3.1419999999999999</v>
      </c>
    </row>
    <row r="3136" spans="1:8">
      <c r="A3136" s="370"/>
      <c r="B3136" s="370">
        <v>54.99</v>
      </c>
      <c r="C3136" s="370">
        <v>189.9</v>
      </c>
      <c r="D3136" s="370">
        <v>63.93</v>
      </c>
      <c r="E3136" s="370">
        <v>44.55</v>
      </c>
      <c r="F3136" s="370">
        <v>4.0110000000000001</v>
      </c>
    </row>
    <row r="3138" spans="1:8">
      <c r="A3138" s="398" t="s">
        <v>2020</v>
      </c>
      <c r="B3138" s="370">
        <v>0</v>
      </c>
      <c r="C3138" s="370">
        <v>309.10000000000002</v>
      </c>
      <c r="D3138" s="370">
        <v>0</v>
      </c>
      <c r="E3138" s="370">
        <v>21.1</v>
      </c>
      <c r="F3138" s="370">
        <v>0.95850000000000002</v>
      </c>
      <c r="G3138" s="370">
        <v>25</v>
      </c>
      <c r="H3138" s="370">
        <v>55</v>
      </c>
    </row>
    <row r="3139" spans="1:8">
      <c r="A3139" s="370"/>
      <c r="B3139" s="370">
        <v>3.9289999999999998</v>
      </c>
      <c r="C3139" s="370">
        <v>311.3</v>
      </c>
      <c r="D3139" s="370">
        <v>15.31</v>
      </c>
      <c r="E3139" s="370">
        <v>22.02</v>
      </c>
      <c r="F3139" s="370">
        <v>1.0329999999999999</v>
      </c>
    </row>
    <row r="3140" spans="1:8">
      <c r="A3140" s="370"/>
      <c r="B3140" s="370">
        <v>7.8570000000000002</v>
      </c>
      <c r="C3140" s="370">
        <v>312.60000000000002</v>
      </c>
      <c r="D3140" s="370">
        <v>29.02</v>
      </c>
      <c r="E3140" s="370">
        <v>23.21</v>
      </c>
      <c r="F3140" s="370">
        <v>1.0509999999999999</v>
      </c>
    </row>
    <row r="3141" spans="1:8">
      <c r="A3141" s="370"/>
      <c r="B3141" s="370">
        <v>11.79</v>
      </c>
      <c r="C3141" s="370">
        <v>312.7</v>
      </c>
      <c r="D3141" s="370">
        <v>40.76</v>
      </c>
      <c r="E3141" s="370">
        <v>24.66</v>
      </c>
      <c r="F3141" s="370">
        <v>1.0329999999999999</v>
      </c>
    </row>
    <row r="3142" spans="1:8">
      <c r="A3142" s="370"/>
      <c r="B3142" s="370">
        <v>15.71</v>
      </c>
      <c r="C3142" s="370">
        <v>311.5</v>
      </c>
      <c r="D3142" s="370">
        <v>50.63</v>
      </c>
      <c r="E3142" s="370">
        <v>26.3</v>
      </c>
      <c r="F3142" s="370">
        <v>0.99780000000000002</v>
      </c>
    </row>
    <row r="3143" spans="1:8">
      <c r="A3143" s="370"/>
      <c r="B3143" s="370">
        <v>19.64</v>
      </c>
      <c r="C3143" s="370">
        <v>308.89999999999998</v>
      </c>
      <c r="D3143" s="370">
        <v>58.72</v>
      </c>
      <c r="E3143" s="370">
        <v>28.11</v>
      </c>
      <c r="F3143" s="370">
        <v>0.96519999999999995</v>
      </c>
    </row>
    <row r="3144" spans="1:8">
      <c r="A3144" s="370"/>
      <c r="B3144" s="370">
        <v>23.57</v>
      </c>
      <c r="C3144" s="370">
        <v>304.8</v>
      </c>
      <c r="D3144" s="370">
        <v>65.11</v>
      </c>
      <c r="E3144" s="370">
        <v>30.04</v>
      </c>
      <c r="F3144" s="370">
        <v>0.95469999999999999</v>
      </c>
    </row>
    <row r="3145" spans="1:8">
      <c r="A3145" s="370"/>
      <c r="B3145" s="370">
        <v>27.5</v>
      </c>
      <c r="C3145" s="370">
        <v>298.89999999999998</v>
      </c>
      <c r="D3145" s="370">
        <v>69.900000000000006</v>
      </c>
      <c r="E3145" s="370">
        <v>32.049999999999997</v>
      </c>
      <c r="F3145" s="370">
        <v>0.9859</v>
      </c>
    </row>
    <row r="3146" spans="1:8">
      <c r="A3146" s="370"/>
      <c r="B3146" s="370">
        <v>31.43</v>
      </c>
      <c r="C3146" s="370">
        <v>291.10000000000002</v>
      </c>
      <c r="D3146" s="370">
        <v>73.180000000000007</v>
      </c>
      <c r="E3146" s="370">
        <v>34.11</v>
      </c>
      <c r="F3146" s="370">
        <v>1.0780000000000001</v>
      </c>
    </row>
    <row r="3147" spans="1:8">
      <c r="A3147" s="370"/>
      <c r="B3147" s="370">
        <v>35.36</v>
      </c>
      <c r="C3147" s="370">
        <v>281.39999999999998</v>
      </c>
      <c r="D3147" s="370">
        <v>75.02</v>
      </c>
      <c r="E3147" s="370">
        <v>36.159999999999997</v>
      </c>
      <c r="F3147" s="370">
        <v>1.2509999999999999</v>
      </c>
    </row>
    <row r="3148" spans="1:8">
      <c r="A3148" s="370"/>
      <c r="B3148" s="370">
        <v>39.29</v>
      </c>
      <c r="C3148" s="370">
        <v>269.5</v>
      </c>
      <c r="D3148" s="370">
        <v>75.53</v>
      </c>
      <c r="E3148" s="370">
        <v>38.17</v>
      </c>
      <c r="F3148" s="370">
        <v>1.5249999999999999</v>
      </c>
    </row>
    <row r="3149" spans="1:8">
      <c r="A3149" s="370"/>
      <c r="B3149" s="370">
        <v>43.21</v>
      </c>
      <c r="C3149" s="370">
        <v>255.3</v>
      </c>
      <c r="D3149" s="370">
        <v>74.78</v>
      </c>
      <c r="E3149" s="370">
        <v>40.1</v>
      </c>
      <c r="F3149" s="370">
        <v>1.9179999999999999</v>
      </c>
    </row>
    <row r="3150" spans="1:8">
      <c r="A3150" s="370"/>
      <c r="B3150" s="370">
        <v>47.14</v>
      </c>
      <c r="C3150" s="370">
        <v>238.7</v>
      </c>
      <c r="D3150" s="370">
        <v>72.88</v>
      </c>
      <c r="E3150" s="370">
        <v>41.9</v>
      </c>
      <c r="F3150" s="370">
        <v>2.4510000000000001</v>
      </c>
    </row>
    <row r="3151" spans="1:8">
      <c r="A3151" s="370"/>
      <c r="B3151" s="370">
        <v>51.07</v>
      </c>
      <c r="C3151" s="370">
        <v>219.5</v>
      </c>
      <c r="D3151" s="370">
        <v>69.900000000000006</v>
      </c>
      <c r="E3151" s="370">
        <v>43.54</v>
      </c>
      <c r="F3151" s="370">
        <v>3.1419999999999999</v>
      </c>
    </row>
    <row r="3152" spans="1:8">
      <c r="A3152" s="370"/>
      <c r="B3152" s="370">
        <v>54.99</v>
      </c>
      <c r="C3152" s="370">
        <v>197.6</v>
      </c>
      <c r="D3152" s="370">
        <v>65.94</v>
      </c>
      <c r="E3152" s="370">
        <v>44.97</v>
      </c>
      <c r="F3152" s="370">
        <v>4.0110000000000001</v>
      </c>
    </row>
    <row r="3154" spans="1:8">
      <c r="A3154" s="398" t="s">
        <v>2021</v>
      </c>
      <c r="B3154" s="370">
        <v>0</v>
      </c>
      <c r="C3154" s="370">
        <v>20.38</v>
      </c>
      <c r="D3154" s="370">
        <v>0</v>
      </c>
      <c r="E3154" s="370">
        <v>2.387</v>
      </c>
      <c r="F3154" s="370">
        <v>1.145</v>
      </c>
      <c r="G3154" s="370">
        <v>30</v>
      </c>
      <c r="H3154" s="370">
        <v>80</v>
      </c>
    </row>
    <row r="3155" spans="1:8">
      <c r="A3155" s="370"/>
      <c r="B3155" s="370">
        <v>5.7140000000000004</v>
      </c>
      <c r="C3155" s="370">
        <v>20.28</v>
      </c>
      <c r="D3155" s="370">
        <v>12.42</v>
      </c>
      <c r="E3155" s="370">
        <v>2.4729999999999999</v>
      </c>
      <c r="F3155" s="370">
        <v>1.252</v>
      </c>
    </row>
    <row r="3156" spans="1:8">
      <c r="A3156" s="370"/>
      <c r="B3156" s="370">
        <v>11.43</v>
      </c>
      <c r="C3156" s="370">
        <v>20.100000000000001</v>
      </c>
      <c r="D3156" s="370">
        <v>24.19</v>
      </c>
      <c r="E3156" s="370">
        <v>2.5529999999999999</v>
      </c>
      <c r="F3156" s="370">
        <v>1.2829999999999999</v>
      </c>
    </row>
    <row r="3157" spans="1:8">
      <c r="A3157" s="370"/>
      <c r="B3157" s="370">
        <v>17.14</v>
      </c>
      <c r="C3157" s="370">
        <v>19.84</v>
      </c>
      <c r="D3157" s="370">
        <v>35.15</v>
      </c>
      <c r="E3157" s="370">
        <v>2.6269999999999998</v>
      </c>
      <c r="F3157" s="370">
        <v>1.264</v>
      </c>
    </row>
    <row r="3158" spans="1:8">
      <c r="A3158" s="370"/>
      <c r="B3158" s="370">
        <v>22.86</v>
      </c>
      <c r="C3158" s="370">
        <v>19.489999999999998</v>
      </c>
      <c r="D3158" s="370">
        <v>45.15</v>
      </c>
      <c r="E3158" s="370">
        <v>2.6949999999999998</v>
      </c>
      <c r="F3158" s="370">
        <v>1.22</v>
      </c>
    </row>
    <row r="3159" spans="1:8">
      <c r="A3159" s="370"/>
      <c r="B3159" s="370">
        <v>28.57</v>
      </c>
      <c r="C3159" s="370">
        <v>19.03</v>
      </c>
      <c r="D3159" s="370">
        <v>54.02</v>
      </c>
      <c r="E3159" s="370">
        <v>2.7570000000000001</v>
      </c>
      <c r="F3159" s="370">
        <v>1.175</v>
      </c>
    </row>
    <row r="3160" spans="1:8">
      <c r="A3160" s="370"/>
      <c r="B3160" s="370">
        <v>34.29</v>
      </c>
      <c r="C3160" s="370">
        <v>18.440000000000001</v>
      </c>
      <c r="D3160" s="370">
        <v>61.59</v>
      </c>
      <c r="E3160" s="370">
        <v>2.8149999999999999</v>
      </c>
      <c r="F3160" s="370">
        <v>1.1559999999999999</v>
      </c>
    </row>
    <row r="3161" spans="1:8">
      <c r="A3161" s="370"/>
      <c r="B3161" s="370">
        <v>40</v>
      </c>
      <c r="C3161" s="370">
        <v>17.72</v>
      </c>
      <c r="D3161" s="370">
        <v>67.709999999999994</v>
      </c>
      <c r="E3161" s="370">
        <v>2.867</v>
      </c>
      <c r="F3161" s="370">
        <v>1.1879999999999999</v>
      </c>
    </row>
    <row r="3162" spans="1:8">
      <c r="A3162" s="370"/>
      <c r="B3162" s="370">
        <v>45.71</v>
      </c>
      <c r="C3162" s="370">
        <v>16.86</v>
      </c>
      <c r="D3162" s="370">
        <v>72.19</v>
      </c>
      <c r="E3162" s="370">
        <v>2.9140000000000001</v>
      </c>
      <c r="F3162" s="370">
        <v>1.2949999999999999</v>
      </c>
    </row>
    <row r="3163" spans="1:8">
      <c r="A3163" s="370"/>
      <c r="B3163" s="370">
        <v>51.43</v>
      </c>
      <c r="C3163" s="370">
        <v>15.83</v>
      </c>
      <c r="D3163" s="370">
        <v>74.89</v>
      </c>
      <c r="E3163" s="370">
        <v>2.956</v>
      </c>
      <c r="F3163" s="370">
        <v>1.5029999999999999</v>
      </c>
    </row>
    <row r="3164" spans="1:8">
      <c r="A3164" s="370"/>
      <c r="B3164" s="370">
        <v>57.14</v>
      </c>
      <c r="C3164" s="370">
        <v>14.63</v>
      </c>
      <c r="D3164" s="370">
        <v>75.63</v>
      </c>
      <c r="E3164" s="370">
        <v>2.9940000000000002</v>
      </c>
      <c r="F3164" s="370">
        <v>1.837</v>
      </c>
    </row>
    <row r="3165" spans="1:8">
      <c r="A3165" s="370"/>
      <c r="B3165" s="370">
        <v>62.86</v>
      </c>
      <c r="C3165" s="370">
        <v>13.25</v>
      </c>
      <c r="D3165" s="370">
        <v>74.25</v>
      </c>
      <c r="E3165" s="370">
        <v>3.028</v>
      </c>
      <c r="F3165" s="370">
        <v>2.323</v>
      </c>
    </row>
    <row r="3166" spans="1:8">
      <c r="A3166" s="370"/>
      <c r="B3166" s="370">
        <v>68.569999999999993</v>
      </c>
      <c r="C3166" s="370">
        <v>11.67</v>
      </c>
      <c r="D3166" s="370">
        <v>70.58</v>
      </c>
      <c r="E3166" s="370">
        <v>3.0579999999999998</v>
      </c>
      <c r="F3166" s="370">
        <v>2.9860000000000002</v>
      </c>
    </row>
    <row r="3167" spans="1:8">
      <c r="A3167" s="370"/>
      <c r="B3167" s="370">
        <v>74.290000000000006</v>
      </c>
      <c r="C3167" s="370">
        <v>9.8780000000000001</v>
      </c>
      <c r="D3167" s="370">
        <v>64.47</v>
      </c>
      <c r="E3167" s="370">
        <v>3.0840000000000001</v>
      </c>
      <c r="F3167" s="370">
        <v>3.851</v>
      </c>
    </row>
    <row r="3168" spans="1:8">
      <c r="A3168" s="370"/>
      <c r="B3168" s="370">
        <v>79.989999999999995</v>
      </c>
      <c r="C3168" s="370">
        <v>7.8659999999999997</v>
      </c>
      <c r="D3168" s="370">
        <v>55.75</v>
      </c>
      <c r="E3168" s="370">
        <v>3.1070000000000002</v>
      </c>
      <c r="F3168" s="370">
        <v>4.9409999999999998</v>
      </c>
    </row>
    <row r="3170" spans="1:8">
      <c r="A3170" s="398" t="s">
        <v>2022</v>
      </c>
      <c r="B3170" s="370">
        <v>0</v>
      </c>
      <c r="C3170" s="370">
        <v>29.99</v>
      </c>
      <c r="D3170" s="370">
        <v>0</v>
      </c>
      <c r="E3170" s="370">
        <v>3.5139999999999998</v>
      </c>
      <c r="F3170" s="370">
        <v>1.145</v>
      </c>
      <c r="G3170" s="370">
        <v>30</v>
      </c>
      <c r="H3170" s="370">
        <v>80</v>
      </c>
    </row>
    <row r="3171" spans="1:8">
      <c r="A3171" s="370"/>
      <c r="B3171" s="370">
        <v>5.7140000000000004</v>
      </c>
      <c r="C3171" s="370">
        <v>29.65</v>
      </c>
      <c r="D3171" s="370">
        <v>12.71</v>
      </c>
      <c r="E3171" s="370">
        <v>3.6150000000000002</v>
      </c>
      <c r="F3171" s="370">
        <v>1.252</v>
      </c>
    </row>
    <row r="3172" spans="1:8">
      <c r="A3172" s="370"/>
      <c r="B3172" s="370">
        <v>11.43</v>
      </c>
      <c r="C3172" s="370">
        <v>29.2</v>
      </c>
      <c r="D3172" s="370">
        <v>24.51</v>
      </c>
      <c r="E3172" s="370">
        <v>3.7120000000000002</v>
      </c>
      <c r="F3172" s="370">
        <v>1.2829999999999999</v>
      </c>
    </row>
    <row r="3173" spans="1:8">
      <c r="A3173" s="370"/>
      <c r="B3173" s="370">
        <v>17.14</v>
      </c>
      <c r="C3173" s="370">
        <v>28.63</v>
      </c>
      <c r="D3173" s="370">
        <v>35.22</v>
      </c>
      <c r="E3173" s="370">
        <v>3.8039999999999998</v>
      </c>
      <c r="F3173" s="370">
        <v>1.264</v>
      </c>
    </row>
    <row r="3174" spans="1:8">
      <c r="A3174" s="370"/>
      <c r="B3174" s="370">
        <v>22.86</v>
      </c>
      <c r="C3174" s="370">
        <v>27.96</v>
      </c>
      <c r="D3174" s="370">
        <v>44.78</v>
      </c>
      <c r="E3174" s="370">
        <v>3.8940000000000001</v>
      </c>
      <c r="F3174" s="370">
        <v>1.22</v>
      </c>
    </row>
    <row r="3175" spans="1:8">
      <c r="A3175" s="370"/>
      <c r="B3175" s="370">
        <v>28.57</v>
      </c>
      <c r="C3175" s="370">
        <v>27.17</v>
      </c>
      <c r="D3175" s="370">
        <v>53.15</v>
      </c>
      <c r="E3175" s="370">
        <v>3.9820000000000002</v>
      </c>
      <c r="F3175" s="370">
        <v>1.175</v>
      </c>
    </row>
    <row r="3176" spans="1:8">
      <c r="A3176" s="370"/>
      <c r="B3176" s="370">
        <v>34.29</v>
      </c>
      <c r="C3176" s="370">
        <v>26.26</v>
      </c>
      <c r="D3176" s="370">
        <v>60.29</v>
      </c>
      <c r="E3176" s="370">
        <v>4.07</v>
      </c>
      <c r="F3176" s="370">
        <v>1.1559999999999999</v>
      </c>
    </row>
    <row r="3177" spans="1:8">
      <c r="A3177" s="370"/>
      <c r="B3177" s="370">
        <v>40</v>
      </c>
      <c r="C3177" s="370">
        <v>25.25</v>
      </c>
      <c r="D3177" s="370">
        <v>66.13</v>
      </c>
      <c r="E3177" s="370">
        <v>4.1580000000000004</v>
      </c>
      <c r="F3177" s="370">
        <v>1.1879999999999999</v>
      </c>
    </row>
    <row r="3178" spans="1:8">
      <c r="A3178" s="370"/>
      <c r="B3178" s="370">
        <v>45.71</v>
      </c>
      <c r="C3178" s="370">
        <v>24.12</v>
      </c>
      <c r="D3178" s="370">
        <v>70.63</v>
      </c>
      <c r="E3178" s="370">
        <v>4.2480000000000002</v>
      </c>
      <c r="F3178" s="370">
        <v>1.2949999999999999</v>
      </c>
    </row>
    <row r="3179" spans="1:8">
      <c r="A3179" s="370"/>
      <c r="B3179" s="370">
        <v>51.43</v>
      </c>
      <c r="C3179" s="370">
        <v>22.88</v>
      </c>
      <c r="D3179" s="370">
        <v>73.739999999999995</v>
      </c>
      <c r="E3179" s="370">
        <v>4.3410000000000002</v>
      </c>
      <c r="F3179" s="370">
        <v>1.5029999999999999</v>
      </c>
    </row>
    <row r="3180" spans="1:8">
      <c r="A3180" s="370"/>
      <c r="B3180" s="370">
        <v>57.14</v>
      </c>
      <c r="C3180" s="370">
        <v>21.53</v>
      </c>
      <c r="D3180" s="370">
        <v>75.41</v>
      </c>
      <c r="E3180" s="370">
        <v>4.4379999999999997</v>
      </c>
      <c r="F3180" s="370">
        <v>1.837</v>
      </c>
    </row>
    <row r="3181" spans="1:8">
      <c r="A3181" s="370"/>
      <c r="B3181" s="370">
        <v>62.86</v>
      </c>
      <c r="C3181" s="370">
        <v>20.059999999999999</v>
      </c>
      <c r="D3181" s="370">
        <v>75.59</v>
      </c>
      <c r="E3181" s="370">
        <v>4.5410000000000004</v>
      </c>
      <c r="F3181" s="370">
        <v>2.323</v>
      </c>
    </row>
    <row r="3182" spans="1:8">
      <c r="A3182" s="370"/>
      <c r="B3182" s="370">
        <v>68.569999999999993</v>
      </c>
      <c r="C3182" s="370">
        <v>18.48</v>
      </c>
      <c r="D3182" s="370">
        <v>74.239999999999995</v>
      </c>
      <c r="E3182" s="370">
        <v>4.649</v>
      </c>
      <c r="F3182" s="370">
        <v>2.9860000000000002</v>
      </c>
    </row>
    <row r="3183" spans="1:8">
      <c r="A3183" s="370"/>
      <c r="B3183" s="370">
        <v>74.290000000000006</v>
      </c>
      <c r="C3183" s="370">
        <v>16.79</v>
      </c>
      <c r="D3183" s="370">
        <v>71.290000000000006</v>
      </c>
      <c r="E3183" s="370">
        <v>4.766</v>
      </c>
      <c r="F3183" s="370">
        <v>3.851</v>
      </c>
    </row>
    <row r="3184" spans="1:8">
      <c r="A3184" s="370"/>
      <c r="B3184" s="370">
        <v>79.989999999999995</v>
      </c>
      <c r="C3184" s="370">
        <v>14.99</v>
      </c>
      <c r="D3184" s="370">
        <v>66.72</v>
      </c>
      <c r="E3184" s="370">
        <v>4.891</v>
      </c>
      <c r="F3184" s="370">
        <v>4.9409999999999998</v>
      </c>
    </row>
    <row r="3186" spans="1:8">
      <c r="A3186" s="398" t="s">
        <v>2023</v>
      </c>
      <c r="B3186" s="370">
        <v>0</v>
      </c>
      <c r="C3186" s="370">
        <v>41.8</v>
      </c>
      <c r="D3186" s="370">
        <v>0</v>
      </c>
      <c r="E3186" s="370">
        <v>4.8479999999999999</v>
      </c>
      <c r="F3186" s="370">
        <v>1.145</v>
      </c>
      <c r="G3186" s="370">
        <v>30</v>
      </c>
      <c r="H3186" s="370">
        <v>80</v>
      </c>
    </row>
    <row r="3187" spans="1:8">
      <c r="A3187" s="370"/>
      <c r="B3187" s="370">
        <v>5.7140000000000004</v>
      </c>
      <c r="C3187" s="370">
        <v>41.64</v>
      </c>
      <c r="D3187" s="370">
        <v>12.48</v>
      </c>
      <c r="E3187" s="370">
        <v>5.0590000000000002</v>
      </c>
      <c r="F3187" s="370">
        <v>1.252</v>
      </c>
    </row>
    <row r="3188" spans="1:8">
      <c r="A3188" s="370"/>
      <c r="B3188" s="370">
        <v>11.43</v>
      </c>
      <c r="C3188" s="370">
        <v>41.31</v>
      </c>
      <c r="D3188" s="370">
        <v>24.01</v>
      </c>
      <c r="E3188" s="370">
        <v>5.2549999999999999</v>
      </c>
      <c r="F3188" s="370">
        <v>1.2829999999999999</v>
      </c>
    </row>
    <row r="3189" spans="1:8">
      <c r="A3189" s="370"/>
      <c r="B3189" s="370">
        <v>17.14</v>
      </c>
      <c r="C3189" s="370">
        <v>40.78</v>
      </c>
      <c r="D3189" s="370">
        <v>34.71</v>
      </c>
      <c r="E3189" s="370">
        <v>5.4370000000000003</v>
      </c>
      <c r="F3189" s="370">
        <v>1.264</v>
      </c>
    </row>
    <row r="3190" spans="1:8">
      <c r="A3190" s="370"/>
      <c r="B3190" s="370">
        <v>22.86</v>
      </c>
      <c r="C3190" s="370">
        <v>40.049999999999997</v>
      </c>
      <c r="D3190" s="370">
        <v>44.43</v>
      </c>
      <c r="E3190" s="370">
        <v>5.6029999999999998</v>
      </c>
      <c r="F3190" s="370">
        <v>1.22</v>
      </c>
    </row>
    <row r="3191" spans="1:8">
      <c r="A3191" s="370"/>
      <c r="B3191" s="370">
        <v>28.57</v>
      </c>
      <c r="C3191" s="370">
        <v>39.08</v>
      </c>
      <c r="D3191" s="370">
        <v>53.06</v>
      </c>
      <c r="E3191" s="370">
        <v>5.7519999999999998</v>
      </c>
      <c r="F3191" s="370">
        <v>1.175</v>
      </c>
    </row>
    <row r="3192" spans="1:8">
      <c r="A3192" s="370"/>
      <c r="B3192" s="370">
        <v>34.29</v>
      </c>
      <c r="C3192" s="370">
        <v>37.86</v>
      </c>
      <c r="D3192" s="370">
        <v>60.46</v>
      </c>
      <c r="E3192" s="370">
        <v>5.883</v>
      </c>
      <c r="F3192" s="370">
        <v>1.1559999999999999</v>
      </c>
    </row>
    <row r="3193" spans="1:8">
      <c r="A3193" s="370"/>
      <c r="B3193" s="370">
        <v>40</v>
      </c>
      <c r="C3193" s="370">
        <v>36.380000000000003</v>
      </c>
      <c r="D3193" s="370">
        <v>66.52</v>
      </c>
      <c r="E3193" s="370">
        <v>5.9950000000000001</v>
      </c>
      <c r="F3193" s="370">
        <v>1.1879999999999999</v>
      </c>
    </row>
    <row r="3194" spans="1:8">
      <c r="A3194" s="370"/>
      <c r="B3194" s="370">
        <v>45.71</v>
      </c>
      <c r="C3194" s="370">
        <v>34.6</v>
      </c>
      <c r="D3194" s="370">
        <v>71.08</v>
      </c>
      <c r="E3194" s="370">
        <v>6.0860000000000003</v>
      </c>
      <c r="F3194" s="370">
        <v>1.2949999999999999</v>
      </c>
    </row>
    <row r="3195" spans="1:8">
      <c r="A3195" s="370"/>
      <c r="B3195" s="370">
        <v>51.43</v>
      </c>
      <c r="C3195" s="370">
        <v>32.520000000000003</v>
      </c>
      <c r="D3195" s="370">
        <v>74.040000000000006</v>
      </c>
      <c r="E3195" s="370">
        <v>6.1559999999999997</v>
      </c>
      <c r="F3195" s="370">
        <v>1.5029999999999999</v>
      </c>
    </row>
    <row r="3196" spans="1:8">
      <c r="A3196" s="370"/>
      <c r="B3196" s="370">
        <v>57.14</v>
      </c>
      <c r="C3196" s="370">
        <v>30.11</v>
      </c>
      <c r="D3196" s="370">
        <v>75.260000000000005</v>
      </c>
      <c r="E3196" s="370">
        <v>6.2039999999999997</v>
      </c>
      <c r="F3196" s="370">
        <v>1.837</v>
      </c>
    </row>
    <row r="3197" spans="1:8">
      <c r="A3197" s="370"/>
      <c r="B3197" s="370">
        <v>62.86</v>
      </c>
      <c r="C3197" s="370">
        <v>27.36</v>
      </c>
      <c r="D3197" s="370">
        <v>74.62</v>
      </c>
      <c r="E3197" s="370">
        <v>6.2270000000000003</v>
      </c>
      <c r="F3197" s="370">
        <v>2.323</v>
      </c>
    </row>
    <row r="3198" spans="1:8">
      <c r="A3198" s="370"/>
      <c r="B3198" s="370">
        <v>68.569999999999993</v>
      </c>
      <c r="C3198" s="370">
        <v>24.24</v>
      </c>
      <c r="D3198" s="370">
        <v>71.97</v>
      </c>
      <c r="E3198" s="370">
        <v>6.2270000000000003</v>
      </c>
      <c r="F3198" s="370">
        <v>2.9860000000000002</v>
      </c>
    </row>
    <row r="3199" spans="1:8">
      <c r="A3199" s="370"/>
      <c r="B3199" s="370">
        <v>74.290000000000006</v>
      </c>
      <c r="C3199" s="370">
        <v>20.73</v>
      </c>
      <c r="D3199" s="370">
        <v>67.2</v>
      </c>
      <c r="E3199" s="370">
        <v>6.2</v>
      </c>
      <c r="F3199" s="370">
        <v>3.851</v>
      </c>
    </row>
    <row r="3200" spans="1:8">
      <c r="A3200" s="370"/>
      <c r="B3200" s="370">
        <v>79.989999999999995</v>
      </c>
      <c r="C3200" s="370">
        <v>16.829999999999998</v>
      </c>
      <c r="D3200" s="370">
        <v>60.19</v>
      </c>
      <c r="E3200" s="370">
        <v>6.1470000000000002</v>
      </c>
      <c r="F3200" s="370">
        <v>4.9409999999999998</v>
      </c>
    </row>
    <row r="3202" spans="1:8">
      <c r="A3202" s="398" t="s">
        <v>2024</v>
      </c>
      <c r="B3202" s="370">
        <v>0</v>
      </c>
      <c r="C3202" s="370">
        <v>48.73</v>
      </c>
      <c r="D3202" s="370">
        <v>0</v>
      </c>
      <c r="E3202" s="370">
        <v>5.5149999999999997</v>
      </c>
      <c r="F3202" s="370">
        <v>1.145</v>
      </c>
      <c r="G3202" s="370">
        <v>30</v>
      </c>
      <c r="H3202" s="370">
        <v>80</v>
      </c>
    </row>
    <row r="3203" spans="1:8">
      <c r="A3203" s="370"/>
      <c r="B3203" s="370">
        <v>5.7140000000000004</v>
      </c>
      <c r="C3203" s="370">
        <v>48.67</v>
      </c>
      <c r="D3203" s="370">
        <v>12.68</v>
      </c>
      <c r="E3203" s="370">
        <v>5.819</v>
      </c>
      <c r="F3203" s="370">
        <v>1.252</v>
      </c>
    </row>
    <row r="3204" spans="1:8">
      <c r="A3204" s="370"/>
      <c r="B3204" s="370">
        <v>11.43</v>
      </c>
      <c r="C3204" s="370">
        <v>48.39</v>
      </c>
      <c r="D3204" s="370">
        <v>24.39</v>
      </c>
      <c r="E3204" s="370">
        <v>6.1020000000000003</v>
      </c>
      <c r="F3204" s="370">
        <v>1.2829999999999999</v>
      </c>
    </row>
    <row r="3205" spans="1:8">
      <c r="A3205" s="370"/>
      <c r="B3205" s="370">
        <v>17.14</v>
      </c>
      <c r="C3205" s="370">
        <v>47.9</v>
      </c>
      <c r="D3205" s="370">
        <v>35.04</v>
      </c>
      <c r="E3205" s="370">
        <v>6.3639999999999999</v>
      </c>
      <c r="F3205" s="370">
        <v>1.264</v>
      </c>
    </row>
    <row r="3206" spans="1:8">
      <c r="A3206" s="370"/>
      <c r="B3206" s="370">
        <v>22.86</v>
      </c>
      <c r="C3206" s="370">
        <v>47.16</v>
      </c>
      <c r="D3206" s="370">
        <v>44.59</v>
      </c>
      <c r="E3206" s="370">
        <v>6.6040000000000001</v>
      </c>
      <c r="F3206" s="370">
        <v>1.22</v>
      </c>
    </row>
    <row r="3207" spans="1:8">
      <c r="A3207" s="370"/>
      <c r="B3207" s="370">
        <v>28.57</v>
      </c>
      <c r="C3207" s="370">
        <v>46.18</v>
      </c>
      <c r="D3207" s="370">
        <v>52.98</v>
      </c>
      <c r="E3207" s="370">
        <v>6.8220000000000001</v>
      </c>
      <c r="F3207" s="370">
        <v>1.175</v>
      </c>
    </row>
    <row r="3208" spans="1:8">
      <c r="A3208" s="370"/>
      <c r="B3208" s="370">
        <v>34.29</v>
      </c>
      <c r="C3208" s="370">
        <v>44.92</v>
      </c>
      <c r="D3208" s="370">
        <v>60.16</v>
      </c>
      <c r="E3208" s="370">
        <v>7.0179999999999998</v>
      </c>
      <c r="F3208" s="370">
        <v>1.1559999999999999</v>
      </c>
    </row>
    <row r="3209" spans="1:8">
      <c r="A3209" s="370"/>
      <c r="B3209" s="370">
        <v>40</v>
      </c>
      <c r="C3209" s="370">
        <v>43.39</v>
      </c>
      <c r="D3209" s="370">
        <v>66.06</v>
      </c>
      <c r="E3209" s="370">
        <v>7.1929999999999996</v>
      </c>
      <c r="F3209" s="370">
        <v>1.1879999999999999</v>
      </c>
    </row>
    <row r="3210" spans="1:8">
      <c r="A3210" s="370"/>
      <c r="B3210" s="370">
        <v>45.71</v>
      </c>
      <c r="C3210" s="370">
        <v>41.57</v>
      </c>
      <c r="D3210" s="370">
        <v>70.63</v>
      </c>
      <c r="E3210" s="370">
        <v>7.3449999999999998</v>
      </c>
      <c r="F3210" s="370">
        <v>1.2949999999999999</v>
      </c>
    </row>
    <row r="3211" spans="1:8">
      <c r="A3211" s="370"/>
      <c r="B3211" s="370">
        <v>51.43</v>
      </c>
      <c r="C3211" s="370">
        <v>39.450000000000003</v>
      </c>
      <c r="D3211" s="370">
        <v>73.819999999999993</v>
      </c>
      <c r="E3211" s="370">
        <v>7.476</v>
      </c>
      <c r="F3211" s="370">
        <v>1.5029999999999999</v>
      </c>
    </row>
    <row r="3212" spans="1:8">
      <c r="A3212" s="370"/>
      <c r="B3212" s="370">
        <v>57.14</v>
      </c>
      <c r="C3212" s="370">
        <v>37.01</v>
      </c>
      <c r="D3212" s="370">
        <v>75.569999999999993</v>
      </c>
      <c r="E3212" s="370">
        <v>7.5839999999999996</v>
      </c>
      <c r="F3212" s="370">
        <v>1.837</v>
      </c>
    </row>
    <row r="3213" spans="1:8">
      <c r="A3213" s="370"/>
      <c r="B3213" s="370">
        <v>62.86</v>
      </c>
      <c r="C3213" s="370">
        <v>34.229999999999997</v>
      </c>
      <c r="D3213" s="370">
        <v>75.819999999999993</v>
      </c>
      <c r="E3213" s="370">
        <v>7.67</v>
      </c>
      <c r="F3213" s="370">
        <v>2.323</v>
      </c>
    </row>
    <row r="3214" spans="1:8">
      <c r="A3214" s="370"/>
      <c r="B3214" s="370">
        <v>68.569999999999993</v>
      </c>
      <c r="C3214" s="370">
        <v>31.12</v>
      </c>
      <c r="D3214" s="370">
        <v>74.52</v>
      </c>
      <c r="E3214" s="370">
        <v>7.7329999999999997</v>
      </c>
      <c r="F3214" s="370">
        <v>2.9860000000000002</v>
      </c>
    </row>
    <row r="3215" spans="1:8">
      <c r="A3215" s="370"/>
      <c r="B3215" s="370">
        <v>74.290000000000006</v>
      </c>
      <c r="C3215" s="370">
        <v>27.64</v>
      </c>
      <c r="D3215" s="370">
        <v>71.61</v>
      </c>
      <c r="E3215" s="370">
        <v>7.774</v>
      </c>
      <c r="F3215" s="370">
        <v>3.851</v>
      </c>
    </row>
    <row r="3216" spans="1:8">
      <c r="A3216" s="370"/>
      <c r="B3216" s="370">
        <v>79.989999999999995</v>
      </c>
      <c r="C3216" s="370">
        <v>23.8</v>
      </c>
      <c r="D3216" s="370">
        <v>67.05</v>
      </c>
      <c r="E3216" s="370">
        <v>7.7919999999999998</v>
      </c>
      <c r="F3216" s="370">
        <v>4.9409999999999998</v>
      </c>
    </row>
    <row r="3218" spans="1:8">
      <c r="A3218" s="398" t="s">
        <v>2025</v>
      </c>
      <c r="B3218" s="370">
        <v>0</v>
      </c>
      <c r="C3218" s="370">
        <v>58.95</v>
      </c>
      <c r="D3218" s="370">
        <v>0</v>
      </c>
      <c r="E3218" s="370">
        <v>6.98</v>
      </c>
      <c r="F3218" s="370">
        <v>1.145</v>
      </c>
      <c r="G3218" s="370">
        <v>30</v>
      </c>
      <c r="H3218" s="370">
        <v>80</v>
      </c>
    </row>
    <row r="3219" spans="1:8">
      <c r="A3219" s="370"/>
      <c r="B3219" s="370">
        <v>5.7140000000000004</v>
      </c>
      <c r="C3219" s="370">
        <v>57.81</v>
      </c>
      <c r="D3219" s="370">
        <v>12.71</v>
      </c>
      <c r="E3219" s="370">
        <v>7.0709999999999997</v>
      </c>
      <c r="F3219" s="370">
        <v>1.252</v>
      </c>
    </row>
    <row r="3220" spans="1:8">
      <c r="A3220" s="370"/>
      <c r="B3220" s="370">
        <v>11.43</v>
      </c>
      <c r="C3220" s="370">
        <v>56.75</v>
      </c>
      <c r="D3220" s="370">
        <v>24.45</v>
      </c>
      <c r="E3220" s="370">
        <v>7.2110000000000003</v>
      </c>
      <c r="F3220" s="370">
        <v>1.2829999999999999</v>
      </c>
    </row>
    <row r="3221" spans="1:8">
      <c r="A3221" s="370"/>
      <c r="B3221" s="370">
        <v>17.14</v>
      </c>
      <c r="C3221" s="370">
        <v>55.69</v>
      </c>
      <c r="D3221" s="370">
        <v>35.119999999999997</v>
      </c>
      <c r="E3221" s="370">
        <v>7.391</v>
      </c>
      <c r="F3221" s="370">
        <v>1.264</v>
      </c>
    </row>
    <row r="3222" spans="1:8">
      <c r="A3222" s="370"/>
      <c r="B3222" s="370">
        <v>22.86</v>
      </c>
      <c r="C3222" s="370">
        <v>54.6</v>
      </c>
      <c r="D3222" s="370">
        <v>44.67</v>
      </c>
      <c r="E3222" s="370">
        <v>7.6029999999999998</v>
      </c>
      <c r="F3222" s="370">
        <v>1.22</v>
      </c>
    </row>
    <row r="3223" spans="1:8">
      <c r="A3223" s="370"/>
      <c r="B3223" s="370">
        <v>28.57</v>
      </c>
      <c r="C3223" s="370">
        <v>53.41</v>
      </c>
      <c r="D3223" s="370">
        <v>53.05</v>
      </c>
      <c r="E3223" s="370">
        <v>7.84</v>
      </c>
      <c r="F3223" s="370">
        <v>1.175</v>
      </c>
    </row>
    <row r="3224" spans="1:8">
      <c r="A3224" s="370"/>
      <c r="B3224" s="370">
        <v>34.29</v>
      </c>
      <c r="C3224" s="370">
        <v>52.08</v>
      </c>
      <c r="D3224" s="370">
        <v>60.2</v>
      </c>
      <c r="E3224" s="370">
        <v>8.093</v>
      </c>
      <c r="F3224" s="370">
        <v>1.1559999999999999</v>
      </c>
    </row>
    <row r="3225" spans="1:8">
      <c r="A3225" s="370"/>
      <c r="B3225" s="370">
        <v>40</v>
      </c>
      <c r="C3225" s="370">
        <v>50.55</v>
      </c>
      <c r="D3225" s="370">
        <v>66.069999999999993</v>
      </c>
      <c r="E3225" s="370">
        <v>8.3550000000000004</v>
      </c>
      <c r="F3225" s="370">
        <v>1.1879999999999999</v>
      </c>
    </row>
    <row r="3226" spans="1:8">
      <c r="A3226" s="370"/>
      <c r="B3226" s="370">
        <v>45.71</v>
      </c>
      <c r="C3226" s="370">
        <v>48.78</v>
      </c>
      <c r="D3226" s="370">
        <v>70.61</v>
      </c>
      <c r="E3226" s="370">
        <v>8.6170000000000009</v>
      </c>
      <c r="F3226" s="370">
        <v>1.2949999999999999</v>
      </c>
    </row>
    <row r="3227" spans="1:8">
      <c r="A3227" s="370"/>
      <c r="B3227" s="370">
        <v>51.43</v>
      </c>
      <c r="C3227" s="370">
        <v>46.7</v>
      </c>
      <c r="D3227" s="370">
        <v>73.78</v>
      </c>
      <c r="E3227" s="370">
        <v>8.8710000000000004</v>
      </c>
      <c r="F3227" s="370">
        <v>1.5029999999999999</v>
      </c>
    </row>
    <row r="3228" spans="1:8">
      <c r="A3228" s="370"/>
      <c r="B3228" s="370">
        <v>57.14</v>
      </c>
      <c r="C3228" s="370">
        <v>44.26</v>
      </c>
      <c r="D3228" s="370">
        <v>75.510000000000005</v>
      </c>
      <c r="E3228" s="370">
        <v>9.11</v>
      </c>
      <c r="F3228" s="370">
        <v>1.837</v>
      </c>
    </row>
    <row r="3229" spans="1:8">
      <c r="A3229" s="370"/>
      <c r="B3229" s="370">
        <v>62.86</v>
      </c>
      <c r="C3229" s="370">
        <v>41.41</v>
      </c>
      <c r="D3229" s="370">
        <v>75.75</v>
      </c>
      <c r="E3229" s="370">
        <v>9.3249999999999993</v>
      </c>
      <c r="F3229" s="370">
        <v>2.323</v>
      </c>
    </row>
    <row r="3230" spans="1:8">
      <c r="A3230" s="370"/>
      <c r="B3230" s="370">
        <v>68.569999999999993</v>
      </c>
      <c r="C3230" s="370">
        <v>38.11</v>
      </c>
      <c r="D3230" s="370">
        <v>74.459999999999994</v>
      </c>
      <c r="E3230" s="370">
        <v>9.5079999999999991</v>
      </c>
      <c r="F3230" s="370">
        <v>2.9860000000000002</v>
      </c>
    </row>
    <row r="3231" spans="1:8">
      <c r="A3231" s="370"/>
      <c r="B3231" s="370">
        <v>74.290000000000006</v>
      </c>
      <c r="C3231" s="370">
        <v>34.29</v>
      </c>
      <c r="D3231" s="370">
        <v>71.58</v>
      </c>
      <c r="E3231" s="370">
        <v>9.6509999999999998</v>
      </c>
      <c r="F3231" s="370">
        <v>3.851</v>
      </c>
    </row>
    <row r="3232" spans="1:8">
      <c r="A3232" s="370"/>
      <c r="B3232" s="370">
        <v>79.989999999999995</v>
      </c>
      <c r="C3232" s="370">
        <v>29.91</v>
      </c>
      <c r="D3232" s="370">
        <v>67.06</v>
      </c>
      <c r="E3232" s="370">
        <v>9.7469999999999999</v>
      </c>
      <c r="F3232" s="370">
        <v>4.9409999999999998</v>
      </c>
    </row>
    <row r="3234" spans="1:8">
      <c r="A3234" s="398" t="s">
        <v>2026</v>
      </c>
      <c r="B3234" s="370">
        <v>0</v>
      </c>
      <c r="C3234" s="370">
        <v>71.7</v>
      </c>
      <c r="D3234" s="370">
        <v>0</v>
      </c>
      <c r="E3234" s="370">
        <v>8.4960000000000004</v>
      </c>
      <c r="F3234" s="370">
        <v>1.145</v>
      </c>
      <c r="G3234" s="370">
        <v>30</v>
      </c>
      <c r="H3234" s="370">
        <v>80</v>
      </c>
    </row>
    <row r="3235" spans="1:8">
      <c r="A3235" s="370"/>
      <c r="B3235" s="370">
        <v>5.7140000000000004</v>
      </c>
      <c r="C3235" s="370">
        <v>71.05</v>
      </c>
      <c r="D3235" s="370">
        <v>12.65</v>
      </c>
      <c r="E3235" s="370">
        <v>8.7040000000000006</v>
      </c>
      <c r="F3235" s="370">
        <v>1.252</v>
      </c>
    </row>
    <row r="3236" spans="1:8">
      <c r="A3236" s="370"/>
      <c r="B3236" s="370">
        <v>11.43</v>
      </c>
      <c r="C3236" s="370">
        <v>70.19</v>
      </c>
      <c r="D3236" s="370">
        <v>24.37</v>
      </c>
      <c r="E3236" s="370">
        <v>8.9350000000000005</v>
      </c>
      <c r="F3236" s="370">
        <v>1.2829999999999999</v>
      </c>
    </row>
    <row r="3237" spans="1:8">
      <c r="A3237" s="370"/>
      <c r="B3237" s="370">
        <v>17.14</v>
      </c>
      <c r="C3237" s="370">
        <v>69.08</v>
      </c>
      <c r="D3237" s="370">
        <v>35.06</v>
      </c>
      <c r="E3237" s="370">
        <v>9.1809999999999992</v>
      </c>
      <c r="F3237" s="370">
        <v>1.264</v>
      </c>
    </row>
    <row r="3238" spans="1:8">
      <c r="A3238" s="370"/>
      <c r="B3238" s="370">
        <v>22.86</v>
      </c>
      <c r="C3238" s="370">
        <v>67.69</v>
      </c>
      <c r="D3238" s="370">
        <v>44.65</v>
      </c>
      <c r="E3238" s="370">
        <v>9.4350000000000005</v>
      </c>
      <c r="F3238" s="370">
        <v>1.22</v>
      </c>
    </row>
    <row r="3239" spans="1:8">
      <c r="A3239" s="370"/>
      <c r="B3239" s="370">
        <v>28.57</v>
      </c>
      <c r="C3239" s="370">
        <v>65.989999999999995</v>
      </c>
      <c r="D3239" s="370">
        <v>53.07</v>
      </c>
      <c r="E3239" s="370">
        <v>9.6890000000000001</v>
      </c>
      <c r="F3239" s="370">
        <v>1.175</v>
      </c>
    </row>
    <row r="3240" spans="1:8">
      <c r="A3240" s="370"/>
      <c r="B3240" s="370">
        <v>34.29</v>
      </c>
      <c r="C3240" s="370">
        <v>63.96</v>
      </c>
      <c r="D3240" s="370">
        <v>60.25</v>
      </c>
      <c r="E3240" s="370">
        <v>9.9359999999999999</v>
      </c>
      <c r="F3240" s="370">
        <v>1.1559999999999999</v>
      </c>
    </row>
    <row r="3241" spans="1:8">
      <c r="A3241" s="370"/>
      <c r="B3241" s="370">
        <v>40</v>
      </c>
      <c r="C3241" s="370">
        <v>61.55</v>
      </c>
      <c r="D3241" s="370">
        <v>66.12</v>
      </c>
      <c r="E3241" s="370">
        <v>10.17</v>
      </c>
      <c r="F3241" s="370">
        <v>1.1879999999999999</v>
      </c>
    </row>
    <row r="3242" spans="1:8">
      <c r="A3242" s="370"/>
      <c r="B3242" s="370">
        <v>45.71</v>
      </c>
      <c r="C3242" s="370">
        <v>58.74</v>
      </c>
      <c r="D3242" s="370">
        <v>70.61</v>
      </c>
      <c r="E3242" s="370">
        <v>10.38</v>
      </c>
      <c r="F3242" s="370">
        <v>1.2949999999999999</v>
      </c>
    </row>
    <row r="3243" spans="1:8">
      <c r="A3243" s="370"/>
      <c r="B3243" s="370">
        <v>51.43</v>
      </c>
      <c r="C3243" s="370">
        <v>55.5</v>
      </c>
      <c r="D3243" s="370">
        <v>73.66</v>
      </c>
      <c r="E3243" s="370">
        <v>10.56</v>
      </c>
      <c r="F3243" s="370">
        <v>1.5029999999999999</v>
      </c>
    </row>
    <row r="3244" spans="1:8">
      <c r="A3244" s="370"/>
      <c r="B3244" s="370">
        <v>57.14</v>
      </c>
      <c r="C3244" s="370">
        <v>51.79</v>
      </c>
      <c r="D3244" s="370">
        <v>75.19</v>
      </c>
      <c r="E3244" s="370">
        <v>10.7</v>
      </c>
      <c r="F3244" s="370">
        <v>1.837</v>
      </c>
    </row>
    <row r="3245" spans="1:8">
      <c r="A3245" s="370"/>
      <c r="B3245" s="370">
        <v>62.86</v>
      </c>
      <c r="C3245" s="370">
        <v>47.59</v>
      </c>
      <c r="D3245" s="370">
        <v>75.13</v>
      </c>
      <c r="E3245" s="370">
        <v>10.79</v>
      </c>
      <c r="F3245" s="370">
        <v>2.323</v>
      </c>
    </row>
    <row r="3246" spans="1:8">
      <c r="A3246" s="370"/>
      <c r="B3246" s="370">
        <v>68.569999999999993</v>
      </c>
      <c r="C3246" s="370">
        <v>42.86</v>
      </c>
      <c r="D3246" s="370">
        <v>73.42</v>
      </c>
      <c r="E3246" s="370">
        <v>10.83</v>
      </c>
      <c r="F3246" s="370">
        <v>2.9860000000000002</v>
      </c>
    </row>
    <row r="3247" spans="1:8">
      <c r="A3247" s="370"/>
      <c r="B3247" s="370">
        <v>74.290000000000006</v>
      </c>
      <c r="C3247" s="370">
        <v>37.57</v>
      </c>
      <c r="D3247" s="370">
        <v>69.989999999999995</v>
      </c>
      <c r="E3247" s="370">
        <v>10.81</v>
      </c>
      <c r="F3247" s="370">
        <v>3.851</v>
      </c>
    </row>
    <row r="3248" spans="1:8">
      <c r="A3248" s="370"/>
      <c r="B3248" s="370">
        <v>79.989999999999995</v>
      </c>
      <c r="C3248" s="370">
        <v>31.71</v>
      </c>
      <c r="D3248" s="370">
        <v>64.77</v>
      </c>
      <c r="E3248" s="370">
        <v>10.72</v>
      </c>
      <c r="F3248" s="370">
        <v>4.9409999999999998</v>
      </c>
    </row>
    <row r="3250" spans="1:8">
      <c r="A3250" s="398" t="s">
        <v>2027</v>
      </c>
      <c r="B3250" s="370">
        <v>0</v>
      </c>
      <c r="C3250" s="370">
        <v>78.7</v>
      </c>
      <c r="D3250" s="370">
        <v>0</v>
      </c>
      <c r="E3250" s="370">
        <v>9.3360000000000003</v>
      </c>
      <c r="F3250" s="370">
        <v>1.145</v>
      </c>
      <c r="G3250" s="370">
        <v>30</v>
      </c>
      <c r="H3250" s="370">
        <v>80</v>
      </c>
    </row>
    <row r="3251" spans="1:8">
      <c r="A3251" s="370"/>
      <c r="B3251" s="370">
        <v>5.7140000000000004</v>
      </c>
      <c r="C3251" s="370">
        <v>78.05</v>
      </c>
      <c r="D3251" s="370">
        <v>12.75</v>
      </c>
      <c r="E3251" s="370">
        <v>9.56</v>
      </c>
      <c r="F3251" s="370">
        <v>1.252</v>
      </c>
    </row>
    <row r="3252" spans="1:8">
      <c r="A3252" s="370"/>
      <c r="B3252" s="370">
        <v>11.43</v>
      </c>
      <c r="C3252" s="370">
        <v>77.19</v>
      </c>
      <c r="D3252" s="370">
        <v>24.51</v>
      </c>
      <c r="E3252" s="370">
        <v>9.8209999999999997</v>
      </c>
      <c r="F3252" s="370">
        <v>1.2829999999999999</v>
      </c>
    </row>
    <row r="3253" spans="1:8">
      <c r="A3253" s="370"/>
      <c r="B3253" s="370">
        <v>17.14</v>
      </c>
      <c r="C3253" s="370">
        <v>76.08</v>
      </c>
      <c r="D3253" s="370">
        <v>35.159999999999997</v>
      </c>
      <c r="E3253" s="370">
        <v>10.11</v>
      </c>
      <c r="F3253" s="370">
        <v>1.264</v>
      </c>
    </row>
    <row r="3254" spans="1:8">
      <c r="A3254" s="370"/>
      <c r="B3254" s="370">
        <v>22.86</v>
      </c>
      <c r="C3254" s="370">
        <v>74.69</v>
      </c>
      <c r="D3254" s="370">
        <v>44.65</v>
      </c>
      <c r="E3254" s="370">
        <v>10.42</v>
      </c>
      <c r="F3254" s="370">
        <v>1.22</v>
      </c>
    </row>
    <row r="3255" spans="1:8">
      <c r="A3255" s="370"/>
      <c r="B3255" s="370">
        <v>28.57</v>
      </c>
      <c r="C3255" s="370">
        <v>72.989999999999995</v>
      </c>
      <c r="D3255" s="370">
        <v>52.94</v>
      </c>
      <c r="E3255" s="370">
        <v>10.73</v>
      </c>
      <c r="F3255" s="370">
        <v>1.175</v>
      </c>
    </row>
    <row r="3256" spans="1:8">
      <c r="A3256" s="370"/>
      <c r="B3256" s="370">
        <v>34.29</v>
      </c>
      <c r="C3256" s="370">
        <v>70.959999999999994</v>
      </c>
      <c r="D3256" s="370">
        <v>59.99</v>
      </c>
      <c r="E3256" s="370">
        <v>11.05</v>
      </c>
      <c r="F3256" s="370">
        <v>1.1559999999999999</v>
      </c>
    </row>
    <row r="3257" spans="1:8">
      <c r="A3257" s="370"/>
      <c r="B3257" s="370">
        <v>40</v>
      </c>
      <c r="C3257" s="370">
        <v>68.55</v>
      </c>
      <c r="D3257" s="370">
        <v>65.77</v>
      </c>
      <c r="E3257" s="370">
        <v>11.37</v>
      </c>
      <c r="F3257" s="370">
        <v>1.1879999999999999</v>
      </c>
    </row>
    <row r="3258" spans="1:8">
      <c r="A3258" s="370"/>
      <c r="B3258" s="370">
        <v>45.71</v>
      </c>
      <c r="C3258" s="370">
        <v>65.739999999999995</v>
      </c>
      <c r="D3258" s="370">
        <v>70.22</v>
      </c>
      <c r="E3258" s="370">
        <v>11.66</v>
      </c>
      <c r="F3258" s="370">
        <v>1.2949999999999999</v>
      </c>
    </row>
    <row r="3259" spans="1:8">
      <c r="A3259" s="370"/>
      <c r="B3259" s="370">
        <v>51.43</v>
      </c>
      <c r="C3259" s="370">
        <v>62.5</v>
      </c>
      <c r="D3259" s="370">
        <v>73.31</v>
      </c>
      <c r="E3259" s="370">
        <v>11.94</v>
      </c>
      <c r="F3259" s="370">
        <v>1.5029999999999999</v>
      </c>
    </row>
    <row r="3260" spans="1:8">
      <c r="A3260" s="370"/>
      <c r="B3260" s="370">
        <v>57.14</v>
      </c>
      <c r="C3260" s="370">
        <v>58.79</v>
      </c>
      <c r="D3260" s="370">
        <v>74.989999999999995</v>
      </c>
      <c r="E3260" s="370">
        <v>12.18</v>
      </c>
      <c r="F3260" s="370">
        <v>1.837</v>
      </c>
    </row>
    <row r="3261" spans="1:8">
      <c r="A3261" s="370"/>
      <c r="B3261" s="370">
        <v>62.86</v>
      </c>
      <c r="C3261" s="370">
        <v>54.59</v>
      </c>
      <c r="D3261" s="370">
        <v>75.23</v>
      </c>
      <c r="E3261" s="370">
        <v>12.38</v>
      </c>
      <c r="F3261" s="370">
        <v>2.323</v>
      </c>
    </row>
    <row r="3262" spans="1:8">
      <c r="A3262" s="370"/>
      <c r="B3262" s="370">
        <v>68.569999999999993</v>
      </c>
      <c r="C3262" s="370">
        <v>49.86</v>
      </c>
      <c r="D3262" s="370">
        <v>73.989999999999995</v>
      </c>
      <c r="E3262" s="370">
        <v>12.53</v>
      </c>
      <c r="F3262" s="370">
        <v>2.9860000000000002</v>
      </c>
    </row>
    <row r="3263" spans="1:8">
      <c r="A3263" s="370"/>
      <c r="B3263" s="370">
        <v>74.290000000000006</v>
      </c>
      <c r="C3263" s="370">
        <v>44.57</v>
      </c>
      <c r="D3263" s="370">
        <v>71.22</v>
      </c>
      <c r="E3263" s="370">
        <v>12.63</v>
      </c>
      <c r="F3263" s="370">
        <v>3.851</v>
      </c>
    </row>
    <row r="3264" spans="1:8">
      <c r="A3264" s="370"/>
      <c r="B3264" s="370">
        <v>79.989999999999995</v>
      </c>
      <c r="C3264" s="370">
        <v>38.71</v>
      </c>
      <c r="D3264" s="370">
        <v>66.89</v>
      </c>
      <c r="E3264" s="370">
        <v>12.65</v>
      </c>
      <c r="F3264" s="370">
        <v>4.9409999999999998</v>
      </c>
    </row>
    <row r="3266" spans="1:8">
      <c r="A3266" s="398" t="s">
        <v>2028</v>
      </c>
      <c r="B3266" s="370">
        <v>0</v>
      </c>
      <c r="C3266" s="370">
        <v>88.82</v>
      </c>
      <c r="D3266" s="370">
        <v>0</v>
      </c>
      <c r="E3266" s="370">
        <v>10.48</v>
      </c>
      <c r="F3266" s="370">
        <v>1.145</v>
      </c>
      <c r="G3266" s="370">
        <v>30</v>
      </c>
      <c r="H3266" s="370">
        <v>80</v>
      </c>
    </row>
    <row r="3267" spans="1:8">
      <c r="A3267" s="370"/>
      <c r="B3267" s="370">
        <v>5.7140000000000004</v>
      </c>
      <c r="C3267" s="370">
        <v>87.35</v>
      </c>
      <c r="D3267" s="370">
        <v>12.73</v>
      </c>
      <c r="E3267" s="370">
        <v>10.68</v>
      </c>
      <c r="F3267" s="370">
        <v>1.252</v>
      </c>
    </row>
    <row r="3268" spans="1:8">
      <c r="A3268" s="370"/>
      <c r="B3268" s="370">
        <v>11.43</v>
      </c>
      <c r="C3268" s="370">
        <v>85.82</v>
      </c>
      <c r="D3268" s="370">
        <v>24.49</v>
      </c>
      <c r="E3268" s="370">
        <v>10.92</v>
      </c>
      <c r="F3268" s="370">
        <v>1.2829999999999999</v>
      </c>
    </row>
    <row r="3269" spans="1:8">
      <c r="A3269" s="370"/>
      <c r="B3269" s="370">
        <v>17.14</v>
      </c>
      <c r="C3269" s="370">
        <v>84.18</v>
      </c>
      <c r="D3269" s="370">
        <v>35.15</v>
      </c>
      <c r="E3269" s="370">
        <v>11.19</v>
      </c>
      <c r="F3269" s="370">
        <v>1.264</v>
      </c>
    </row>
    <row r="3270" spans="1:8">
      <c r="A3270" s="370"/>
      <c r="B3270" s="370">
        <v>22.86</v>
      </c>
      <c r="C3270" s="370">
        <v>82.37</v>
      </c>
      <c r="D3270" s="370">
        <v>44.67</v>
      </c>
      <c r="E3270" s="370">
        <v>11.49</v>
      </c>
      <c r="F3270" s="370">
        <v>1.22</v>
      </c>
    </row>
    <row r="3271" spans="1:8">
      <c r="A3271" s="370"/>
      <c r="B3271" s="370">
        <v>28.57</v>
      </c>
      <c r="C3271" s="370">
        <v>80.37</v>
      </c>
      <c r="D3271" s="370">
        <v>52.99</v>
      </c>
      <c r="E3271" s="370">
        <v>11.81</v>
      </c>
      <c r="F3271" s="370">
        <v>1.175</v>
      </c>
    </row>
    <row r="3272" spans="1:8">
      <c r="A3272" s="370"/>
      <c r="B3272" s="370">
        <v>34.29</v>
      </c>
      <c r="C3272" s="370">
        <v>78.11</v>
      </c>
      <c r="D3272" s="370">
        <v>60.08</v>
      </c>
      <c r="E3272" s="370">
        <v>12.15</v>
      </c>
      <c r="F3272" s="370">
        <v>1.1559999999999999</v>
      </c>
    </row>
    <row r="3273" spans="1:8">
      <c r="A3273" s="370"/>
      <c r="B3273" s="370">
        <v>40</v>
      </c>
      <c r="C3273" s="370">
        <v>75.569999999999993</v>
      </c>
      <c r="D3273" s="370">
        <v>65.88</v>
      </c>
      <c r="E3273" s="370">
        <v>12.5</v>
      </c>
      <c r="F3273" s="370">
        <v>1.1879999999999999</v>
      </c>
    </row>
    <row r="3274" spans="1:8">
      <c r="A3274" s="370"/>
      <c r="B3274" s="370">
        <v>45.71</v>
      </c>
      <c r="C3274" s="370">
        <v>72.680000000000007</v>
      </c>
      <c r="D3274" s="370">
        <v>70.36</v>
      </c>
      <c r="E3274" s="370">
        <v>12.86</v>
      </c>
      <c r="F3274" s="370">
        <v>1.2949999999999999</v>
      </c>
    </row>
    <row r="3275" spans="1:8">
      <c r="A3275" s="370"/>
      <c r="B3275" s="370">
        <v>51.43</v>
      </c>
      <c r="C3275" s="370">
        <v>69.41</v>
      </c>
      <c r="D3275" s="370">
        <v>73.47</v>
      </c>
      <c r="E3275" s="370">
        <v>13.22</v>
      </c>
      <c r="F3275" s="370">
        <v>1.5029999999999999</v>
      </c>
    </row>
    <row r="3276" spans="1:8">
      <c r="A3276" s="370"/>
      <c r="B3276" s="370">
        <v>57.14</v>
      </c>
      <c r="C3276" s="370">
        <v>65.709999999999994</v>
      </c>
      <c r="D3276" s="370">
        <v>75.150000000000006</v>
      </c>
      <c r="E3276" s="370">
        <v>13.59</v>
      </c>
      <c r="F3276" s="370">
        <v>1.837</v>
      </c>
    </row>
    <row r="3277" spans="1:8">
      <c r="A3277" s="370"/>
      <c r="B3277" s="370">
        <v>62.86</v>
      </c>
      <c r="C3277" s="370">
        <v>61.54</v>
      </c>
      <c r="D3277" s="370">
        <v>75.38</v>
      </c>
      <c r="E3277" s="370">
        <v>13.94</v>
      </c>
      <c r="F3277" s="370">
        <v>2.323</v>
      </c>
    </row>
    <row r="3278" spans="1:8">
      <c r="A3278" s="370"/>
      <c r="B3278" s="370">
        <v>68.569999999999993</v>
      </c>
      <c r="C3278" s="370">
        <v>56.85</v>
      </c>
      <c r="D3278" s="370">
        <v>74.09</v>
      </c>
      <c r="E3278" s="370">
        <v>14.29</v>
      </c>
      <c r="F3278" s="370">
        <v>2.9860000000000002</v>
      </c>
    </row>
    <row r="3279" spans="1:8">
      <c r="A3279" s="370"/>
      <c r="B3279" s="370">
        <v>74.290000000000006</v>
      </c>
      <c r="C3279" s="370">
        <v>51.59</v>
      </c>
      <c r="D3279" s="370">
        <v>71.25</v>
      </c>
      <c r="E3279" s="370">
        <v>14.63</v>
      </c>
      <c r="F3279" s="370">
        <v>3.851</v>
      </c>
    </row>
    <row r="3280" spans="1:8">
      <c r="A3280" s="370"/>
      <c r="B3280" s="370">
        <v>79.989999999999995</v>
      </c>
      <c r="C3280" s="370">
        <v>45.74</v>
      </c>
      <c r="D3280" s="370">
        <v>66.83</v>
      </c>
      <c r="E3280" s="370">
        <v>14.94</v>
      </c>
      <c r="F3280" s="370">
        <v>4.9409999999999998</v>
      </c>
    </row>
    <row r="3282" spans="1:8">
      <c r="A3282" s="398" t="s">
        <v>2029</v>
      </c>
      <c r="B3282" s="370">
        <v>0</v>
      </c>
      <c r="C3282" s="370">
        <v>97.6</v>
      </c>
      <c r="D3282" s="370">
        <v>0</v>
      </c>
      <c r="E3282" s="370">
        <v>11.53</v>
      </c>
      <c r="F3282" s="370">
        <v>1.145</v>
      </c>
      <c r="G3282" s="370">
        <v>30</v>
      </c>
      <c r="H3282" s="370">
        <v>80</v>
      </c>
    </row>
    <row r="3283" spans="1:8">
      <c r="A3283" s="370"/>
      <c r="B3283" s="370">
        <v>5.7140000000000004</v>
      </c>
      <c r="C3283" s="370">
        <v>97.11</v>
      </c>
      <c r="D3283" s="370">
        <v>12.57</v>
      </c>
      <c r="E3283" s="370">
        <v>11.91</v>
      </c>
      <c r="F3283" s="370">
        <v>1.252</v>
      </c>
    </row>
    <row r="3284" spans="1:8">
      <c r="A3284" s="370"/>
      <c r="B3284" s="370">
        <v>11.43</v>
      </c>
      <c r="C3284" s="370">
        <v>96.35</v>
      </c>
      <c r="D3284" s="370">
        <v>24.18</v>
      </c>
      <c r="E3284" s="370">
        <v>12.31</v>
      </c>
      <c r="F3284" s="370">
        <v>1.2829999999999999</v>
      </c>
    </row>
    <row r="3285" spans="1:8">
      <c r="A3285" s="370"/>
      <c r="B3285" s="370">
        <v>17.14</v>
      </c>
      <c r="C3285" s="370">
        <v>95.25</v>
      </c>
      <c r="D3285" s="370">
        <v>34.799999999999997</v>
      </c>
      <c r="E3285" s="370">
        <v>12.73</v>
      </c>
      <c r="F3285" s="370">
        <v>1.264</v>
      </c>
    </row>
    <row r="3286" spans="1:8">
      <c r="A3286" s="370"/>
      <c r="B3286" s="370">
        <v>22.86</v>
      </c>
      <c r="C3286" s="370">
        <v>93.78</v>
      </c>
      <c r="D3286" s="370">
        <v>44.38</v>
      </c>
      <c r="E3286" s="370">
        <v>13.14</v>
      </c>
      <c r="F3286" s="370">
        <v>1.22</v>
      </c>
    </row>
    <row r="3287" spans="1:8">
      <c r="A3287" s="370"/>
      <c r="B3287" s="370">
        <v>28.57</v>
      </c>
      <c r="C3287" s="370">
        <v>91.87</v>
      </c>
      <c r="D3287" s="370">
        <v>52.84</v>
      </c>
      <c r="E3287" s="370">
        <v>13.55</v>
      </c>
      <c r="F3287" s="370">
        <v>1.175</v>
      </c>
    </row>
    <row r="3288" spans="1:8">
      <c r="A3288" s="370"/>
      <c r="B3288" s="370">
        <v>34.29</v>
      </c>
      <c r="C3288" s="370">
        <v>89.48</v>
      </c>
      <c r="D3288" s="370">
        <v>60.1</v>
      </c>
      <c r="E3288" s="370">
        <v>13.95</v>
      </c>
      <c r="F3288" s="370">
        <v>1.1559999999999999</v>
      </c>
    </row>
    <row r="3289" spans="1:8">
      <c r="A3289" s="370"/>
      <c r="B3289" s="370">
        <v>40</v>
      </c>
      <c r="C3289" s="370">
        <v>86.56</v>
      </c>
      <c r="D3289" s="370">
        <v>66.08</v>
      </c>
      <c r="E3289" s="370">
        <v>14.32</v>
      </c>
      <c r="F3289" s="370">
        <v>1.1879999999999999</v>
      </c>
    </row>
    <row r="3290" spans="1:8">
      <c r="A3290" s="370"/>
      <c r="B3290" s="370">
        <v>45.71</v>
      </c>
      <c r="C3290" s="370">
        <v>83.04</v>
      </c>
      <c r="D3290" s="370">
        <v>70.72</v>
      </c>
      <c r="E3290" s="370">
        <v>14.65</v>
      </c>
      <c r="F3290" s="370">
        <v>1.2949999999999999</v>
      </c>
    </row>
    <row r="3291" spans="1:8">
      <c r="A3291" s="370"/>
      <c r="B3291" s="370">
        <v>51.43</v>
      </c>
      <c r="C3291" s="370">
        <v>78.89</v>
      </c>
      <c r="D3291" s="370">
        <v>73.94</v>
      </c>
      <c r="E3291" s="370">
        <v>14.95</v>
      </c>
      <c r="F3291" s="370">
        <v>1.5029999999999999</v>
      </c>
    </row>
    <row r="3292" spans="1:8">
      <c r="A3292" s="370"/>
      <c r="B3292" s="370">
        <v>57.14</v>
      </c>
      <c r="C3292" s="370">
        <v>74.040000000000006</v>
      </c>
      <c r="D3292" s="370">
        <v>75.67</v>
      </c>
      <c r="E3292" s="370">
        <v>15.19</v>
      </c>
      <c r="F3292" s="370">
        <v>1.837</v>
      </c>
    </row>
    <row r="3293" spans="1:8">
      <c r="A3293" s="370"/>
      <c r="B3293" s="370">
        <v>62.86</v>
      </c>
      <c r="C3293" s="370">
        <v>68.45</v>
      </c>
      <c r="D3293" s="370">
        <v>75.83</v>
      </c>
      <c r="E3293" s="370">
        <v>15.37</v>
      </c>
      <c r="F3293" s="370">
        <v>2.323</v>
      </c>
    </row>
    <row r="3294" spans="1:8">
      <c r="A3294" s="370"/>
      <c r="B3294" s="370">
        <v>68.569999999999993</v>
      </c>
      <c r="C3294" s="370">
        <v>62.07</v>
      </c>
      <c r="D3294" s="370">
        <v>74.34</v>
      </c>
      <c r="E3294" s="370">
        <v>15.49</v>
      </c>
      <c r="F3294" s="370">
        <v>2.9860000000000002</v>
      </c>
    </row>
    <row r="3295" spans="1:8">
      <c r="A3295" s="370"/>
      <c r="B3295" s="370">
        <v>74.290000000000006</v>
      </c>
      <c r="C3295" s="370">
        <v>54.84</v>
      </c>
      <c r="D3295" s="370">
        <v>71.14</v>
      </c>
      <c r="E3295" s="370">
        <v>15.52</v>
      </c>
      <c r="F3295" s="370">
        <v>3.851</v>
      </c>
    </row>
    <row r="3296" spans="1:8">
      <c r="A3296" s="370"/>
      <c r="B3296" s="370">
        <v>79.989999999999995</v>
      </c>
      <c r="C3296" s="370">
        <v>46.72</v>
      </c>
      <c r="D3296" s="370">
        <v>66.16</v>
      </c>
      <c r="E3296" s="370">
        <v>15.47</v>
      </c>
      <c r="F3296" s="370">
        <v>4.9409999999999998</v>
      </c>
    </row>
    <row r="3298" spans="1:8">
      <c r="A3298" s="398" t="s">
        <v>2030</v>
      </c>
      <c r="B3298" s="370">
        <v>0</v>
      </c>
      <c r="C3298" s="370">
        <v>106.7</v>
      </c>
      <c r="D3298" s="370">
        <v>0</v>
      </c>
      <c r="E3298" s="370">
        <v>12.57</v>
      </c>
      <c r="F3298" s="370">
        <v>1.145</v>
      </c>
      <c r="G3298" s="370">
        <v>30</v>
      </c>
      <c r="H3298" s="370">
        <v>80</v>
      </c>
    </row>
    <row r="3299" spans="1:8">
      <c r="A3299" s="370"/>
      <c r="B3299" s="370">
        <v>5.7140000000000004</v>
      </c>
      <c r="C3299" s="370">
        <v>106.2</v>
      </c>
      <c r="D3299" s="370">
        <v>12.68</v>
      </c>
      <c r="E3299" s="370">
        <v>12.98</v>
      </c>
      <c r="F3299" s="370">
        <v>1.252</v>
      </c>
    </row>
    <row r="3300" spans="1:8">
      <c r="A3300" s="370"/>
      <c r="B3300" s="370">
        <v>11.43</v>
      </c>
      <c r="C3300" s="370">
        <v>105.3</v>
      </c>
      <c r="D3300" s="370">
        <v>24.39</v>
      </c>
      <c r="E3300" s="370">
        <v>13.4</v>
      </c>
      <c r="F3300" s="370">
        <v>1.2829999999999999</v>
      </c>
    </row>
    <row r="3301" spans="1:8">
      <c r="A3301" s="370"/>
      <c r="B3301" s="370">
        <v>17.14</v>
      </c>
      <c r="C3301" s="370">
        <v>104</v>
      </c>
      <c r="D3301" s="370">
        <v>35.04</v>
      </c>
      <c r="E3301" s="370">
        <v>13.83</v>
      </c>
      <c r="F3301" s="370">
        <v>1.264</v>
      </c>
    </row>
    <row r="3302" spans="1:8">
      <c r="A3302" s="370"/>
      <c r="B3302" s="370">
        <v>22.86</v>
      </c>
      <c r="C3302" s="370">
        <v>102.2</v>
      </c>
      <c r="D3302" s="370">
        <v>44.59</v>
      </c>
      <c r="E3302" s="370">
        <v>14.27</v>
      </c>
      <c r="F3302" s="370">
        <v>1.22</v>
      </c>
    </row>
    <row r="3303" spans="1:8">
      <c r="A3303" s="370"/>
      <c r="B3303" s="370">
        <v>28.57</v>
      </c>
      <c r="C3303" s="370">
        <v>100</v>
      </c>
      <c r="D3303" s="370">
        <v>52.98</v>
      </c>
      <c r="E3303" s="370">
        <v>14.7</v>
      </c>
      <c r="F3303" s="370">
        <v>1.175</v>
      </c>
    </row>
    <row r="3304" spans="1:8">
      <c r="A3304" s="370"/>
      <c r="B3304" s="370">
        <v>34.29</v>
      </c>
      <c r="C3304" s="370">
        <v>97.31</v>
      </c>
      <c r="D3304" s="370">
        <v>60.16</v>
      </c>
      <c r="E3304" s="370">
        <v>15.12</v>
      </c>
      <c r="F3304" s="370">
        <v>1.1559999999999999</v>
      </c>
    </row>
    <row r="3305" spans="1:8">
      <c r="A3305" s="370"/>
      <c r="B3305" s="370">
        <v>40</v>
      </c>
      <c r="C3305" s="370">
        <v>94.07</v>
      </c>
      <c r="D3305" s="370">
        <v>66.06</v>
      </c>
      <c r="E3305" s="370">
        <v>15.53</v>
      </c>
      <c r="F3305" s="370">
        <v>1.1879999999999999</v>
      </c>
    </row>
    <row r="3306" spans="1:8">
      <c r="A3306" s="370"/>
      <c r="B3306" s="370">
        <v>45.71</v>
      </c>
      <c r="C3306" s="370">
        <v>90.27</v>
      </c>
      <c r="D3306" s="370">
        <v>70.63</v>
      </c>
      <c r="E3306" s="370">
        <v>15.93</v>
      </c>
      <c r="F3306" s="370">
        <v>1.2949999999999999</v>
      </c>
    </row>
    <row r="3307" spans="1:8">
      <c r="A3307" s="370"/>
      <c r="B3307" s="370">
        <v>51.43</v>
      </c>
      <c r="C3307" s="370">
        <v>85.88</v>
      </c>
      <c r="D3307" s="370">
        <v>73.819999999999993</v>
      </c>
      <c r="E3307" s="370">
        <v>16.29</v>
      </c>
      <c r="F3307" s="370">
        <v>1.5029999999999999</v>
      </c>
    </row>
    <row r="3308" spans="1:8">
      <c r="A3308" s="370"/>
      <c r="B3308" s="370">
        <v>57.14</v>
      </c>
      <c r="C3308" s="370">
        <v>80.86</v>
      </c>
      <c r="D3308" s="370">
        <v>75.569999999999993</v>
      </c>
      <c r="E3308" s="370">
        <v>16.63</v>
      </c>
      <c r="F3308" s="370">
        <v>1.837</v>
      </c>
    </row>
    <row r="3309" spans="1:8">
      <c r="A3309" s="370"/>
      <c r="B3309" s="370">
        <v>62.86</v>
      </c>
      <c r="C3309" s="370">
        <v>75.19</v>
      </c>
      <c r="D3309" s="370">
        <v>75.819999999999993</v>
      </c>
      <c r="E3309" s="370">
        <v>16.93</v>
      </c>
      <c r="F3309" s="370">
        <v>2.323</v>
      </c>
    </row>
    <row r="3310" spans="1:8">
      <c r="A3310" s="370"/>
      <c r="B3310" s="370">
        <v>68.569999999999993</v>
      </c>
      <c r="C3310" s="370">
        <v>68.819999999999993</v>
      </c>
      <c r="D3310" s="370">
        <v>74.52</v>
      </c>
      <c r="E3310" s="370">
        <v>17.190000000000001</v>
      </c>
      <c r="F3310" s="370">
        <v>2.9860000000000002</v>
      </c>
    </row>
    <row r="3311" spans="1:8">
      <c r="A3311" s="370"/>
      <c r="B3311" s="370">
        <v>74.290000000000006</v>
      </c>
      <c r="C3311" s="370">
        <v>61.73</v>
      </c>
      <c r="D3311" s="370">
        <v>71.61</v>
      </c>
      <c r="E3311" s="370">
        <v>17.399999999999999</v>
      </c>
      <c r="F3311" s="370">
        <v>3.851</v>
      </c>
    </row>
    <row r="3312" spans="1:8">
      <c r="A3312" s="370"/>
      <c r="B3312" s="370">
        <v>79.989999999999995</v>
      </c>
      <c r="C3312" s="370">
        <v>53.9</v>
      </c>
      <c r="D3312" s="370">
        <v>67.05</v>
      </c>
      <c r="E3312" s="370">
        <v>17.55</v>
      </c>
      <c r="F3312" s="370">
        <v>4.9409999999999998</v>
      </c>
    </row>
    <row r="3314" spans="1:8">
      <c r="A3314" s="398" t="s">
        <v>2031</v>
      </c>
      <c r="B3314" s="370">
        <v>0</v>
      </c>
      <c r="C3314" s="370">
        <v>115.7</v>
      </c>
      <c r="D3314" s="370">
        <v>0</v>
      </c>
      <c r="E3314" s="370">
        <v>13.6</v>
      </c>
      <c r="F3314" s="370">
        <v>1.145</v>
      </c>
      <c r="G3314" s="370">
        <v>30</v>
      </c>
      <c r="H3314" s="370">
        <v>80</v>
      </c>
    </row>
    <row r="3315" spans="1:8">
      <c r="A3315" s="370"/>
      <c r="B3315" s="370">
        <v>5.7140000000000004</v>
      </c>
      <c r="C3315" s="370">
        <v>114.5</v>
      </c>
      <c r="D3315" s="370">
        <v>12.59</v>
      </c>
      <c r="E3315" s="370">
        <v>14.02</v>
      </c>
      <c r="F3315" s="370">
        <v>1.252</v>
      </c>
    </row>
    <row r="3316" spans="1:8">
      <c r="A3316" s="370"/>
      <c r="B3316" s="370">
        <v>11.43</v>
      </c>
      <c r="C3316" s="370">
        <v>113</v>
      </c>
      <c r="D3316" s="370">
        <v>24.23</v>
      </c>
      <c r="E3316" s="370">
        <v>14.45</v>
      </c>
      <c r="F3316" s="370">
        <v>1.2829999999999999</v>
      </c>
    </row>
    <row r="3317" spans="1:8">
      <c r="A3317" s="370"/>
      <c r="B3317" s="370">
        <v>17.14</v>
      </c>
      <c r="C3317" s="370">
        <v>111.4</v>
      </c>
      <c r="D3317" s="370">
        <v>34.86</v>
      </c>
      <c r="E3317" s="370">
        <v>14.89</v>
      </c>
      <c r="F3317" s="370">
        <v>1.264</v>
      </c>
    </row>
    <row r="3318" spans="1:8">
      <c r="A3318" s="370"/>
      <c r="B3318" s="370">
        <v>22.86</v>
      </c>
      <c r="C3318" s="370">
        <v>109.3</v>
      </c>
      <c r="D3318" s="370">
        <v>44.41</v>
      </c>
      <c r="E3318" s="370">
        <v>15.34</v>
      </c>
      <c r="F3318" s="370">
        <v>1.22</v>
      </c>
    </row>
    <row r="3319" spans="1:8">
      <c r="A3319" s="370"/>
      <c r="B3319" s="370">
        <v>28.57</v>
      </c>
      <c r="C3319" s="370">
        <v>107</v>
      </c>
      <c r="D3319" s="370">
        <v>52.82</v>
      </c>
      <c r="E3319" s="370">
        <v>15.79</v>
      </c>
      <c r="F3319" s="370">
        <v>1.175</v>
      </c>
    </row>
    <row r="3320" spans="1:8">
      <c r="A3320" s="370"/>
      <c r="B3320" s="370">
        <v>34.29</v>
      </c>
      <c r="C3320" s="370">
        <v>104.2</v>
      </c>
      <c r="D3320" s="370">
        <v>60.03</v>
      </c>
      <c r="E3320" s="370">
        <v>16.239999999999998</v>
      </c>
      <c r="F3320" s="370">
        <v>1.1559999999999999</v>
      </c>
    </row>
    <row r="3321" spans="1:8">
      <c r="A3321" s="370"/>
      <c r="B3321" s="370">
        <v>40</v>
      </c>
      <c r="C3321" s="370">
        <v>100.9</v>
      </c>
      <c r="D3321" s="370">
        <v>65.98</v>
      </c>
      <c r="E3321" s="370">
        <v>16.690000000000001</v>
      </c>
      <c r="F3321" s="370">
        <v>1.1879999999999999</v>
      </c>
    </row>
    <row r="3322" spans="1:8">
      <c r="A3322" s="370"/>
      <c r="B3322" s="370">
        <v>45.71</v>
      </c>
      <c r="C3322" s="370">
        <v>97.18</v>
      </c>
      <c r="D3322" s="370">
        <v>70.599999999999994</v>
      </c>
      <c r="E3322" s="370">
        <v>17.149999999999999</v>
      </c>
      <c r="F3322" s="370">
        <v>1.2949999999999999</v>
      </c>
    </row>
    <row r="3323" spans="1:8">
      <c r="A3323" s="370"/>
      <c r="B3323" s="370">
        <v>51.43</v>
      </c>
      <c r="C3323" s="370">
        <v>92.85</v>
      </c>
      <c r="D3323" s="370">
        <v>73.83</v>
      </c>
      <c r="E3323" s="370">
        <v>17.600000000000001</v>
      </c>
      <c r="F3323" s="370">
        <v>1.5029999999999999</v>
      </c>
    </row>
    <row r="3324" spans="1:8">
      <c r="A3324" s="370"/>
      <c r="B3324" s="370">
        <v>57.14</v>
      </c>
      <c r="C3324" s="370">
        <v>87.89</v>
      </c>
      <c r="D3324" s="370">
        <v>75.61</v>
      </c>
      <c r="E3324" s="370">
        <v>18.059999999999999</v>
      </c>
      <c r="F3324" s="370">
        <v>1.837</v>
      </c>
    </row>
    <row r="3325" spans="1:8">
      <c r="A3325" s="370"/>
      <c r="B3325" s="370">
        <v>62.86</v>
      </c>
      <c r="C3325" s="370">
        <v>82.27</v>
      </c>
      <c r="D3325" s="370">
        <v>75.88</v>
      </c>
      <c r="E3325" s="370">
        <v>18.5</v>
      </c>
      <c r="F3325" s="370">
        <v>2.323</v>
      </c>
    </row>
    <row r="3326" spans="1:8">
      <c r="A3326" s="370"/>
      <c r="B3326" s="370">
        <v>68.569999999999993</v>
      </c>
      <c r="C3326" s="370">
        <v>75.91</v>
      </c>
      <c r="D3326" s="370">
        <v>74.58</v>
      </c>
      <c r="E3326" s="370">
        <v>18.95</v>
      </c>
      <c r="F3326" s="370">
        <v>2.9860000000000002</v>
      </c>
    </row>
    <row r="3327" spans="1:8">
      <c r="A3327" s="370"/>
      <c r="B3327" s="370">
        <v>74.290000000000006</v>
      </c>
      <c r="C3327" s="370">
        <v>68.790000000000006</v>
      </c>
      <c r="D3327" s="370">
        <v>71.64</v>
      </c>
      <c r="E3327" s="370">
        <v>19.39</v>
      </c>
      <c r="F3327" s="370">
        <v>3.851</v>
      </c>
    </row>
    <row r="3328" spans="1:8">
      <c r="A3328" s="370"/>
      <c r="B3328" s="370">
        <v>79.989999999999995</v>
      </c>
      <c r="C3328" s="370">
        <v>60.84</v>
      </c>
      <c r="D3328" s="370">
        <v>67.010000000000005</v>
      </c>
      <c r="E3328" s="370">
        <v>19.82</v>
      </c>
      <c r="F3328" s="370">
        <v>4.9409999999999998</v>
      </c>
    </row>
    <row r="3330" spans="1:8">
      <c r="A3330" s="398" t="s">
        <v>2032</v>
      </c>
      <c r="B3330" s="370">
        <v>0</v>
      </c>
      <c r="C3330" s="370">
        <v>129.6</v>
      </c>
      <c r="D3330" s="370">
        <v>0</v>
      </c>
      <c r="E3330" s="370">
        <v>14.54</v>
      </c>
      <c r="F3330" s="370">
        <v>1.145</v>
      </c>
      <c r="G3330" s="370">
        <v>30</v>
      </c>
      <c r="H3330" s="370">
        <v>80</v>
      </c>
    </row>
    <row r="3331" spans="1:8">
      <c r="A3331" s="370"/>
      <c r="B3331" s="370">
        <v>5.7140000000000004</v>
      </c>
      <c r="C3331" s="370">
        <v>128.6</v>
      </c>
      <c r="D3331" s="370">
        <v>13.11</v>
      </c>
      <c r="E3331" s="370">
        <v>15.13</v>
      </c>
      <c r="F3331" s="370">
        <v>1.252</v>
      </c>
    </row>
    <row r="3332" spans="1:8">
      <c r="A3332" s="370"/>
      <c r="B3332" s="370">
        <v>11.43</v>
      </c>
      <c r="C3332" s="370">
        <v>127.2</v>
      </c>
      <c r="D3332" s="370">
        <v>24.85</v>
      </c>
      <c r="E3332" s="370">
        <v>15.81</v>
      </c>
      <c r="F3332" s="370">
        <v>1.2829999999999999</v>
      </c>
    </row>
    <row r="3333" spans="1:8">
      <c r="A3333" s="370"/>
      <c r="B3333" s="370">
        <v>17.14</v>
      </c>
      <c r="C3333" s="370">
        <v>125.5</v>
      </c>
      <c r="D3333" s="370">
        <v>35.25</v>
      </c>
      <c r="E3333" s="370">
        <v>16.54</v>
      </c>
      <c r="F3333" s="370">
        <v>1.264</v>
      </c>
    </row>
    <row r="3334" spans="1:8">
      <c r="A3334" s="370"/>
      <c r="B3334" s="370">
        <v>22.86</v>
      </c>
      <c r="C3334" s="370">
        <v>123.4</v>
      </c>
      <c r="D3334" s="370">
        <v>44.38</v>
      </c>
      <c r="E3334" s="370">
        <v>17.29</v>
      </c>
      <c r="F3334" s="370">
        <v>1.22</v>
      </c>
    </row>
    <row r="3335" spans="1:8">
      <c r="A3335" s="370"/>
      <c r="B3335" s="370">
        <v>28.57</v>
      </c>
      <c r="C3335" s="370">
        <v>120.8</v>
      </c>
      <c r="D3335" s="370">
        <v>52.25</v>
      </c>
      <c r="E3335" s="370">
        <v>18.03</v>
      </c>
      <c r="F3335" s="370">
        <v>1.175</v>
      </c>
    </row>
    <row r="3336" spans="1:8">
      <c r="A3336" s="370"/>
      <c r="B3336" s="370">
        <v>34.29</v>
      </c>
      <c r="C3336" s="370">
        <v>117.6</v>
      </c>
      <c r="D3336" s="370">
        <v>58.93</v>
      </c>
      <c r="E3336" s="370">
        <v>18.72</v>
      </c>
      <c r="F3336" s="370">
        <v>1.1559999999999999</v>
      </c>
    </row>
    <row r="3337" spans="1:8">
      <c r="A3337" s="370"/>
      <c r="B3337" s="370">
        <v>40</v>
      </c>
      <c r="C3337" s="370">
        <v>113.8</v>
      </c>
      <c r="D3337" s="370">
        <v>64.44</v>
      </c>
      <c r="E3337" s="370">
        <v>19.34</v>
      </c>
      <c r="F3337" s="370">
        <v>1.1879999999999999</v>
      </c>
    </row>
    <row r="3338" spans="1:8">
      <c r="A3338" s="370"/>
      <c r="B3338" s="370">
        <v>45.71</v>
      </c>
      <c r="C3338" s="370">
        <v>109.3</v>
      </c>
      <c r="D3338" s="370">
        <v>68.84</v>
      </c>
      <c r="E3338" s="370">
        <v>19.850000000000001</v>
      </c>
      <c r="F3338" s="370">
        <v>1.2949999999999999</v>
      </c>
    </row>
    <row r="3339" spans="1:8">
      <c r="A3339" s="370"/>
      <c r="B3339" s="370">
        <v>51.43</v>
      </c>
      <c r="C3339" s="370">
        <v>104.1</v>
      </c>
      <c r="D3339" s="370">
        <v>72.16</v>
      </c>
      <c r="E3339" s="370">
        <v>20.22</v>
      </c>
      <c r="F3339" s="370">
        <v>1.5029999999999999</v>
      </c>
    </row>
    <row r="3340" spans="1:8">
      <c r="A3340" s="370"/>
      <c r="B3340" s="370">
        <v>57.14</v>
      </c>
      <c r="C3340" s="370">
        <v>97.93</v>
      </c>
      <c r="D3340" s="370">
        <v>74.45</v>
      </c>
      <c r="E3340" s="370">
        <v>20.420000000000002</v>
      </c>
      <c r="F3340" s="370">
        <v>1.837</v>
      </c>
    </row>
    <row r="3341" spans="1:8">
      <c r="A3341" s="370"/>
      <c r="B3341" s="370">
        <v>62.86</v>
      </c>
      <c r="C3341" s="370">
        <v>90.91</v>
      </c>
      <c r="D3341" s="370">
        <v>75.75</v>
      </c>
      <c r="E3341" s="370">
        <v>20.41</v>
      </c>
      <c r="F3341" s="370">
        <v>2.323</v>
      </c>
    </row>
    <row r="3342" spans="1:8">
      <c r="A3342" s="370"/>
      <c r="B3342" s="370">
        <v>68.569999999999993</v>
      </c>
      <c r="C3342" s="370">
        <v>82.9</v>
      </c>
      <c r="D3342" s="370">
        <v>76.099999999999994</v>
      </c>
      <c r="E3342" s="370">
        <v>20.170000000000002</v>
      </c>
      <c r="F3342" s="370">
        <v>2.9860000000000002</v>
      </c>
    </row>
    <row r="3343" spans="1:8">
      <c r="A3343" s="370"/>
      <c r="B3343" s="370">
        <v>74.290000000000006</v>
      </c>
      <c r="C3343" s="370">
        <v>73.84</v>
      </c>
      <c r="D3343" s="370">
        <v>75.540000000000006</v>
      </c>
      <c r="E3343" s="370">
        <v>19.649999999999999</v>
      </c>
      <c r="F3343" s="370">
        <v>3.851</v>
      </c>
    </row>
    <row r="3344" spans="1:8">
      <c r="A3344" s="370"/>
      <c r="B3344" s="370">
        <v>79.989999999999995</v>
      </c>
      <c r="C3344" s="370">
        <v>63.67</v>
      </c>
      <c r="D3344" s="370">
        <v>74.12</v>
      </c>
      <c r="E3344" s="370">
        <v>18.829999999999998</v>
      </c>
      <c r="F3344" s="370">
        <v>4.9409999999999998</v>
      </c>
    </row>
    <row r="3346" spans="1:8">
      <c r="A3346" s="398" t="s">
        <v>2033</v>
      </c>
      <c r="B3346" s="370">
        <v>0</v>
      </c>
      <c r="C3346" s="370">
        <v>134.80000000000001</v>
      </c>
      <c r="D3346" s="370">
        <v>0</v>
      </c>
      <c r="E3346" s="370">
        <v>16.059999999999999</v>
      </c>
      <c r="F3346" s="370">
        <v>1.145</v>
      </c>
      <c r="G3346" s="370">
        <v>30</v>
      </c>
      <c r="H3346" s="370">
        <v>80</v>
      </c>
    </row>
    <row r="3347" spans="1:8">
      <c r="A3347" s="370"/>
      <c r="B3347" s="370">
        <v>5.7140000000000004</v>
      </c>
      <c r="C3347" s="370">
        <v>134.69999999999999</v>
      </c>
      <c r="D3347" s="370">
        <v>12.67</v>
      </c>
      <c r="E3347" s="370">
        <v>16.579999999999998</v>
      </c>
      <c r="F3347" s="370">
        <v>1.252</v>
      </c>
    </row>
    <row r="3348" spans="1:8">
      <c r="A3348" s="370"/>
      <c r="B3348" s="370">
        <v>11.43</v>
      </c>
      <c r="C3348" s="370">
        <v>134.1</v>
      </c>
      <c r="D3348" s="370">
        <v>24.38</v>
      </c>
      <c r="E3348" s="370">
        <v>17.12</v>
      </c>
      <c r="F3348" s="370">
        <v>1.2829999999999999</v>
      </c>
    </row>
    <row r="3349" spans="1:8">
      <c r="A3349" s="370"/>
      <c r="B3349" s="370">
        <v>17.14</v>
      </c>
      <c r="C3349" s="370">
        <v>132.80000000000001</v>
      </c>
      <c r="D3349" s="370">
        <v>35.049999999999997</v>
      </c>
      <c r="E3349" s="370">
        <v>17.68</v>
      </c>
      <c r="F3349" s="370">
        <v>1.264</v>
      </c>
    </row>
    <row r="3350" spans="1:8">
      <c r="A3350" s="370"/>
      <c r="B3350" s="370">
        <v>22.86</v>
      </c>
      <c r="C3350" s="370">
        <v>130.9</v>
      </c>
      <c r="D3350" s="370">
        <v>44.62</v>
      </c>
      <c r="E3350" s="370">
        <v>18.25</v>
      </c>
      <c r="F3350" s="370">
        <v>1.22</v>
      </c>
    </row>
    <row r="3351" spans="1:8">
      <c r="A3351" s="370"/>
      <c r="B3351" s="370">
        <v>28.57</v>
      </c>
      <c r="C3351" s="370">
        <v>128.4</v>
      </c>
      <c r="D3351" s="370">
        <v>53.03</v>
      </c>
      <c r="E3351" s="370">
        <v>18.82</v>
      </c>
      <c r="F3351" s="370">
        <v>1.175</v>
      </c>
    </row>
    <row r="3352" spans="1:8">
      <c r="A3352" s="370"/>
      <c r="B3352" s="370">
        <v>34.29</v>
      </c>
      <c r="C3352" s="370">
        <v>125.1</v>
      </c>
      <c r="D3352" s="370">
        <v>60.2</v>
      </c>
      <c r="E3352" s="370">
        <v>19.399999999999999</v>
      </c>
      <c r="F3352" s="370">
        <v>1.1559999999999999</v>
      </c>
    </row>
    <row r="3353" spans="1:8">
      <c r="A3353" s="370"/>
      <c r="B3353" s="370">
        <v>40</v>
      </c>
      <c r="C3353" s="370">
        <v>121.2</v>
      </c>
      <c r="D3353" s="370">
        <v>66.09</v>
      </c>
      <c r="E3353" s="370">
        <v>19.97</v>
      </c>
      <c r="F3353" s="370">
        <v>1.1879999999999999</v>
      </c>
    </row>
    <row r="3354" spans="1:8">
      <c r="A3354" s="370"/>
      <c r="B3354" s="370">
        <v>45.71</v>
      </c>
      <c r="C3354" s="370">
        <v>116.5</v>
      </c>
      <c r="D3354" s="370">
        <v>70.62</v>
      </c>
      <c r="E3354" s="370">
        <v>20.53</v>
      </c>
      <c r="F3354" s="370">
        <v>1.2949999999999999</v>
      </c>
    </row>
    <row r="3355" spans="1:8">
      <c r="A3355" s="370"/>
      <c r="B3355" s="370">
        <v>51.43</v>
      </c>
      <c r="C3355" s="370">
        <v>111</v>
      </c>
      <c r="D3355" s="370">
        <v>73.739999999999995</v>
      </c>
      <c r="E3355" s="370">
        <v>21.08</v>
      </c>
      <c r="F3355" s="370">
        <v>1.5029999999999999</v>
      </c>
    </row>
    <row r="3356" spans="1:8">
      <c r="A3356" s="370"/>
      <c r="B3356" s="370">
        <v>57.14</v>
      </c>
      <c r="C3356" s="370">
        <v>104.7</v>
      </c>
      <c r="D3356" s="370">
        <v>75.38</v>
      </c>
      <c r="E3356" s="370">
        <v>21.61</v>
      </c>
      <c r="F3356" s="370">
        <v>1.837</v>
      </c>
    </row>
    <row r="3357" spans="1:8">
      <c r="A3357" s="370"/>
      <c r="B3357" s="370">
        <v>62.86</v>
      </c>
      <c r="C3357" s="370">
        <v>97.59</v>
      </c>
      <c r="D3357" s="370">
        <v>75.48</v>
      </c>
      <c r="E3357" s="370">
        <v>22.12</v>
      </c>
      <c r="F3357" s="370">
        <v>2.323</v>
      </c>
    </row>
    <row r="3358" spans="1:8">
      <c r="A3358" s="370"/>
      <c r="B3358" s="370">
        <v>68.569999999999993</v>
      </c>
      <c r="C3358" s="370">
        <v>89.6</v>
      </c>
      <c r="D3358" s="370">
        <v>73.97</v>
      </c>
      <c r="E3358" s="370">
        <v>22.59</v>
      </c>
      <c r="F3358" s="370">
        <v>2.9860000000000002</v>
      </c>
    </row>
    <row r="3359" spans="1:8">
      <c r="A3359" s="370"/>
      <c r="B3359" s="370">
        <v>74.290000000000006</v>
      </c>
      <c r="C3359" s="370">
        <v>80.709999999999994</v>
      </c>
      <c r="D3359" s="370">
        <v>70.8</v>
      </c>
      <c r="E3359" s="370">
        <v>23.03</v>
      </c>
      <c r="F3359" s="370">
        <v>3.851</v>
      </c>
    </row>
    <row r="3360" spans="1:8">
      <c r="A3360" s="370"/>
      <c r="B3360" s="370">
        <v>79.989999999999995</v>
      </c>
      <c r="C3360" s="370">
        <v>70.900000000000006</v>
      </c>
      <c r="D3360" s="370">
        <v>65.91</v>
      </c>
      <c r="E3360" s="370">
        <v>23.43</v>
      </c>
      <c r="F3360" s="370">
        <v>4.9409999999999998</v>
      </c>
    </row>
    <row r="3362" spans="1:8">
      <c r="A3362" s="398" t="s">
        <v>2034</v>
      </c>
      <c r="B3362" s="370">
        <v>0</v>
      </c>
      <c r="C3362" s="370">
        <v>145.6</v>
      </c>
      <c r="D3362" s="370">
        <v>0</v>
      </c>
      <c r="E3362" s="370">
        <v>16.079999999999998</v>
      </c>
      <c r="F3362" s="370">
        <v>1.145</v>
      </c>
      <c r="G3362" s="370">
        <v>30</v>
      </c>
      <c r="H3362" s="370">
        <v>80</v>
      </c>
    </row>
    <row r="3363" spans="1:8">
      <c r="A3363" s="370"/>
      <c r="B3363" s="370">
        <v>5.7140000000000004</v>
      </c>
      <c r="C3363" s="370">
        <v>144.6</v>
      </c>
      <c r="D3363" s="370">
        <v>13.11</v>
      </c>
      <c r="E3363" s="370">
        <v>16.899999999999999</v>
      </c>
      <c r="F3363" s="370">
        <v>1.252</v>
      </c>
    </row>
    <row r="3364" spans="1:8">
      <c r="A3364" s="370"/>
      <c r="B3364" s="370">
        <v>11.43</v>
      </c>
      <c r="C3364" s="370">
        <v>143.19999999999999</v>
      </c>
      <c r="D3364" s="370">
        <v>24.85</v>
      </c>
      <c r="E3364" s="370">
        <v>17.760000000000002</v>
      </c>
      <c r="F3364" s="370">
        <v>1.2829999999999999</v>
      </c>
    </row>
    <row r="3365" spans="1:8">
      <c r="A3365" s="370"/>
      <c r="B3365" s="370">
        <v>17.14</v>
      </c>
      <c r="C3365" s="370">
        <v>141.4</v>
      </c>
      <c r="D3365" s="370">
        <v>35.25</v>
      </c>
      <c r="E3365" s="370">
        <v>18.64</v>
      </c>
      <c r="F3365" s="370">
        <v>1.264</v>
      </c>
    </row>
    <row r="3366" spans="1:8">
      <c r="A3366" s="370"/>
      <c r="B3366" s="370">
        <v>22.86</v>
      </c>
      <c r="C3366" s="370">
        <v>139</v>
      </c>
      <c r="D3366" s="370">
        <v>44.38</v>
      </c>
      <c r="E3366" s="370">
        <v>19.510000000000002</v>
      </c>
      <c r="F3366" s="370">
        <v>1.22</v>
      </c>
    </row>
    <row r="3367" spans="1:8">
      <c r="A3367" s="370"/>
      <c r="B3367" s="370">
        <v>28.57</v>
      </c>
      <c r="C3367" s="370">
        <v>136.19999999999999</v>
      </c>
      <c r="D3367" s="370">
        <v>52.25</v>
      </c>
      <c r="E3367" s="370">
        <v>20.34</v>
      </c>
      <c r="F3367" s="370">
        <v>1.175</v>
      </c>
    </row>
    <row r="3368" spans="1:8">
      <c r="A3368" s="370"/>
      <c r="B3368" s="370">
        <v>34.29</v>
      </c>
      <c r="C3368" s="370">
        <v>132.69999999999999</v>
      </c>
      <c r="D3368" s="370">
        <v>58.93</v>
      </c>
      <c r="E3368" s="370">
        <v>21.13</v>
      </c>
      <c r="F3368" s="370">
        <v>1.1559999999999999</v>
      </c>
    </row>
    <row r="3369" spans="1:8">
      <c r="A3369" s="370"/>
      <c r="B3369" s="370">
        <v>40</v>
      </c>
      <c r="C3369" s="370">
        <v>128.6</v>
      </c>
      <c r="D3369" s="370">
        <v>64.44</v>
      </c>
      <c r="E3369" s="370">
        <v>21.85</v>
      </c>
      <c r="F3369" s="370">
        <v>1.1879999999999999</v>
      </c>
    </row>
    <row r="3370" spans="1:8">
      <c r="A3370" s="370"/>
      <c r="B3370" s="370">
        <v>45.71</v>
      </c>
      <c r="C3370" s="370">
        <v>123.8</v>
      </c>
      <c r="D3370" s="370">
        <v>68.84</v>
      </c>
      <c r="E3370" s="370">
        <v>22.47</v>
      </c>
      <c r="F3370" s="370">
        <v>1.2949999999999999</v>
      </c>
    </row>
    <row r="3371" spans="1:8">
      <c r="A3371" s="370"/>
      <c r="B3371" s="370">
        <v>51.43</v>
      </c>
      <c r="C3371" s="370">
        <v>118.3</v>
      </c>
      <c r="D3371" s="370">
        <v>72.16</v>
      </c>
      <c r="E3371" s="370">
        <v>22.97</v>
      </c>
      <c r="F3371" s="370">
        <v>1.5029999999999999</v>
      </c>
    </row>
    <row r="3372" spans="1:8">
      <c r="A3372" s="370"/>
      <c r="B3372" s="370">
        <v>57.14</v>
      </c>
      <c r="C3372" s="370">
        <v>111.9</v>
      </c>
      <c r="D3372" s="370">
        <v>74.45</v>
      </c>
      <c r="E3372" s="370">
        <v>23.34</v>
      </c>
      <c r="F3372" s="370">
        <v>1.837</v>
      </c>
    </row>
    <row r="3373" spans="1:8">
      <c r="A3373" s="370"/>
      <c r="B3373" s="370">
        <v>62.86</v>
      </c>
      <c r="C3373" s="370">
        <v>104.8</v>
      </c>
      <c r="D3373" s="370">
        <v>75.75</v>
      </c>
      <c r="E3373" s="370">
        <v>23.54</v>
      </c>
      <c r="F3373" s="370">
        <v>2.323</v>
      </c>
    </row>
    <row r="3374" spans="1:8">
      <c r="A3374" s="370"/>
      <c r="B3374" s="370">
        <v>68.569999999999993</v>
      </c>
      <c r="C3374" s="370">
        <v>96.72</v>
      </c>
      <c r="D3374" s="370">
        <v>76.099999999999994</v>
      </c>
      <c r="E3374" s="370">
        <v>23.56</v>
      </c>
      <c r="F3374" s="370">
        <v>2.9860000000000002</v>
      </c>
    </row>
    <row r="3375" spans="1:8">
      <c r="A3375" s="370"/>
      <c r="B3375" s="370">
        <v>74.290000000000006</v>
      </c>
      <c r="C3375" s="370">
        <v>87.73</v>
      </c>
      <c r="D3375" s="370">
        <v>75.540000000000006</v>
      </c>
      <c r="E3375" s="370">
        <v>23.38</v>
      </c>
      <c r="F3375" s="370">
        <v>3.851</v>
      </c>
    </row>
    <row r="3376" spans="1:8">
      <c r="A3376" s="370"/>
      <c r="B3376" s="370">
        <v>79.989999999999995</v>
      </c>
      <c r="C3376" s="370">
        <v>77.760000000000005</v>
      </c>
      <c r="D3376" s="370">
        <v>74.12</v>
      </c>
      <c r="E3376" s="370">
        <v>22.97</v>
      </c>
      <c r="F3376" s="370">
        <v>4.9409999999999998</v>
      </c>
    </row>
    <row r="3378" spans="1:8">
      <c r="A3378" s="398" t="s">
        <v>2035</v>
      </c>
      <c r="B3378" s="370">
        <v>0</v>
      </c>
      <c r="C3378" s="370">
        <v>155.30000000000001</v>
      </c>
      <c r="D3378" s="370">
        <v>0</v>
      </c>
      <c r="E3378" s="370">
        <v>16.93</v>
      </c>
      <c r="F3378" s="370">
        <v>1.145</v>
      </c>
      <c r="G3378" s="370">
        <v>30</v>
      </c>
      <c r="H3378" s="370">
        <v>80</v>
      </c>
    </row>
    <row r="3379" spans="1:8">
      <c r="A3379" s="370"/>
      <c r="B3379" s="370">
        <v>5.7140000000000004</v>
      </c>
      <c r="C3379" s="370">
        <v>155.6</v>
      </c>
      <c r="D3379" s="370">
        <v>12.83</v>
      </c>
      <c r="E3379" s="370">
        <v>18.23</v>
      </c>
      <c r="F3379" s="370">
        <v>1.252</v>
      </c>
    </row>
    <row r="3380" spans="1:8">
      <c r="A3380" s="370"/>
      <c r="B3380" s="370">
        <v>11.43</v>
      </c>
      <c r="C3380" s="370">
        <v>155.30000000000001</v>
      </c>
      <c r="D3380" s="370">
        <v>24.29</v>
      </c>
      <c r="E3380" s="370">
        <v>19.420000000000002</v>
      </c>
      <c r="F3380" s="370">
        <v>1.2829999999999999</v>
      </c>
    </row>
    <row r="3381" spans="1:8">
      <c r="A3381" s="370"/>
      <c r="B3381" s="370">
        <v>17.14</v>
      </c>
      <c r="C3381" s="370">
        <v>154.30000000000001</v>
      </c>
      <c r="D3381" s="370">
        <v>34.72</v>
      </c>
      <c r="E3381" s="370">
        <v>20.51</v>
      </c>
      <c r="F3381" s="370">
        <v>1.264</v>
      </c>
    </row>
    <row r="3382" spans="1:8">
      <c r="A3382" s="370"/>
      <c r="B3382" s="370">
        <v>22.86</v>
      </c>
      <c r="C3382" s="370">
        <v>152.4</v>
      </c>
      <c r="D3382" s="370">
        <v>44.08</v>
      </c>
      <c r="E3382" s="370">
        <v>21.49</v>
      </c>
      <c r="F3382" s="370">
        <v>1.22</v>
      </c>
    </row>
    <row r="3383" spans="1:8">
      <c r="A3383" s="370"/>
      <c r="B3383" s="370">
        <v>28.57</v>
      </c>
      <c r="C3383" s="370">
        <v>149.69999999999999</v>
      </c>
      <c r="D3383" s="370">
        <v>52.31</v>
      </c>
      <c r="E3383" s="370">
        <v>22.37</v>
      </c>
      <c r="F3383" s="370">
        <v>1.175</v>
      </c>
    </row>
    <row r="3384" spans="1:8">
      <c r="A3384" s="370"/>
      <c r="B3384" s="370">
        <v>34.29</v>
      </c>
      <c r="C3384" s="370">
        <v>146.19999999999999</v>
      </c>
      <c r="D3384" s="370">
        <v>59.38</v>
      </c>
      <c r="E3384" s="370">
        <v>23.14</v>
      </c>
      <c r="F3384" s="370">
        <v>1.1559999999999999</v>
      </c>
    </row>
    <row r="3385" spans="1:8">
      <c r="A3385" s="370"/>
      <c r="B3385" s="370">
        <v>40</v>
      </c>
      <c r="C3385" s="370">
        <v>141.69999999999999</v>
      </c>
      <c r="D3385" s="370">
        <v>65.23</v>
      </c>
      <c r="E3385" s="370">
        <v>23.82</v>
      </c>
      <c r="F3385" s="370">
        <v>1.1879999999999999</v>
      </c>
    </row>
    <row r="3386" spans="1:8">
      <c r="A3386" s="370"/>
      <c r="B3386" s="370">
        <v>45.71</v>
      </c>
      <c r="C3386" s="370">
        <v>136.19999999999999</v>
      </c>
      <c r="D3386" s="370">
        <v>69.83</v>
      </c>
      <c r="E3386" s="370">
        <v>24.39</v>
      </c>
      <c r="F3386" s="370">
        <v>1.2949999999999999</v>
      </c>
    </row>
    <row r="3387" spans="1:8">
      <c r="A3387" s="370"/>
      <c r="B3387" s="370">
        <v>51.43</v>
      </c>
      <c r="C3387" s="370">
        <v>129.80000000000001</v>
      </c>
      <c r="D3387" s="370">
        <v>73.13</v>
      </c>
      <c r="E3387" s="370">
        <v>24.87</v>
      </c>
      <c r="F3387" s="370">
        <v>1.5029999999999999</v>
      </c>
    </row>
    <row r="3388" spans="1:8">
      <c r="A3388" s="370"/>
      <c r="B3388" s="370">
        <v>57.14</v>
      </c>
      <c r="C3388" s="370">
        <v>122.3</v>
      </c>
      <c r="D3388" s="370">
        <v>75.069999999999993</v>
      </c>
      <c r="E3388" s="370">
        <v>25.26</v>
      </c>
      <c r="F3388" s="370">
        <v>1.837</v>
      </c>
    </row>
    <row r="3389" spans="1:8">
      <c r="A3389" s="370"/>
      <c r="B3389" s="370">
        <v>62.86</v>
      </c>
      <c r="C3389" s="370">
        <v>113.7</v>
      </c>
      <c r="D3389" s="370">
        <v>75.63</v>
      </c>
      <c r="E3389" s="370">
        <v>25.55</v>
      </c>
      <c r="F3389" s="370">
        <v>2.323</v>
      </c>
    </row>
    <row r="3390" spans="1:8">
      <c r="A3390" s="370"/>
      <c r="B3390" s="370">
        <v>68.569999999999993</v>
      </c>
      <c r="C3390" s="370">
        <v>103.9</v>
      </c>
      <c r="D3390" s="370">
        <v>74.739999999999995</v>
      </c>
      <c r="E3390" s="370">
        <v>25.74</v>
      </c>
      <c r="F3390" s="370">
        <v>2.9860000000000002</v>
      </c>
    </row>
    <row r="3391" spans="1:8">
      <c r="A3391" s="370"/>
      <c r="B3391" s="370">
        <v>74.290000000000006</v>
      </c>
      <c r="C3391" s="370">
        <v>92.94</v>
      </c>
      <c r="D3391" s="370">
        <v>72.38</v>
      </c>
      <c r="E3391" s="370">
        <v>25.85</v>
      </c>
      <c r="F3391" s="370">
        <v>3.851</v>
      </c>
    </row>
    <row r="3392" spans="1:8">
      <c r="A3392" s="370"/>
      <c r="B3392" s="370">
        <v>79.989999999999995</v>
      </c>
      <c r="C3392" s="370">
        <v>80.77</v>
      </c>
      <c r="D3392" s="370">
        <v>68.489999999999995</v>
      </c>
      <c r="E3392" s="370">
        <v>25.86</v>
      </c>
      <c r="F3392" s="370">
        <v>4.9409999999999998</v>
      </c>
    </row>
    <row r="3394" spans="1:8">
      <c r="A3394" s="398" t="s">
        <v>2036</v>
      </c>
      <c r="B3394" s="370">
        <v>0</v>
      </c>
      <c r="C3394" s="370">
        <v>166.8</v>
      </c>
      <c r="D3394" s="370">
        <v>0</v>
      </c>
      <c r="E3394" s="370">
        <v>18.93</v>
      </c>
      <c r="F3394" s="370">
        <v>1.145</v>
      </c>
      <c r="G3394" s="370">
        <v>30</v>
      </c>
      <c r="H3394" s="370">
        <v>80</v>
      </c>
    </row>
    <row r="3395" spans="1:8">
      <c r="A3395" s="370"/>
      <c r="B3395" s="370">
        <v>5.7140000000000004</v>
      </c>
      <c r="C3395" s="370">
        <v>166.2</v>
      </c>
      <c r="D3395" s="370">
        <v>12.93</v>
      </c>
      <c r="E3395" s="370">
        <v>19.829999999999998</v>
      </c>
      <c r="F3395" s="370">
        <v>1.252</v>
      </c>
    </row>
    <row r="3396" spans="1:8">
      <c r="A3396" s="370"/>
      <c r="B3396" s="370">
        <v>11.43</v>
      </c>
      <c r="C3396" s="370">
        <v>165</v>
      </c>
      <c r="D3396" s="370">
        <v>24.48</v>
      </c>
      <c r="E3396" s="370">
        <v>20.74</v>
      </c>
      <c r="F3396" s="370">
        <v>1.2829999999999999</v>
      </c>
    </row>
    <row r="3397" spans="1:8">
      <c r="A3397" s="370"/>
      <c r="B3397" s="370">
        <v>17.14</v>
      </c>
      <c r="C3397" s="370">
        <v>163.19999999999999</v>
      </c>
      <c r="D3397" s="370">
        <v>34.9</v>
      </c>
      <c r="E3397" s="370">
        <v>21.66</v>
      </c>
      <c r="F3397" s="370">
        <v>1.264</v>
      </c>
    </row>
    <row r="3398" spans="1:8">
      <c r="A3398" s="370"/>
      <c r="B3398" s="370">
        <v>22.86</v>
      </c>
      <c r="C3398" s="370">
        <v>160.80000000000001</v>
      </c>
      <c r="D3398" s="370">
        <v>44.17</v>
      </c>
      <c r="E3398" s="370">
        <v>22.57</v>
      </c>
      <c r="F3398" s="370">
        <v>1.22</v>
      </c>
    </row>
    <row r="3399" spans="1:8">
      <c r="A3399" s="370"/>
      <c r="B3399" s="370">
        <v>28.57</v>
      </c>
      <c r="C3399" s="370">
        <v>157.6</v>
      </c>
      <c r="D3399" s="370">
        <v>52.3</v>
      </c>
      <c r="E3399" s="370">
        <v>23.44</v>
      </c>
      <c r="F3399" s="370">
        <v>1.175</v>
      </c>
    </row>
    <row r="3400" spans="1:8">
      <c r="A3400" s="370"/>
      <c r="B3400" s="370">
        <v>34.29</v>
      </c>
      <c r="C3400" s="370">
        <v>153.6</v>
      </c>
      <c r="D3400" s="370">
        <v>59.25</v>
      </c>
      <c r="E3400" s="370">
        <v>24.26</v>
      </c>
      <c r="F3400" s="370">
        <v>1.1559999999999999</v>
      </c>
    </row>
    <row r="3401" spans="1:8">
      <c r="A3401" s="370"/>
      <c r="B3401" s="370">
        <v>40</v>
      </c>
      <c r="C3401" s="370">
        <v>148.80000000000001</v>
      </c>
      <c r="D3401" s="370">
        <v>65.02</v>
      </c>
      <c r="E3401" s="370">
        <v>25.02</v>
      </c>
      <c r="F3401" s="370">
        <v>1.1879999999999999</v>
      </c>
    </row>
    <row r="3402" spans="1:8">
      <c r="A3402" s="370"/>
      <c r="B3402" s="370">
        <v>45.71</v>
      </c>
      <c r="C3402" s="370">
        <v>143.19999999999999</v>
      </c>
      <c r="D3402" s="370">
        <v>69.599999999999994</v>
      </c>
      <c r="E3402" s="370">
        <v>25.69</v>
      </c>
      <c r="F3402" s="370">
        <v>1.2949999999999999</v>
      </c>
    </row>
    <row r="3403" spans="1:8">
      <c r="A3403" s="370"/>
      <c r="B3403" s="370">
        <v>51.43</v>
      </c>
      <c r="C3403" s="370">
        <v>136.6</v>
      </c>
      <c r="D3403" s="370">
        <v>72.98</v>
      </c>
      <c r="E3403" s="370">
        <v>26.26</v>
      </c>
      <c r="F3403" s="370">
        <v>1.5029999999999999</v>
      </c>
    </row>
    <row r="3404" spans="1:8">
      <c r="A3404" s="370"/>
      <c r="B3404" s="370">
        <v>57.14</v>
      </c>
      <c r="C3404" s="370">
        <v>129</v>
      </c>
      <c r="D3404" s="370">
        <v>75.13</v>
      </c>
      <c r="E3404" s="370">
        <v>26.7</v>
      </c>
      <c r="F3404" s="370">
        <v>1.837</v>
      </c>
    </row>
    <row r="3405" spans="1:8">
      <c r="A3405" s="370"/>
      <c r="B3405" s="370">
        <v>62.86</v>
      </c>
      <c r="C3405" s="370">
        <v>120.4</v>
      </c>
      <c r="D3405" s="370">
        <v>76.06</v>
      </c>
      <c r="E3405" s="370">
        <v>27.01</v>
      </c>
      <c r="F3405" s="370">
        <v>2.323</v>
      </c>
    </row>
    <row r="3406" spans="1:8">
      <c r="A3406" s="370"/>
      <c r="B3406" s="370">
        <v>68.569999999999993</v>
      </c>
      <c r="C3406" s="370">
        <v>110.7</v>
      </c>
      <c r="D3406" s="370">
        <v>75.739999999999995</v>
      </c>
      <c r="E3406" s="370">
        <v>27.17</v>
      </c>
      <c r="F3406" s="370">
        <v>2.9860000000000002</v>
      </c>
    </row>
    <row r="3407" spans="1:8">
      <c r="A3407" s="370"/>
      <c r="B3407" s="370">
        <v>74.290000000000006</v>
      </c>
      <c r="C3407" s="370">
        <v>99.92</v>
      </c>
      <c r="D3407" s="370">
        <v>74.17</v>
      </c>
      <c r="E3407" s="370">
        <v>27.14</v>
      </c>
      <c r="F3407" s="370">
        <v>3.851</v>
      </c>
    </row>
    <row r="3408" spans="1:8">
      <c r="A3408" s="370"/>
      <c r="B3408" s="370">
        <v>79.989999999999995</v>
      </c>
      <c r="C3408" s="370">
        <v>87.94</v>
      </c>
      <c r="D3408" s="370">
        <v>71.34</v>
      </c>
      <c r="E3408" s="370">
        <v>26.93</v>
      </c>
      <c r="F3408" s="370">
        <v>4.9409999999999998</v>
      </c>
    </row>
    <row r="3410" spans="1:8">
      <c r="A3410" s="398" t="s">
        <v>2037</v>
      </c>
      <c r="B3410" s="370">
        <v>0</v>
      </c>
      <c r="C3410" s="370">
        <v>173.8</v>
      </c>
      <c r="D3410" s="370">
        <v>0</v>
      </c>
      <c r="E3410" s="370">
        <v>20.53</v>
      </c>
      <c r="F3410" s="370">
        <v>1.145</v>
      </c>
      <c r="G3410" s="370">
        <v>30</v>
      </c>
      <c r="H3410" s="370">
        <v>80</v>
      </c>
    </row>
    <row r="3411" spans="1:8">
      <c r="A3411" s="370"/>
      <c r="B3411" s="370">
        <v>5.7140000000000004</v>
      </c>
      <c r="C3411" s="370">
        <v>173.4</v>
      </c>
      <c r="D3411" s="370">
        <v>12.68</v>
      </c>
      <c r="E3411" s="370">
        <v>21.25</v>
      </c>
      <c r="F3411" s="370">
        <v>1.252</v>
      </c>
    </row>
    <row r="3412" spans="1:8">
      <c r="A3412" s="370"/>
      <c r="B3412" s="370">
        <v>11.43</v>
      </c>
      <c r="C3412" s="370">
        <v>172.3</v>
      </c>
      <c r="D3412" s="370">
        <v>24.39</v>
      </c>
      <c r="E3412" s="370">
        <v>21.98</v>
      </c>
      <c r="F3412" s="370">
        <v>1.2829999999999999</v>
      </c>
    </row>
    <row r="3413" spans="1:8">
      <c r="A3413" s="370"/>
      <c r="B3413" s="370">
        <v>17.14</v>
      </c>
      <c r="C3413" s="370">
        <v>170.6</v>
      </c>
      <c r="D3413" s="370">
        <v>35.04</v>
      </c>
      <c r="E3413" s="370">
        <v>22.72</v>
      </c>
      <c r="F3413" s="370">
        <v>1.264</v>
      </c>
    </row>
    <row r="3414" spans="1:8">
      <c r="A3414" s="370"/>
      <c r="B3414" s="370">
        <v>22.86</v>
      </c>
      <c r="C3414" s="370">
        <v>168.1</v>
      </c>
      <c r="D3414" s="370">
        <v>44.59</v>
      </c>
      <c r="E3414" s="370">
        <v>23.46</v>
      </c>
      <c r="F3414" s="370">
        <v>1.22</v>
      </c>
    </row>
    <row r="3415" spans="1:8">
      <c r="A3415" s="370"/>
      <c r="B3415" s="370">
        <v>28.57</v>
      </c>
      <c r="C3415" s="370">
        <v>164.9</v>
      </c>
      <c r="D3415" s="370">
        <v>52.98</v>
      </c>
      <c r="E3415" s="370">
        <v>24.21</v>
      </c>
      <c r="F3415" s="370">
        <v>1.175</v>
      </c>
    </row>
    <row r="3416" spans="1:8">
      <c r="A3416" s="370"/>
      <c r="B3416" s="370">
        <v>34.29</v>
      </c>
      <c r="C3416" s="370">
        <v>160.9</v>
      </c>
      <c r="D3416" s="370">
        <v>60.16</v>
      </c>
      <c r="E3416" s="370">
        <v>24.97</v>
      </c>
      <c r="F3416" s="370">
        <v>1.1559999999999999</v>
      </c>
    </row>
    <row r="3417" spans="1:8">
      <c r="A3417" s="370"/>
      <c r="B3417" s="370">
        <v>40</v>
      </c>
      <c r="C3417" s="370">
        <v>156</v>
      </c>
      <c r="D3417" s="370">
        <v>66.06</v>
      </c>
      <c r="E3417" s="370">
        <v>25.72</v>
      </c>
      <c r="F3417" s="370">
        <v>1.1879999999999999</v>
      </c>
    </row>
    <row r="3418" spans="1:8">
      <c r="A3418" s="370"/>
      <c r="B3418" s="370">
        <v>45.71</v>
      </c>
      <c r="C3418" s="370">
        <v>150.30000000000001</v>
      </c>
      <c r="D3418" s="370">
        <v>70.63</v>
      </c>
      <c r="E3418" s="370">
        <v>26.48</v>
      </c>
      <c r="F3418" s="370">
        <v>1.2949999999999999</v>
      </c>
    </row>
    <row r="3419" spans="1:8">
      <c r="A3419" s="370"/>
      <c r="B3419" s="370">
        <v>51.43</v>
      </c>
      <c r="C3419" s="370">
        <v>143.6</v>
      </c>
      <c r="D3419" s="370">
        <v>73.819999999999993</v>
      </c>
      <c r="E3419" s="370">
        <v>27.23</v>
      </c>
      <c r="F3419" s="370">
        <v>1.5029999999999999</v>
      </c>
    </row>
    <row r="3420" spans="1:8">
      <c r="A3420" s="370"/>
      <c r="B3420" s="370">
        <v>57.14</v>
      </c>
      <c r="C3420" s="370">
        <v>135.9</v>
      </c>
      <c r="D3420" s="370">
        <v>75.569999999999993</v>
      </c>
      <c r="E3420" s="370">
        <v>27.98</v>
      </c>
      <c r="F3420" s="370">
        <v>1.837</v>
      </c>
    </row>
    <row r="3421" spans="1:8">
      <c r="A3421" s="370"/>
      <c r="B3421" s="370">
        <v>62.86</v>
      </c>
      <c r="C3421" s="370">
        <v>127.3</v>
      </c>
      <c r="D3421" s="370">
        <v>75.819999999999993</v>
      </c>
      <c r="E3421" s="370">
        <v>28.72</v>
      </c>
      <c r="F3421" s="370">
        <v>2.323</v>
      </c>
    </row>
    <row r="3422" spans="1:8">
      <c r="A3422" s="370"/>
      <c r="B3422" s="370">
        <v>68.569999999999993</v>
      </c>
      <c r="C3422" s="370">
        <v>117.6</v>
      </c>
      <c r="D3422" s="370">
        <v>74.52</v>
      </c>
      <c r="E3422" s="370">
        <v>29.45</v>
      </c>
      <c r="F3422" s="370">
        <v>2.9860000000000002</v>
      </c>
    </row>
    <row r="3423" spans="1:8">
      <c r="A3423" s="370"/>
      <c r="B3423" s="370">
        <v>74.290000000000006</v>
      </c>
      <c r="C3423" s="370">
        <v>106.9</v>
      </c>
      <c r="D3423" s="370">
        <v>71.61</v>
      </c>
      <c r="E3423" s="370">
        <v>30.17</v>
      </c>
      <c r="F3423" s="370">
        <v>3.851</v>
      </c>
    </row>
    <row r="3424" spans="1:8">
      <c r="A3424" s="370"/>
      <c r="B3424" s="370">
        <v>79.989999999999995</v>
      </c>
      <c r="C3424" s="370">
        <v>95.02</v>
      </c>
      <c r="D3424" s="370">
        <v>67.05</v>
      </c>
      <c r="E3424" s="370">
        <v>30.87</v>
      </c>
      <c r="F3424" s="370">
        <v>4.9409999999999998</v>
      </c>
    </row>
    <row r="3426" spans="1:8">
      <c r="A3426" s="398" t="s">
        <v>2038</v>
      </c>
      <c r="B3426" s="370">
        <v>0</v>
      </c>
      <c r="C3426" s="370">
        <v>186</v>
      </c>
      <c r="D3426" s="370">
        <v>0</v>
      </c>
      <c r="E3426" s="370">
        <v>21.46</v>
      </c>
      <c r="F3426" s="370">
        <v>1.145</v>
      </c>
      <c r="G3426" s="370">
        <v>30</v>
      </c>
      <c r="H3426" s="370">
        <v>80</v>
      </c>
    </row>
    <row r="3427" spans="1:8">
      <c r="A3427" s="370"/>
      <c r="B3427" s="370">
        <v>5.7140000000000004</v>
      </c>
      <c r="C3427" s="370">
        <v>187</v>
      </c>
      <c r="D3427" s="370">
        <v>12.71</v>
      </c>
      <c r="E3427" s="370">
        <v>22.59</v>
      </c>
      <c r="F3427" s="370">
        <v>1.252</v>
      </c>
    </row>
    <row r="3428" spans="1:8">
      <c r="A3428" s="370"/>
      <c r="B3428" s="370">
        <v>11.43</v>
      </c>
      <c r="C3428" s="370">
        <v>186.9</v>
      </c>
      <c r="D3428" s="370">
        <v>24.47</v>
      </c>
      <c r="E3428" s="370">
        <v>23.65</v>
      </c>
      <c r="F3428" s="370">
        <v>1.2829999999999999</v>
      </c>
    </row>
    <row r="3429" spans="1:8">
      <c r="A3429" s="370"/>
      <c r="B3429" s="370">
        <v>17.14</v>
      </c>
      <c r="C3429" s="370">
        <v>185.7</v>
      </c>
      <c r="D3429" s="370">
        <v>35.15</v>
      </c>
      <c r="E3429" s="370">
        <v>24.65</v>
      </c>
      <c r="F3429" s="370">
        <v>1.264</v>
      </c>
    </row>
    <row r="3430" spans="1:8">
      <c r="A3430" s="370"/>
      <c r="B3430" s="370">
        <v>22.86</v>
      </c>
      <c r="C3430" s="370">
        <v>183.4</v>
      </c>
      <c r="D3430" s="370">
        <v>44.69</v>
      </c>
      <c r="E3430" s="370">
        <v>25.59</v>
      </c>
      <c r="F3430" s="370">
        <v>1.22</v>
      </c>
    </row>
    <row r="3431" spans="1:8">
      <c r="A3431" s="370"/>
      <c r="B3431" s="370">
        <v>28.57</v>
      </c>
      <c r="C3431" s="370">
        <v>179.9</v>
      </c>
      <c r="D3431" s="370">
        <v>53.04</v>
      </c>
      <c r="E3431" s="370">
        <v>26.47</v>
      </c>
      <c r="F3431" s="370">
        <v>1.175</v>
      </c>
    </row>
    <row r="3432" spans="1:8">
      <c r="A3432" s="370"/>
      <c r="B3432" s="370">
        <v>34.29</v>
      </c>
      <c r="C3432" s="370">
        <v>175.4</v>
      </c>
      <c r="D3432" s="370">
        <v>60.16</v>
      </c>
      <c r="E3432" s="370">
        <v>27.3</v>
      </c>
      <c r="F3432" s="370">
        <v>1.1559999999999999</v>
      </c>
    </row>
    <row r="3433" spans="1:8">
      <c r="A3433" s="370"/>
      <c r="B3433" s="370">
        <v>40</v>
      </c>
      <c r="C3433" s="370">
        <v>169.7</v>
      </c>
      <c r="D3433" s="370">
        <v>66</v>
      </c>
      <c r="E3433" s="370">
        <v>28.07</v>
      </c>
      <c r="F3433" s="370">
        <v>1.1879999999999999</v>
      </c>
    </row>
    <row r="3434" spans="1:8">
      <c r="A3434" s="370"/>
      <c r="B3434" s="370">
        <v>45.71</v>
      </c>
      <c r="C3434" s="370">
        <v>162.9</v>
      </c>
      <c r="D3434" s="370">
        <v>70.5</v>
      </c>
      <c r="E3434" s="370">
        <v>28.79</v>
      </c>
      <c r="F3434" s="370">
        <v>1.2949999999999999</v>
      </c>
    </row>
    <row r="3435" spans="1:8">
      <c r="A3435" s="370"/>
      <c r="B3435" s="370">
        <v>51.43</v>
      </c>
      <c r="C3435" s="370">
        <v>155</v>
      </c>
      <c r="D3435" s="370">
        <v>73.63</v>
      </c>
      <c r="E3435" s="370">
        <v>29.47</v>
      </c>
      <c r="F3435" s="370">
        <v>1.5029999999999999</v>
      </c>
    </row>
    <row r="3436" spans="1:8">
      <c r="A3436" s="370"/>
      <c r="B3436" s="370">
        <v>57.14</v>
      </c>
      <c r="C3436" s="370">
        <v>146</v>
      </c>
      <c r="D3436" s="370">
        <v>75.31</v>
      </c>
      <c r="E3436" s="370">
        <v>30.11</v>
      </c>
      <c r="F3436" s="370">
        <v>1.837</v>
      </c>
    </row>
    <row r="3437" spans="1:8">
      <c r="A3437" s="370"/>
      <c r="B3437" s="370">
        <v>62.86</v>
      </c>
      <c r="C3437" s="370">
        <v>135.9</v>
      </c>
      <c r="D3437" s="370">
        <v>75.52</v>
      </c>
      <c r="E3437" s="370">
        <v>30.71</v>
      </c>
      <c r="F3437" s="370">
        <v>2.323</v>
      </c>
    </row>
    <row r="3438" spans="1:8">
      <c r="A3438" s="370"/>
      <c r="B3438" s="370">
        <v>68.569999999999993</v>
      </c>
      <c r="C3438" s="370">
        <v>124.6</v>
      </c>
      <c r="D3438" s="370">
        <v>74.2</v>
      </c>
      <c r="E3438" s="370">
        <v>31.27</v>
      </c>
      <c r="F3438" s="370">
        <v>2.9860000000000002</v>
      </c>
    </row>
    <row r="3439" spans="1:8">
      <c r="A3439" s="370"/>
      <c r="B3439" s="370">
        <v>74.290000000000006</v>
      </c>
      <c r="C3439" s="370">
        <v>112.3</v>
      </c>
      <c r="D3439" s="370">
        <v>71.290000000000006</v>
      </c>
      <c r="E3439" s="370">
        <v>31.8</v>
      </c>
      <c r="F3439" s="370">
        <v>3.851</v>
      </c>
    </row>
    <row r="3440" spans="1:8">
      <c r="A3440" s="370"/>
      <c r="B3440" s="370">
        <v>79.989999999999995</v>
      </c>
      <c r="C3440" s="370">
        <v>98.89</v>
      </c>
      <c r="D3440" s="370">
        <v>66.77</v>
      </c>
      <c r="E3440" s="370">
        <v>32.299999999999997</v>
      </c>
      <c r="F3440" s="370">
        <v>4.9409999999999998</v>
      </c>
    </row>
    <row r="3442" spans="1:8">
      <c r="A3442" s="398" t="s">
        <v>2039</v>
      </c>
      <c r="B3442" s="370">
        <v>0</v>
      </c>
      <c r="C3442" s="370">
        <v>194.8</v>
      </c>
      <c r="D3442" s="370">
        <v>0</v>
      </c>
      <c r="E3442" s="370">
        <v>22.89</v>
      </c>
      <c r="F3442" s="370">
        <v>1.145</v>
      </c>
      <c r="G3442" s="370">
        <v>30</v>
      </c>
      <c r="H3442" s="370">
        <v>80</v>
      </c>
    </row>
    <row r="3443" spans="1:8">
      <c r="A3443" s="370"/>
      <c r="B3443" s="370">
        <v>5.7140000000000004</v>
      </c>
      <c r="C3443" s="370">
        <v>195</v>
      </c>
      <c r="D3443" s="370">
        <v>12.71</v>
      </c>
      <c r="E3443" s="370">
        <v>23.81</v>
      </c>
      <c r="F3443" s="370">
        <v>1.252</v>
      </c>
    </row>
    <row r="3444" spans="1:8">
      <c r="A3444" s="370"/>
      <c r="B3444" s="370">
        <v>11.43</v>
      </c>
      <c r="C3444" s="370">
        <v>194.4</v>
      </c>
      <c r="D3444" s="370">
        <v>24.47</v>
      </c>
      <c r="E3444" s="370">
        <v>24.72</v>
      </c>
      <c r="F3444" s="370">
        <v>1.2829999999999999</v>
      </c>
    </row>
    <row r="3445" spans="1:8">
      <c r="A3445" s="370"/>
      <c r="B3445" s="370">
        <v>17.14</v>
      </c>
      <c r="C3445" s="370">
        <v>192.8</v>
      </c>
      <c r="D3445" s="370">
        <v>35.15</v>
      </c>
      <c r="E3445" s="370">
        <v>25.63</v>
      </c>
      <c r="F3445" s="370">
        <v>1.264</v>
      </c>
    </row>
    <row r="3446" spans="1:8">
      <c r="A3446" s="370"/>
      <c r="B3446" s="370">
        <v>22.86</v>
      </c>
      <c r="C3446" s="370">
        <v>190.2</v>
      </c>
      <c r="D3446" s="370">
        <v>44.69</v>
      </c>
      <c r="E3446" s="370">
        <v>26.52</v>
      </c>
      <c r="F3446" s="370">
        <v>1.22</v>
      </c>
    </row>
    <row r="3447" spans="1:8">
      <c r="A3447" s="370"/>
      <c r="B3447" s="370">
        <v>28.57</v>
      </c>
      <c r="C3447" s="370">
        <v>186.7</v>
      </c>
      <c r="D3447" s="370">
        <v>53.04</v>
      </c>
      <c r="E3447" s="370">
        <v>27.41</v>
      </c>
      <c r="F3447" s="370">
        <v>1.175</v>
      </c>
    </row>
    <row r="3448" spans="1:8">
      <c r="A3448" s="370"/>
      <c r="B3448" s="370">
        <v>34.29</v>
      </c>
      <c r="C3448" s="370">
        <v>182.1</v>
      </c>
      <c r="D3448" s="370">
        <v>60.16</v>
      </c>
      <c r="E3448" s="370">
        <v>28.29</v>
      </c>
      <c r="F3448" s="370">
        <v>1.1559999999999999</v>
      </c>
    </row>
    <row r="3449" spans="1:8">
      <c r="A3449" s="370"/>
      <c r="B3449" s="370">
        <v>40</v>
      </c>
      <c r="C3449" s="370">
        <v>176.5</v>
      </c>
      <c r="D3449" s="370">
        <v>66</v>
      </c>
      <c r="E3449" s="370">
        <v>29.14</v>
      </c>
      <c r="F3449" s="370">
        <v>1.1879999999999999</v>
      </c>
    </row>
    <row r="3450" spans="1:8">
      <c r="A3450" s="370"/>
      <c r="B3450" s="370">
        <v>45.71</v>
      </c>
      <c r="C3450" s="370">
        <v>169.8</v>
      </c>
      <c r="D3450" s="370">
        <v>70.5</v>
      </c>
      <c r="E3450" s="370">
        <v>29.98</v>
      </c>
      <c r="F3450" s="370">
        <v>1.2949999999999999</v>
      </c>
    </row>
    <row r="3451" spans="1:8">
      <c r="A3451" s="370"/>
      <c r="B3451" s="370">
        <v>51.43</v>
      </c>
      <c r="C3451" s="370">
        <v>162</v>
      </c>
      <c r="D3451" s="370">
        <v>73.63</v>
      </c>
      <c r="E3451" s="370">
        <v>30.81</v>
      </c>
      <c r="F3451" s="370">
        <v>1.5029999999999999</v>
      </c>
    </row>
    <row r="3452" spans="1:8">
      <c r="A3452" s="370"/>
      <c r="B3452" s="370">
        <v>57.14</v>
      </c>
      <c r="C3452" s="370">
        <v>153.1</v>
      </c>
      <c r="D3452" s="370">
        <v>75.31</v>
      </c>
      <c r="E3452" s="370">
        <v>31.6</v>
      </c>
      <c r="F3452" s="370">
        <v>1.837</v>
      </c>
    </row>
    <row r="3453" spans="1:8">
      <c r="A3453" s="370"/>
      <c r="B3453" s="370">
        <v>62.86</v>
      </c>
      <c r="C3453" s="370">
        <v>143</v>
      </c>
      <c r="D3453" s="370">
        <v>75.52</v>
      </c>
      <c r="E3453" s="370">
        <v>32.380000000000003</v>
      </c>
      <c r="F3453" s="370">
        <v>2.323</v>
      </c>
    </row>
    <row r="3454" spans="1:8">
      <c r="A3454" s="370"/>
      <c r="B3454" s="370">
        <v>68.569999999999993</v>
      </c>
      <c r="C3454" s="370">
        <v>131.80000000000001</v>
      </c>
      <c r="D3454" s="370">
        <v>74.2</v>
      </c>
      <c r="E3454" s="370">
        <v>33.119999999999997</v>
      </c>
      <c r="F3454" s="370">
        <v>2.9860000000000002</v>
      </c>
    </row>
    <row r="3455" spans="1:8">
      <c r="A3455" s="370"/>
      <c r="B3455" s="370">
        <v>74.290000000000006</v>
      </c>
      <c r="C3455" s="370">
        <v>119.4</v>
      </c>
      <c r="D3455" s="370">
        <v>71.290000000000006</v>
      </c>
      <c r="E3455" s="370">
        <v>33.840000000000003</v>
      </c>
      <c r="F3455" s="370">
        <v>3.851</v>
      </c>
    </row>
    <row r="3456" spans="1:8">
      <c r="A3456" s="370"/>
      <c r="B3456" s="370">
        <v>79.989999999999995</v>
      </c>
      <c r="C3456" s="370">
        <v>105.7</v>
      </c>
      <c r="D3456" s="370">
        <v>66.77</v>
      </c>
      <c r="E3456" s="370">
        <v>34.520000000000003</v>
      </c>
      <c r="F3456" s="370">
        <v>4.9409999999999998</v>
      </c>
    </row>
    <row r="3458" spans="1:8">
      <c r="A3458" s="398" t="s">
        <v>2040</v>
      </c>
      <c r="B3458" s="370">
        <v>0</v>
      </c>
      <c r="C3458" s="370">
        <v>206.1</v>
      </c>
      <c r="D3458" s="370">
        <v>0</v>
      </c>
      <c r="E3458" s="370">
        <v>24.48</v>
      </c>
      <c r="F3458" s="370">
        <v>1.145</v>
      </c>
      <c r="G3458" s="370">
        <v>30</v>
      </c>
      <c r="H3458" s="370">
        <v>80</v>
      </c>
    </row>
    <row r="3459" spans="1:8">
      <c r="A3459" s="370"/>
      <c r="B3459" s="370">
        <v>5.7140000000000004</v>
      </c>
      <c r="C3459" s="370">
        <v>205.1</v>
      </c>
      <c r="D3459" s="370">
        <v>12.67</v>
      </c>
      <c r="E3459" s="370">
        <v>25.22</v>
      </c>
      <c r="F3459" s="370">
        <v>1.252</v>
      </c>
    </row>
    <row r="3460" spans="1:8">
      <c r="A3460" s="370"/>
      <c r="B3460" s="370">
        <v>11.43</v>
      </c>
      <c r="C3460" s="370">
        <v>203.5</v>
      </c>
      <c r="D3460" s="370">
        <v>24.38</v>
      </c>
      <c r="E3460" s="370">
        <v>25.99</v>
      </c>
      <c r="F3460" s="370">
        <v>1.2829999999999999</v>
      </c>
    </row>
    <row r="3461" spans="1:8">
      <c r="A3461" s="370"/>
      <c r="B3461" s="370">
        <v>17.14</v>
      </c>
      <c r="C3461" s="370">
        <v>201.2</v>
      </c>
      <c r="D3461" s="370">
        <v>35.049999999999997</v>
      </c>
      <c r="E3461" s="370">
        <v>26.79</v>
      </c>
      <c r="F3461" s="370">
        <v>1.264</v>
      </c>
    </row>
    <row r="3462" spans="1:8">
      <c r="A3462" s="370"/>
      <c r="B3462" s="370">
        <v>22.86</v>
      </c>
      <c r="C3462" s="370">
        <v>198</v>
      </c>
      <c r="D3462" s="370">
        <v>44.62</v>
      </c>
      <c r="E3462" s="370">
        <v>27.61</v>
      </c>
      <c r="F3462" s="370">
        <v>1.22</v>
      </c>
    </row>
    <row r="3463" spans="1:8">
      <c r="A3463" s="370"/>
      <c r="B3463" s="370">
        <v>28.57</v>
      </c>
      <c r="C3463" s="370">
        <v>194.1</v>
      </c>
      <c r="D3463" s="370">
        <v>53.03</v>
      </c>
      <c r="E3463" s="370">
        <v>28.46</v>
      </c>
      <c r="F3463" s="370">
        <v>1.175</v>
      </c>
    </row>
    <row r="3464" spans="1:8">
      <c r="A3464" s="370"/>
      <c r="B3464" s="370">
        <v>34.29</v>
      </c>
      <c r="C3464" s="370">
        <v>189.2</v>
      </c>
      <c r="D3464" s="370">
        <v>60.2</v>
      </c>
      <c r="E3464" s="370">
        <v>29.33</v>
      </c>
      <c r="F3464" s="370">
        <v>1.1559999999999999</v>
      </c>
    </row>
    <row r="3465" spans="1:8">
      <c r="A3465" s="370"/>
      <c r="B3465" s="370">
        <v>40</v>
      </c>
      <c r="C3465" s="370">
        <v>183.5</v>
      </c>
      <c r="D3465" s="370">
        <v>66.09</v>
      </c>
      <c r="E3465" s="370">
        <v>30.22</v>
      </c>
      <c r="F3465" s="370">
        <v>1.1879999999999999</v>
      </c>
    </row>
    <row r="3466" spans="1:8">
      <c r="A3466" s="370"/>
      <c r="B3466" s="370">
        <v>45.71</v>
      </c>
      <c r="C3466" s="370">
        <v>176.7</v>
      </c>
      <c r="D3466" s="370">
        <v>70.62</v>
      </c>
      <c r="E3466" s="370">
        <v>31.13</v>
      </c>
      <c r="F3466" s="370">
        <v>1.2949999999999999</v>
      </c>
    </row>
    <row r="3467" spans="1:8">
      <c r="A3467" s="370"/>
      <c r="B3467" s="370">
        <v>51.43</v>
      </c>
      <c r="C3467" s="370">
        <v>168.8</v>
      </c>
      <c r="D3467" s="370">
        <v>73.739999999999995</v>
      </c>
      <c r="E3467" s="370">
        <v>32.06</v>
      </c>
      <c r="F3467" s="370">
        <v>1.5029999999999999</v>
      </c>
    </row>
    <row r="3468" spans="1:8">
      <c r="A3468" s="370"/>
      <c r="B3468" s="370">
        <v>57.14</v>
      </c>
      <c r="C3468" s="370">
        <v>159.9</v>
      </c>
      <c r="D3468" s="370">
        <v>75.38</v>
      </c>
      <c r="E3468" s="370">
        <v>33.01</v>
      </c>
      <c r="F3468" s="370">
        <v>1.837</v>
      </c>
    </row>
    <row r="3469" spans="1:8">
      <c r="A3469" s="370"/>
      <c r="B3469" s="370">
        <v>62.86</v>
      </c>
      <c r="C3469" s="370">
        <v>149.80000000000001</v>
      </c>
      <c r="D3469" s="370">
        <v>75.48</v>
      </c>
      <c r="E3469" s="370">
        <v>33.979999999999997</v>
      </c>
      <c r="F3469" s="370">
        <v>2.323</v>
      </c>
    </row>
    <row r="3470" spans="1:8">
      <c r="A3470" s="370"/>
      <c r="B3470" s="370">
        <v>68.569999999999993</v>
      </c>
      <c r="C3470" s="370">
        <v>138.5</v>
      </c>
      <c r="D3470" s="370">
        <v>73.97</v>
      </c>
      <c r="E3470" s="370">
        <v>34.96</v>
      </c>
      <c r="F3470" s="370">
        <v>2.9860000000000002</v>
      </c>
    </row>
    <row r="3471" spans="1:8">
      <c r="A3471" s="370"/>
      <c r="B3471" s="370">
        <v>74.290000000000006</v>
      </c>
      <c r="C3471" s="370">
        <v>125.9</v>
      </c>
      <c r="D3471" s="370">
        <v>70.8</v>
      </c>
      <c r="E3471" s="370">
        <v>35.96</v>
      </c>
      <c r="F3471" s="370">
        <v>3.851</v>
      </c>
    </row>
    <row r="3472" spans="1:8">
      <c r="A3472" s="370"/>
      <c r="B3472" s="370">
        <v>79.989999999999995</v>
      </c>
      <c r="C3472" s="370">
        <v>112</v>
      </c>
      <c r="D3472" s="370">
        <v>65.91</v>
      </c>
      <c r="E3472" s="370">
        <v>36.979999999999997</v>
      </c>
      <c r="F3472" s="370">
        <v>4.9409999999999998</v>
      </c>
    </row>
    <row r="3474" spans="1:8">
      <c r="A3474" s="398" t="s">
        <v>2041</v>
      </c>
      <c r="B3474" s="370">
        <v>0</v>
      </c>
      <c r="C3474" s="370">
        <v>214.3</v>
      </c>
      <c r="D3474" s="370">
        <v>0</v>
      </c>
      <c r="E3474" s="370">
        <v>25.39</v>
      </c>
      <c r="F3474" s="370">
        <v>1.145</v>
      </c>
      <c r="G3474" s="370">
        <v>30</v>
      </c>
      <c r="H3474" s="370">
        <v>80</v>
      </c>
    </row>
    <row r="3475" spans="1:8">
      <c r="A3475" s="370"/>
      <c r="B3475" s="370">
        <v>5.7140000000000004</v>
      </c>
      <c r="C3475" s="370">
        <v>215.1</v>
      </c>
      <c r="D3475" s="370">
        <v>12.68</v>
      </c>
      <c r="E3475" s="370">
        <v>26.39</v>
      </c>
      <c r="F3475" s="370">
        <v>1.252</v>
      </c>
    </row>
    <row r="3476" spans="1:8">
      <c r="A3476" s="370"/>
      <c r="B3476" s="370">
        <v>11.43</v>
      </c>
      <c r="C3476" s="370">
        <v>214.7</v>
      </c>
      <c r="D3476" s="370">
        <v>24.39</v>
      </c>
      <c r="E3476" s="370">
        <v>27.4</v>
      </c>
      <c r="F3476" s="370">
        <v>1.2829999999999999</v>
      </c>
    </row>
    <row r="3477" spans="1:8">
      <c r="A3477" s="370"/>
      <c r="B3477" s="370">
        <v>17.14</v>
      </c>
      <c r="C3477" s="370">
        <v>213.3</v>
      </c>
      <c r="D3477" s="370">
        <v>35.04</v>
      </c>
      <c r="E3477" s="370">
        <v>28.41</v>
      </c>
      <c r="F3477" s="370">
        <v>1.264</v>
      </c>
    </row>
    <row r="3478" spans="1:8">
      <c r="A3478" s="370"/>
      <c r="B3478" s="370">
        <v>22.86</v>
      </c>
      <c r="C3478" s="370">
        <v>210.8</v>
      </c>
      <c r="D3478" s="370">
        <v>44.59</v>
      </c>
      <c r="E3478" s="370">
        <v>29.41</v>
      </c>
      <c r="F3478" s="370">
        <v>1.22</v>
      </c>
    </row>
    <row r="3479" spans="1:8">
      <c r="A3479" s="370"/>
      <c r="B3479" s="370">
        <v>28.57</v>
      </c>
      <c r="C3479" s="370">
        <v>207</v>
      </c>
      <c r="D3479" s="370">
        <v>52.98</v>
      </c>
      <c r="E3479" s="370">
        <v>30.4</v>
      </c>
      <c r="F3479" s="370">
        <v>1.175</v>
      </c>
    </row>
    <row r="3480" spans="1:8">
      <c r="A3480" s="370"/>
      <c r="B3480" s="370">
        <v>34.29</v>
      </c>
      <c r="C3480" s="370">
        <v>202.1</v>
      </c>
      <c r="D3480" s="370">
        <v>60.16</v>
      </c>
      <c r="E3480" s="370">
        <v>31.37</v>
      </c>
      <c r="F3480" s="370">
        <v>1.1559999999999999</v>
      </c>
    </row>
    <row r="3481" spans="1:8">
      <c r="A3481" s="370"/>
      <c r="B3481" s="370">
        <v>40</v>
      </c>
      <c r="C3481" s="370">
        <v>196</v>
      </c>
      <c r="D3481" s="370">
        <v>66.06</v>
      </c>
      <c r="E3481" s="370">
        <v>32.32</v>
      </c>
      <c r="F3481" s="370">
        <v>1.1879999999999999</v>
      </c>
    </row>
    <row r="3482" spans="1:8">
      <c r="A3482" s="370"/>
      <c r="B3482" s="370">
        <v>45.71</v>
      </c>
      <c r="C3482" s="370">
        <v>188.5</v>
      </c>
      <c r="D3482" s="370">
        <v>70.63</v>
      </c>
      <c r="E3482" s="370">
        <v>33.229999999999997</v>
      </c>
      <c r="F3482" s="370">
        <v>1.2949999999999999</v>
      </c>
    </row>
    <row r="3483" spans="1:8">
      <c r="A3483" s="370"/>
      <c r="B3483" s="370">
        <v>51.43</v>
      </c>
      <c r="C3483" s="370">
        <v>179.8</v>
      </c>
      <c r="D3483" s="370">
        <v>73.819999999999993</v>
      </c>
      <c r="E3483" s="370">
        <v>34.1</v>
      </c>
      <c r="F3483" s="370">
        <v>1.5029999999999999</v>
      </c>
    </row>
    <row r="3484" spans="1:8">
      <c r="A3484" s="370"/>
      <c r="B3484" s="370">
        <v>57.14</v>
      </c>
      <c r="C3484" s="370">
        <v>169.8</v>
      </c>
      <c r="D3484" s="370">
        <v>75.569999999999993</v>
      </c>
      <c r="E3484" s="370">
        <v>34.93</v>
      </c>
      <c r="F3484" s="370">
        <v>1.837</v>
      </c>
    </row>
    <row r="3485" spans="1:8">
      <c r="A3485" s="370"/>
      <c r="B3485" s="370">
        <v>62.86</v>
      </c>
      <c r="C3485" s="370">
        <v>158.4</v>
      </c>
      <c r="D3485" s="370">
        <v>75.819999999999993</v>
      </c>
      <c r="E3485" s="370">
        <v>35.71</v>
      </c>
      <c r="F3485" s="370">
        <v>2.323</v>
      </c>
    </row>
    <row r="3486" spans="1:8">
      <c r="A3486" s="370"/>
      <c r="B3486" s="370">
        <v>68.569999999999993</v>
      </c>
      <c r="C3486" s="370">
        <v>145.6</v>
      </c>
      <c r="D3486" s="370">
        <v>74.52</v>
      </c>
      <c r="E3486" s="370">
        <v>36.43</v>
      </c>
      <c r="F3486" s="370">
        <v>2.9860000000000002</v>
      </c>
    </row>
    <row r="3487" spans="1:8">
      <c r="A3487" s="370"/>
      <c r="B3487" s="370">
        <v>74.290000000000006</v>
      </c>
      <c r="C3487" s="370">
        <v>131.4</v>
      </c>
      <c r="D3487" s="370">
        <v>71.61</v>
      </c>
      <c r="E3487" s="370">
        <v>37.08</v>
      </c>
      <c r="F3487" s="370">
        <v>3.851</v>
      </c>
    </row>
    <row r="3488" spans="1:8">
      <c r="A3488" s="370"/>
      <c r="B3488" s="370">
        <v>79.989999999999995</v>
      </c>
      <c r="C3488" s="370">
        <v>115.8</v>
      </c>
      <c r="D3488" s="370">
        <v>67.05</v>
      </c>
      <c r="E3488" s="370">
        <v>37.67</v>
      </c>
      <c r="F3488" s="370">
        <v>4.9409999999999998</v>
      </c>
    </row>
    <row r="3490" spans="1:8">
      <c r="A3490" s="398" t="s">
        <v>2042</v>
      </c>
      <c r="B3490" s="370">
        <v>0</v>
      </c>
      <c r="C3490" s="370">
        <v>225.7</v>
      </c>
      <c r="D3490" s="370">
        <v>0</v>
      </c>
      <c r="E3490" s="370">
        <v>25.51</v>
      </c>
      <c r="F3490" s="370">
        <v>1.145</v>
      </c>
      <c r="G3490" s="370">
        <v>30</v>
      </c>
      <c r="H3490" s="370">
        <v>80</v>
      </c>
    </row>
    <row r="3491" spans="1:8">
      <c r="A3491" s="370"/>
      <c r="B3491" s="370">
        <v>5.7140000000000004</v>
      </c>
      <c r="C3491" s="370">
        <v>225.7</v>
      </c>
      <c r="D3491" s="370">
        <v>12.68</v>
      </c>
      <c r="E3491" s="370">
        <v>27.02</v>
      </c>
      <c r="F3491" s="370">
        <v>1.252</v>
      </c>
    </row>
    <row r="3492" spans="1:8">
      <c r="A3492" s="370"/>
      <c r="B3492" s="370">
        <v>11.43</v>
      </c>
      <c r="C3492" s="370">
        <v>224.8</v>
      </c>
      <c r="D3492" s="370">
        <v>24.39</v>
      </c>
      <c r="E3492" s="370">
        <v>28.38</v>
      </c>
      <c r="F3492" s="370">
        <v>1.2829999999999999</v>
      </c>
    </row>
    <row r="3493" spans="1:8">
      <c r="A3493" s="370"/>
      <c r="B3493" s="370">
        <v>17.14</v>
      </c>
      <c r="C3493" s="370">
        <v>222.7</v>
      </c>
      <c r="D3493" s="370">
        <v>35.04</v>
      </c>
      <c r="E3493" s="370">
        <v>29.62</v>
      </c>
      <c r="F3493" s="370">
        <v>1.264</v>
      </c>
    </row>
    <row r="3494" spans="1:8">
      <c r="A3494" s="370"/>
      <c r="B3494" s="370">
        <v>22.86</v>
      </c>
      <c r="C3494" s="370">
        <v>219.6</v>
      </c>
      <c r="D3494" s="370">
        <v>44.59</v>
      </c>
      <c r="E3494" s="370">
        <v>30.74</v>
      </c>
      <c r="F3494" s="370">
        <v>1.22</v>
      </c>
    </row>
    <row r="3495" spans="1:8">
      <c r="A3495" s="370"/>
      <c r="B3495" s="370">
        <v>28.57</v>
      </c>
      <c r="C3495" s="370">
        <v>215.4</v>
      </c>
      <c r="D3495" s="370">
        <v>52.98</v>
      </c>
      <c r="E3495" s="370">
        <v>31.78</v>
      </c>
      <c r="F3495" s="370">
        <v>1.175</v>
      </c>
    </row>
    <row r="3496" spans="1:8">
      <c r="A3496" s="370"/>
      <c r="B3496" s="370">
        <v>34.29</v>
      </c>
      <c r="C3496" s="370">
        <v>210</v>
      </c>
      <c r="D3496" s="370">
        <v>60.16</v>
      </c>
      <c r="E3496" s="370">
        <v>32.74</v>
      </c>
      <c r="F3496" s="370">
        <v>1.1559999999999999</v>
      </c>
    </row>
    <row r="3497" spans="1:8">
      <c r="A3497" s="370"/>
      <c r="B3497" s="370">
        <v>40</v>
      </c>
      <c r="C3497" s="370">
        <v>203.4</v>
      </c>
      <c r="D3497" s="370">
        <v>66.06</v>
      </c>
      <c r="E3497" s="370">
        <v>33.659999999999997</v>
      </c>
      <c r="F3497" s="370">
        <v>1.1879999999999999</v>
      </c>
    </row>
    <row r="3498" spans="1:8">
      <c r="A3498" s="370"/>
      <c r="B3498" s="370">
        <v>45.71</v>
      </c>
      <c r="C3498" s="370">
        <v>195.7</v>
      </c>
      <c r="D3498" s="370">
        <v>70.63</v>
      </c>
      <c r="E3498" s="370">
        <v>34.53</v>
      </c>
      <c r="F3498" s="370">
        <v>1.2949999999999999</v>
      </c>
    </row>
    <row r="3499" spans="1:8">
      <c r="A3499" s="370"/>
      <c r="B3499" s="370">
        <v>51.43</v>
      </c>
      <c r="C3499" s="370">
        <v>186.8</v>
      </c>
      <c r="D3499" s="370">
        <v>73.819999999999993</v>
      </c>
      <c r="E3499" s="370">
        <v>35.39</v>
      </c>
      <c r="F3499" s="370">
        <v>1.5029999999999999</v>
      </c>
    </row>
    <row r="3500" spans="1:8">
      <c r="A3500" s="370"/>
      <c r="B3500" s="370">
        <v>57.14</v>
      </c>
      <c r="C3500" s="370">
        <v>176.6</v>
      </c>
      <c r="D3500" s="370">
        <v>75.569999999999993</v>
      </c>
      <c r="E3500" s="370">
        <v>36.25</v>
      </c>
      <c r="F3500" s="370">
        <v>1.837</v>
      </c>
    </row>
    <row r="3501" spans="1:8">
      <c r="A3501" s="370"/>
      <c r="B3501" s="370">
        <v>62.86</v>
      </c>
      <c r="C3501" s="370">
        <v>165.1</v>
      </c>
      <c r="D3501" s="370">
        <v>75.819999999999993</v>
      </c>
      <c r="E3501" s="370">
        <v>37.130000000000003</v>
      </c>
      <c r="F3501" s="370">
        <v>2.323</v>
      </c>
    </row>
    <row r="3502" spans="1:8">
      <c r="A3502" s="370"/>
      <c r="B3502" s="370">
        <v>68.569999999999993</v>
      </c>
      <c r="C3502" s="370">
        <v>152.4</v>
      </c>
      <c r="D3502" s="370">
        <v>74.52</v>
      </c>
      <c r="E3502" s="370">
        <v>38.04</v>
      </c>
      <c r="F3502" s="370">
        <v>2.9860000000000002</v>
      </c>
    </row>
    <row r="3503" spans="1:8">
      <c r="A3503" s="370"/>
      <c r="B3503" s="370">
        <v>74.290000000000006</v>
      </c>
      <c r="C3503" s="370">
        <v>138.30000000000001</v>
      </c>
      <c r="D3503" s="370">
        <v>71.61</v>
      </c>
      <c r="E3503" s="370">
        <v>39.01</v>
      </c>
      <c r="F3503" s="370">
        <v>3.851</v>
      </c>
    </row>
    <row r="3504" spans="1:8">
      <c r="A3504" s="370"/>
      <c r="B3504" s="370">
        <v>79.989999999999995</v>
      </c>
      <c r="C3504" s="370">
        <v>123</v>
      </c>
      <c r="D3504" s="370">
        <v>67.05</v>
      </c>
      <c r="E3504" s="370">
        <v>40.06</v>
      </c>
      <c r="F3504" s="370">
        <v>4.9409999999999998</v>
      </c>
    </row>
    <row r="3506" spans="1:8">
      <c r="A3506" s="399" t="s">
        <v>2043</v>
      </c>
      <c r="B3506" s="370">
        <v>0</v>
      </c>
      <c r="C3506" s="370">
        <v>25.9</v>
      </c>
      <c r="D3506" s="370">
        <v>0</v>
      </c>
      <c r="E3506" s="370">
        <v>3.9470000000000001</v>
      </c>
      <c r="F3506" s="370">
        <v>0.94230000000000003</v>
      </c>
      <c r="G3506" s="370">
        <v>50</v>
      </c>
      <c r="H3506" s="370">
        <v>110</v>
      </c>
    </row>
    <row r="3507" spans="1:8">
      <c r="A3507" s="370"/>
      <c r="B3507" s="370">
        <v>7.8570000000000002</v>
      </c>
      <c r="C3507" s="370">
        <v>25.59</v>
      </c>
      <c r="D3507" s="370">
        <v>13.32</v>
      </c>
      <c r="E3507" s="370">
        <v>4.0339999999999998</v>
      </c>
      <c r="F3507" s="370">
        <v>1.0580000000000001</v>
      </c>
    </row>
    <row r="3508" spans="1:8">
      <c r="A3508" s="370"/>
      <c r="B3508" s="370">
        <v>15.71</v>
      </c>
      <c r="C3508" s="370">
        <v>25.18</v>
      </c>
      <c r="D3508" s="370">
        <v>25.47</v>
      </c>
      <c r="E3508" s="370">
        <v>4.1369999999999996</v>
      </c>
      <c r="F3508" s="370">
        <v>1.097</v>
      </c>
    </row>
    <row r="3509" spans="1:8">
      <c r="A3509" s="370"/>
      <c r="B3509" s="370">
        <v>23.57</v>
      </c>
      <c r="C3509" s="370">
        <v>24.65</v>
      </c>
      <c r="D3509" s="370">
        <v>36.71</v>
      </c>
      <c r="E3509" s="370">
        <v>4.2469999999999999</v>
      </c>
      <c r="F3509" s="370">
        <v>1.0880000000000001</v>
      </c>
    </row>
    <row r="3510" spans="1:8">
      <c r="A3510" s="370"/>
      <c r="B3510" s="370">
        <v>31.43</v>
      </c>
      <c r="C3510" s="370">
        <v>23.99</v>
      </c>
      <c r="D3510" s="370">
        <v>46.89</v>
      </c>
      <c r="E3510" s="370">
        <v>4.3559999999999999</v>
      </c>
      <c r="F3510" s="370">
        <v>1.0580000000000001</v>
      </c>
    </row>
    <row r="3511" spans="1:8">
      <c r="A3511" s="370"/>
      <c r="B3511" s="370">
        <v>39.29</v>
      </c>
      <c r="C3511" s="370">
        <v>23.19</v>
      </c>
      <c r="D3511" s="370">
        <v>55.85</v>
      </c>
      <c r="E3511" s="370">
        <v>4.4550000000000001</v>
      </c>
      <c r="F3511" s="370">
        <v>1.036</v>
      </c>
    </row>
    <row r="3512" spans="1:8">
      <c r="A3512" s="370"/>
      <c r="B3512" s="370">
        <v>47.14</v>
      </c>
      <c r="C3512" s="370">
        <v>22.22</v>
      </c>
      <c r="D3512" s="370">
        <v>63.45</v>
      </c>
      <c r="E3512" s="370">
        <v>4.5359999999999996</v>
      </c>
      <c r="F3512" s="370">
        <v>1.0509999999999999</v>
      </c>
    </row>
    <row r="3513" spans="1:8">
      <c r="A3513" s="370"/>
      <c r="B3513" s="370">
        <v>55</v>
      </c>
      <c r="C3513" s="370">
        <v>21.07</v>
      </c>
      <c r="D3513" s="370">
        <v>69.540000000000006</v>
      </c>
      <c r="E3513" s="370">
        <v>4.5910000000000002</v>
      </c>
      <c r="F3513" s="370">
        <v>1.1299999999999999</v>
      </c>
    </row>
    <row r="3514" spans="1:8">
      <c r="A3514" s="370"/>
      <c r="B3514" s="370">
        <v>62.86</v>
      </c>
      <c r="C3514" s="370">
        <v>19.72</v>
      </c>
      <c r="D3514" s="370">
        <v>73.959999999999994</v>
      </c>
      <c r="E3514" s="370">
        <v>4.6109999999999998</v>
      </c>
      <c r="F3514" s="370">
        <v>1.304</v>
      </c>
    </row>
    <row r="3515" spans="1:8">
      <c r="A3515" s="370"/>
      <c r="B3515" s="370">
        <v>70.709999999999994</v>
      </c>
      <c r="C3515" s="370">
        <v>18.149999999999999</v>
      </c>
      <c r="D3515" s="370">
        <v>76.56</v>
      </c>
      <c r="E3515" s="370">
        <v>4.5890000000000004</v>
      </c>
      <c r="F3515" s="370">
        <v>1.599</v>
      </c>
    </row>
    <row r="3516" spans="1:8">
      <c r="A3516" s="370"/>
      <c r="B3516" s="370">
        <v>78.569999999999993</v>
      </c>
      <c r="C3516" s="370">
        <v>16.350000000000001</v>
      </c>
      <c r="D3516" s="370">
        <v>77.2</v>
      </c>
      <c r="E3516" s="370">
        <v>4.5149999999999997</v>
      </c>
      <c r="F3516" s="370">
        <v>2.0449999999999999</v>
      </c>
    </row>
    <row r="3517" spans="1:8">
      <c r="A3517" s="370"/>
      <c r="B3517" s="370">
        <v>86.43</v>
      </c>
      <c r="C3517" s="370">
        <v>14.3</v>
      </c>
      <c r="D3517" s="370">
        <v>75.709999999999994</v>
      </c>
      <c r="E3517" s="370">
        <v>4.383</v>
      </c>
      <c r="F3517" s="370">
        <v>2.67</v>
      </c>
    </row>
    <row r="3518" spans="1:8">
      <c r="A3518" s="370"/>
      <c r="B3518" s="370">
        <v>94.29</v>
      </c>
      <c r="C3518" s="370">
        <v>11.99</v>
      </c>
      <c r="D3518" s="370">
        <v>71.95</v>
      </c>
      <c r="E3518" s="370">
        <v>4.1820000000000004</v>
      </c>
      <c r="F3518" s="370">
        <v>3.5019999999999998</v>
      </c>
    </row>
    <row r="3519" spans="1:8">
      <c r="A3519" s="370"/>
      <c r="B3519" s="370">
        <v>102.1</v>
      </c>
      <c r="C3519" s="370">
        <v>9.3989999999999991</v>
      </c>
      <c r="D3519" s="370">
        <v>65.77</v>
      </c>
      <c r="E3519" s="370">
        <v>3.9060000000000001</v>
      </c>
      <c r="F3519" s="370">
        <v>4.57</v>
      </c>
    </row>
    <row r="3520" spans="1:8">
      <c r="A3520" s="370"/>
      <c r="B3520" s="370">
        <v>110</v>
      </c>
      <c r="C3520" s="370">
        <v>6.5119999999999996</v>
      </c>
      <c r="D3520" s="370">
        <v>57.03</v>
      </c>
      <c r="E3520" s="370">
        <v>3.5459999999999998</v>
      </c>
      <c r="F3520" s="370">
        <v>5.9009999999999998</v>
      </c>
    </row>
    <row r="3522" spans="1:8">
      <c r="A3522" s="399" t="s">
        <v>2044</v>
      </c>
      <c r="B3522" s="370">
        <v>0</v>
      </c>
      <c r="C3522" s="370">
        <v>31.12</v>
      </c>
      <c r="D3522" s="370">
        <v>0</v>
      </c>
      <c r="E3522" s="370">
        <v>4.6520000000000001</v>
      </c>
      <c r="F3522" s="370">
        <v>0.94230000000000003</v>
      </c>
      <c r="G3522" s="370">
        <v>50</v>
      </c>
      <c r="H3522" s="370">
        <v>110</v>
      </c>
    </row>
    <row r="3523" spans="1:8">
      <c r="A3523" s="370"/>
      <c r="B3523" s="370">
        <v>7.8570000000000002</v>
      </c>
      <c r="C3523" s="370">
        <v>30.22</v>
      </c>
      <c r="D3523" s="370">
        <v>13.69</v>
      </c>
      <c r="E3523" s="370">
        <v>4.6929999999999996</v>
      </c>
      <c r="F3523" s="370">
        <v>1.0580000000000001</v>
      </c>
    </row>
    <row r="3524" spans="1:8">
      <c r="A3524" s="370"/>
      <c r="B3524" s="370">
        <v>15.71</v>
      </c>
      <c r="C3524" s="370">
        <v>29.39</v>
      </c>
      <c r="D3524" s="370">
        <v>26.03</v>
      </c>
      <c r="E3524" s="370">
        <v>4.774</v>
      </c>
      <c r="F3524" s="370">
        <v>1.097</v>
      </c>
    </row>
    <row r="3525" spans="1:8">
      <c r="A3525" s="370"/>
      <c r="B3525" s="370">
        <v>23.57</v>
      </c>
      <c r="C3525" s="370">
        <v>28.58</v>
      </c>
      <c r="D3525" s="370">
        <v>37.159999999999997</v>
      </c>
      <c r="E3525" s="370">
        <v>4.8869999999999996</v>
      </c>
      <c r="F3525" s="370">
        <v>1.0880000000000001</v>
      </c>
    </row>
    <row r="3526" spans="1:8">
      <c r="A3526" s="370"/>
      <c r="B3526" s="370">
        <v>31.43</v>
      </c>
      <c r="C3526" s="370">
        <v>27.77</v>
      </c>
      <c r="D3526" s="370">
        <v>47.03</v>
      </c>
      <c r="E3526" s="370">
        <v>5.0229999999999997</v>
      </c>
      <c r="F3526" s="370">
        <v>1.0580000000000001</v>
      </c>
    </row>
    <row r="3527" spans="1:8">
      <c r="A3527" s="370"/>
      <c r="B3527" s="370">
        <v>39.29</v>
      </c>
      <c r="C3527" s="370">
        <v>26.93</v>
      </c>
      <c r="D3527" s="370">
        <v>55.59</v>
      </c>
      <c r="E3527" s="370">
        <v>5.1760000000000002</v>
      </c>
      <c r="F3527" s="370">
        <v>1.036</v>
      </c>
    </row>
    <row r="3528" spans="1:8">
      <c r="A3528" s="370"/>
      <c r="B3528" s="370">
        <v>47.14</v>
      </c>
      <c r="C3528" s="370">
        <v>26.02</v>
      </c>
      <c r="D3528" s="370">
        <v>62.8</v>
      </c>
      <c r="E3528" s="370">
        <v>5.3360000000000003</v>
      </c>
      <c r="F3528" s="370">
        <v>1.0509999999999999</v>
      </c>
    </row>
    <row r="3529" spans="1:8">
      <c r="A3529" s="370"/>
      <c r="B3529" s="370">
        <v>55</v>
      </c>
      <c r="C3529" s="370">
        <v>25.02</v>
      </c>
      <c r="D3529" s="370">
        <v>68.59</v>
      </c>
      <c r="E3529" s="370">
        <v>5.4950000000000001</v>
      </c>
      <c r="F3529" s="370">
        <v>1.1299999999999999</v>
      </c>
    </row>
    <row r="3530" spans="1:8">
      <c r="A3530" s="370"/>
      <c r="B3530" s="370">
        <v>62.86</v>
      </c>
      <c r="C3530" s="370">
        <v>23.89</v>
      </c>
      <c r="D3530" s="370">
        <v>72.92</v>
      </c>
      <c r="E3530" s="370">
        <v>5.6449999999999996</v>
      </c>
      <c r="F3530" s="370">
        <v>1.304</v>
      </c>
    </row>
    <row r="3531" spans="1:8">
      <c r="A3531" s="370"/>
      <c r="B3531" s="370">
        <v>70.709999999999994</v>
      </c>
      <c r="C3531" s="370">
        <v>22.62</v>
      </c>
      <c r="D3531" s="370">
        <v>75.73</v>
      </c>
      <c r="E3531" s="370">
        <v>5.7789999999999999</v>
      </c>
      <c r="F3531" s="370">
        <v>1.599</v>
      </c>
    </row>
    <row r="3532" spans="1:8">
      <c r="A3532" s="370"/>
      <c r="B3532" s="370">
        <v>78.569999999999993</v>
      </c>
      <c r="C3532" s="370">
        <v>21.15</v>
      </c>
      <c r="D3532" s="370">
        <v>76.98</v>
      </c>
      <c r="E3532" s="370">
        <v>5.8879999999999999</v>
      </c>
      <c r="F3532" s="370">
        <v>2.0449999999999999</v>
      </c>
    </row>
    <row r="3533" spans="1:8">
      <c r="A3533" s="370"/>
      <c r="B3533" s="370">
        <v>86.43</v>
      </c>
      <c r="C3533" s="370">
        <v>19.48</v>
      </c>
      <c r="D3533" s="370">
        <v>76.62</v>
      </c>
      <c r="E3533" s="370">
        <v>5.9640000000000004</v>
      </c>
      <c r="F3533" s="370">
        <v>2.67</v>
      </c>
    </row>
    <row r="3534" spans="1:8">
      <c r="A3534" s="370"/>
      <c r="B3534" s="370">
        <v>94.29</v>
      </c>
      <c r="C3534" s="370">
        <v>17.559999999999999</v>
      </c>
      <c r="D3534" s="370">
        <v>74.59</v>
      </c>
      <c r="E3534" s="370">
        <v>5.9989999999999997</v>
      </c>
      <c r="F3534" s="370">
        <v>3.5019999999999998</v>
      </c>
    </row>
    <row r="3535" spans="1:8">
      <c r="A3535" s="370"/>
      <c r="B3535" s="370">
        <v>102.1</v>
      </c>
      <c r="C3535" s="370">
        <v>15.36</v>
      </c>
      <c r="D3535" s="370">
        <v>70.849999999999994</v>
      </c>
      <c r="E3535" s="370">
        <v>5.9850000000000003</v>
      </c>
      <c r="F3535" s="370">
        <v>4.57</v>
      </c>
    </row>
    <row r="3536" spans="1:8">
      <c r="A3536" s="370"/>
      <c r="B3536" s="370">
        <v>110</v>
      </c>
      <c r="C3536" s="370">
        <v>12.87</v>
      </c>
      <c r="D3536" s="370">
        <v>65.349999999999994</v>
      </c>
      <c r="E3536" s="370">
        <v>5.9139999999999997</v>
      </c>
      <c r="F3536" s="370">
        <v>5.9009999999999998</v>
      </c>
    </row>
    <row r="3538" spans="1:8">
      <c r="A3538" s="399" t="s">
        <v>2045</v>
      </c>
      <c r="B3538" s="370">
        <v>0</v>
      </c>
      <c r="C3538" s="370">
        <v>45.46</v>
      </c>
      <c r="D3538" s="370">
        <v>0</v>
      </c>
      <c r="E3538" s="370">
        <v>6.8</v>
      </c>
      <c r="F3538" s="370">
        <v>0.94230000000000003</v>
      </c>
      <c r="G3538" s="370">
        <v>50</v>
      </c>
      <c r="H3538" s="370">
        <v>110</v>
      </c>
    </row>
    <row r="3539" spans="1:8">
      <c r="A3539" s="370"/>
      <c r="B3539" s="370">
        <v>7.8570000000000002</v>
      </c>
      <c r="C3539" s="370">
        <v>45.12</v>
      </c>
      <c r="D3539" s="370">
        <v>13.3</v>
      </c>
      <c r="E3539" s="370">
        <v>7.056</v>
      </c>
      <c r="F3539" s="370">
        <v>1.0580000000000001</v>
      </c>
    </row>
    <row r="3540" spans="1:8">
      <c r="A3540" s="370"/>
      <c r="B3540" s="370">
        <v>15.71</v>
      </c>
      <c r="C3540" s="370">
        <v>44.73</v>
      </c>
      <c r="D3540" s="370">
        <v>25.31</v>
      </c>
      <c r="E3540" s="370">
        <v>7.3449999999999998</v>
      </c>
      <c r="F3540" s="370">
        <v>1.097</v>
      </c>
    </row>
    <row r="3541" spans="1:8">
      <c r="A3541" s="370"/>
      <c r="B3541" s="370">
        <v>23.57</v>
      </c>
      <c r="C3541" s="370">
        <v>44.21</v>
      </c>
      <c r="D3541" s="370">
        <v>36.43</v>
      </c>
      <c r="E3541" s="370">
        <v>7.6509999999999998</v>
      </c>
      <c r="F3541" s="370">
        <v>1.0880000000000001</v>
      </c>
    </row>
    <row r="3542" spans="1:8">
      <c r="A3542" s="370"/>
      <c r="B3542" s="370">
        <v>31.43</v>
      </c>
      <c r="C3542" s="370">
        <v>43.53</v>
      </c>
      <c r="D3542" s="370">
        <v>46.52</v>
      </c>
      <c r="E3542" s="370">
        <v>7.9589999999999996</v>
      </c>
      <c r="F3542" s="370">
        <v>1.0580000000000001</v>
      </c>
    </row>
    <row r="3543" spans="1:8">
      <c r="A3543" s="370"/>
      <c r="B3543" s="370">
        <v>39.29</v>
      </c>
      <c r="C3543" s="370">
        <v>42.63</v>
      </c>
      <c r="D3543" s="370">
        <v>55.44</v>
      </c>
      <c r="E3543" s="370">
        <v>8.2550000000000008</v>
      </c>
      <c r="F3543" s="370">
        <v>1.036</v>
      </c>
    </row>
    <row r="3544" spans="1:8">
      <c r="A3544" s="370"/>
      <c r="B3544" s="370">
        <v>47.14</v>
      </c>
      <c r="C3544" s="370">
        <v>41.45</v>
      </c>
      <c r="D3544" s="370">
        <v>63.05</v>
      </c>
      <c r="E3544" s="370">
        <v>8.5239999999999991</v>
      </c>
      <c r="F3544" s="370">
        <v>1.0509999999999999</v>
      </c>
    </row>
    <row r="3545" spans="1:8">
      <c r="A3545" s="370"/>
      <c r="B3545" s="370">
        <v>55</v>
      </c>
      <c r="C3545" s="370">
        <v>39.93</v>
      </c>
      <c r="D3545" s="370">
        <v>69.22</v>
      </c>
      <c r="E3545" s="370">
        <v>8.7509999999999994</v>
      </c>
      <c r="F3545" s="370">
        <v>1.1299999999999999</v>
      </c>
    </row>
    <row r="3546" spans="1:8">
      <c r="A3546" s="370"/>
      <c r="B3546" s="370">
        <v>62.86</v>
      </c>
      <c r="C3546" s="370">
        <v>38.04</v>
      </c>
      <c r="D3546" s="370">
        <v>73.81</v>
      </c>
      <c r="E3546" s="370">
        <v>8.9220000000000006</v>
      </c>
      <c r="F3546" s="370">
        <v>1.304</v>
      </c>
    </row>
    <row r="3547" spans="1:8">
      <c r="A3547" s="370"/>
      <c r="B3547" s="370">
        <v>70.709999999999994</v>
      </c>
      <c r="C3547" s="370">
        <v>35.700000000000003</v>
      </c>
      <c r="D3547" s="370">
        <v>76.66</v>
      </c>
      <c r="E3547" s="370">
        <v>9.0220000000000002</v>
      </c>
      <c r="F3547" s="370">
        <v>1.599</v>
      </c>
    </row>
    <row r="3548" spans="1:8">
      <c r="A3548" s="370"/>
      <c r="B3548" s="370">
        <v>78.569999999999993</v>
      </c>
      <c r="C3548" s="370">
        <v>32.880000000000003</v>
      </c>
      <c r="D3548" s="370">
        <v>77.66</v>
      </c>
      <c r="E3548" s="370">
        <v>9.0359999999999996</v>
      </c>
      <c r="F3548" s="370">
        <v>2.0449999999999999</v>
      </c>
    </row>
    <row r="3549" spans="1:8">
      <c r="A3549" s="370"/>
      <c r="B3549" s="370">
        <v>86.43</v>
      </c>
      <c r="C3549" s="370">
        <v>29.51</v>
      </c>
      <c r="D3549" s="370">
        <v>76.64</v>
      </c>
      <c r="E3549" s="370">
        <v>8.9499999999999993</v>
      </c>
      <c r="F3549" s="370">
        <v>2.67</v>
      </c>
    </row>
    <row r="3550" spans="1:8">
      <c r="A3550" s="370"/>
      <c r="B3550" s="370">
        <v>94.29</v>
      </c>
      <c r="C3550" s="370">
        <v>25.53</v>
      </c>
      <c r="D3550" s="370">
        <v>73.489999999999995</v>
      </c>
      <c r="E3550" s="370">
        <v>8.7479999999999993</v>
      </c>
      <c r="F3550" s="370">
        <v>3.5019999999999998</v>
      </c>
    </row>
    <row r="3551" spans="1:8">
      <c r="A3551" s="370"/>
      <c r="B3551" s="370">
        <v>102.1</v>
      </c>
      <c r="C3551" s="370">
        <v>20.91</v>
      </c>
      <c r="D3551" s="370">
        <v>68.05</v>
      </c>
      <c r="E3551" s="370">
        <v>8.4169999999999998</v>
      </c>
      <c r="F3551" s="370">
        <v>4.57</v>
      </c>
    </row>
    <row r="3552" spans="1:8">
      <c r="A3552" s="370"/>
      <c r="B3552" s="370">
        <v>110</v>
      </c>
      <c r="C3552" s="370">
        <v>15.58</v>
      </c>
      <c r="D3552" s="370">
        <v>60.2</v>
      </c>
      <c r="E3552" s="370">
        <v>7.9420000000000002</v>
      </c>
      <c r="F3552" s="370">
        <v>5.9009999999999998</v>
      </c>
    </row>
    <row r="3554" spans="1:8">
      <c r="A3554" s="399" t="s">
        <v>2046</v>
      </c>
      <c r="B3554" s="370">
        <v>0</v>
      </c>
      <c r="C3554" s="370">
        <v>67.09</v>
      </c>
      <c r="D3554" s="370">
        <v>0</v>
      </c>
      <c r="E3554" s="370">
        <v>10.09</v>
      </c>
      <c r="F3554" s="370">
        <v>0.94230000000000003</v>
      </c>
      <c r="G3554" s="370">
        <v>50</v>
      </c>
      <c r="H3554" s="370">
        <v>110</v>
      </c>
    </row>
    <row r="3555" spans="1:8">
      <c r="A3555" s="370"/>
      <c r="B3555" s="370">
        <v>7.8570000000000002</v>
      </c>
      <c r="C3555" s="370">
        <v>64.569999999999993</v>
      </c>
      <c r="D3555" s="370">
        <v>13.57</v>
      </c>
      <c r="E3555" s="370">
        <v>10.130000000000001</v>
      </c>
      <c r="F3555" s="370">
        <v>1.0580000000000001</v>
      </c>
    </row>
    <row r="3556" spans="1:8">
      <c r="A3556" s="370"/>
      <c r="B3556" s="370">
        <v>15.71</v>
      </c>
      <c r="C3556" s="370">
        <v>62.23</v>
      </c>
      <c r="D3556" s="370">
        <v>25.92</v>
      </c>
      <c r="E3556" s="370">
        <v>10.24</v>
      </c>
      <c r="F3556" s="370">
        <v>1.097</v>
      </c>
    </row>
    <row r="3557" spans="1:8">
      <c r="A3557" s="370"/>
      <c r="B3557" s="370">
        <v>23.57</v>
      </c>
      <c r="C3557" s="370">
        <v>60.02</v>
      </c>
      <c r="D3557" s="370">
        <v>36.96</v>
      </c>
      <c r="E3557" s="370">
        <v>10.4</v>
      </c>
      <c r="F3557" s="370">
        <v>1.0880000000000001</v>
      </c>
    </row>
    <row r="3558" spans="1:8">
      <c r="A3558" s="370"/>
      <c r="B3558" s="370">
        <v>31.43</v>
      </c>
      <c r="C3558" s="370">
        <v>57.91</v>
      </c>
      <c r="D3558" s="370">
        <v>46.68</v>
      </c>
      <c r="E3558" s="370">
        <v>10.61</v>
      </c>
      <c r="F3558" s="370">
        <v>1.0580000000000001</v>
      </c>
    </row>
    <row r="3559" spans="1:8">
      <c r="A3559" s="370"/>
      <c r="B3559" s="370">
        <v>39.29</v>
      </c>
      <c r="C3559" s="370">
        <v>55.83</v>
      </c>
      <c r="D3559" s="370">
        <v>55.08</v>
      </c>
      <c r="E3559" s="370">
        <v>10.85</v>
      </c>
      <c r="F3559" s="370">
        <v>1.036</v>
      </c>
    </row>
    <row r="3560" spans="1:8">
      <c r="A3560" s="370"/>
      <c r="B3560" s="370">
        <v>47.14</v>
      </c>
      <c r="C3560" s="370">
        <v>53.74</v>
      </c>
      <c r="D3560" s="370">
        <v>62.15</v>
      </c>
      <c r="E3560" s="370">
        <v>11.12</v>
      </c>
      <c r="F3560" s="370">
        <v>1.0509999999999999</v>
      </c>
    </row>
    <row r="3561" spans="1:8">
      <c r="A3561" s="370"/>
      <c r="B3561" s="370">
        <v>55</v>
      </c>
      <c r="C3561" s="370">
        <v>51.59</v>
      </c>
      <c r="D3561" s="370">
        <v>67.88</v>
      </c>
      <c r="E3561" s="370">
        <v>11.41</v>
      </c>
      <c r="F3561" s="370">
        <v>1.1299999999999999</v>
      </c>
    </row>
    <row r="3562" spans="1:8">
      <c r="A3562" s="370"/>
      <c r="B3562" s="370">
        <v>62.86</v>
      </c>
      <c r="C3562" s="370">
        <v>49.33</v>
      </c>
      <c r="D3562" s="370">
        <v>72.28</v>
      </c>
      <c r="E3562" s="370">
        <v>11.71</v>
      </c>
      <c r="F3562" s="370">
        <v>1.304</v>
      </c>
    </row>
    <row r="3563" spans="1:8">
      <c r="A3563" s="370"/>
      <c r="B3563" s="370">
        <v>70.709999999999994</v>
      </c>
      <c r="C3563" s="370">
        <v>46.92</v>
      </c>
      <c r="D3563" s="370">
        <v>75.319999999999993</v>
      </c>
      <c r="E3563" s="370">
        <v>12.01</v>
      </c>
      <c r="F3563" s="370">
        <v>1.599</v>
      </c>
    </row>
    <row r="3564" spans="1:8">
      <c r="A3564" s="370"/>
      <c r="B3564" s="370">
        <v>78.569999999999993</v>
      </c>
      <c r="C3564" s="370">
        <v>44.31</v>
      </c>
      <c r="D3564" s="370">
        <v>77.010000000000005</v>
      </c>
      <c r="E3564" s="370">
        <v>12.31</v>
      </c>
      <c r="F3564" s="370">
        <v>2.0449999999999999</v>
      </c>
    </row>
    <row r="3565" spans="1:8">
      <c r="A3565" s="370"/>
      <c r="B3565" s="370">
        <v>86.43</v>
      </c>
      <c r="C3565" s="370">
        <v>41.44</v>
      </c>
      <c r="D3565" s="370">
        <v>77.34</v>
      </c>
      <c r="E3565" s="370">
        <v>12.58</v>
      </c>
      <c r="F3565" s="370">
        <v>2.67</v>
      </c>
    </row>
    <row r="3566" spans="1:8">
      <c r="A3566" s="370"/>
      <c r="B3566" s="370">
        <v>94.29</v>
      </c>
      <c r="C3566" s="370">
        <v>38.28</v>
      </c>
      <c r="D3566" s="370">
        <v>76.31</v>
      </c>
      <c r="E3566" s="370">
        <v>12.83</v>
      </c>
      <c r="F3566" s="370">
        <v>3.5019999999999998</v>
      </c>
    </row>
    <row r="3567" spans="1:8">
      <c r="A3567" s="370"/>
      <c r="B3567" s="370">
        <v>102.1</v>
      </c>
      <c r="C3567" s="370">
        <v>34.770000000000003</v>
      </c>
      <c r="D3567" s="370">
        <v>73.89</v>
      </c>
      <c r="E3567" s="370">
        <v>13.05</v>
      </c>
      <c r="F3567" s="370">
        <v>4.57</v>
      </c>
    </row>
    <row r="3568" spans="1:8">
      <c r="A3568" s="370"/>
      <c r="B3568" s="370">
        <v>110</v>
      </c>
      <c r="C3568" s="370">
        <v>30.87</v>
      </c>
      <c r="D3568" s="370">
        <v>70.11</v>
      </c>
      <c r="E3568" s="370">
        <v>13.22</v>
      </c>
      <c r="F3568" s="370">
        <v>5.9009999999999998</v>
      </c>
    </row>
    <row r="3570" spans="1:8">
      <c r="A3570" s="399" t="s">
        <v>2047</v>
      </c>
      <c r="B3570" s="370">
        <v>0</v>
      </c>
      <c r="C3570" s="370">
        <v>76.89</v>
      </c>
      <c r="D3570" s="370">
        <v>0</v>
      </c>
      <c r="E3570" s="370">
        <v>11.57</v>
      </c>
      <c r="F3570" s="370">
        <v>0.94230000000000003</v>
      </c>
      <c r="G3570" s="370">
        <v>50</v>
      </c>
      <c r="H3570" s="370">
        <v>110</v>
      </c>
    </row>
    <row r="3571" spans="1:8">
      <c r="A3571" s="370"/>
      <c r="B3571" s="370">
        <v>7.8570000000000002</v>
      </c>
      <c r="C3571" s="370">
        <v>76.37</v>
      </c>
      <c r="D3571" s="370">
        <v>13.47</v>
      </c>
      <c r="E3571" s="370">
        <v>11.97</v>
      </c>
      <c r="F3571" s="370">
        <v>1.0580000000000001</v>
      </c>
    </row>
    <row r="3572" spans="1:8">
      <c r="A3572" s="370"/>
      <c r="B3572" s="370">
        <v>15.71</v>
      </c>
      <c r="C3572" s="370">
        <v>75.599999999999994</v>
      </c>
      <c r="D3572" s="370">
        <v>25.83</v>
      </c>
      <c r="E3572" s="370">
        <v>12.41</v>
      </c>
      <c r="F3572" s="370">
        <v>1.097</v>
      </c>
    </row>
    <row r="3573" spans="1:8">
      <c r="A3573" s="370"/>
      <c r="B3573" s="370">
        <v>23.57</v>
      </c>
      <c r="C3573" s="370">
        <v>74.53</v>
      </c>
      <c r="D3573" s="370">
        <v>37</v>
      </c>
      <c r="E3573" s="370">
        <v>12.87</v>
      </c>
      <c r="F3573" s="370">
        <v>1.0880000000000001</v>
      </c>
    </row>
    <row r="3574" spans="1:8">
      <c r="A3574" s="370"/>
      <c r="B3574" s="370">
        <v>31.43</v>
      </c>
      <c r="C3574" s="370">
        <v>73.14</v>
      </c>
      <c r="D3574" s="370">
        <v>46.92</v>
      </c>
      <c r="E3574" s="370">
        <v>13.33</v>
      </c>
      <c r="F3574" s="370">
        <v>1.0580000000000001</v>
      </c>
    </row>
    <row r="3575" spans="1:8">
      <c r="A3575" s="370"/>
      <c r="B3575" s="370">
        <v>39.29</v>
      </c>
      <c r="C3575" s="370">
        <v>71.39</v>
      </c>
      <c r="D3575" s="370">
        <v>55.54</v>
      </c>
      <c r="E3575" s="370">
        <v>13.79</v>
      </c>
      <c r="F3575" s="370">
        <v>1.036</v>
      </c>
    </row>
    <row r="3576" spans="1:8">
      <c r="A3576" s="370"/>
      <c r="B3576" s="370">
        <v>47.14</v>
      </c>
      <c r="C3576" s="370">
        <v>69.23</v>
      </c>
      <c r="D3576" s="370">
        <v>62.81</v>
      </c>
      <c r="E3576" s="370">
        <v>14.22</v>
      </c>
      <c r="F3576" s="370">
        <v>1.0509999999999999</v>
      </c>
    </row>
    <row r="3577" spans="1:8">
      <c r="A3577" s="370"/>
      <c r="B3577" s="370">
        <v>55</v>
      </c>
      <c r="C3577" s="370">
        <v>66.63</v>
      </c>
      <c r="D3577" s="370">
        <v>68.67</v>
      </c>
      <c r="E3577" s="370">
        <v>14.62</v>
      </c>
      <c r="F3577" s="370">
        <v>1.1299999999999999</v>
      </c>
    </row>
    <row r="3578" spans="1:8">
      <c r="A3578" s="370"/>
      <c r="B3578" s="370">
        <v>62.86</v>
      </c>
      <c r="C3578" s="370">
        <v>63.55</v>
      </c>
      <c r="D3578" s="370">
        <v>73.069999999999993</v>
      </c>
      <c r="E3578" s="370">
        <v>14.96</v>
      </c>
      <c r="F3578" s="370">
        <v>1.304</v>
      </c>
    </row>
    <row r="3579" spans="1:8">
      <c r="A3579" s="370"/>
      <c r="B3579" s="370">
        <v>70.709999999999994</v>
      </c>
      <c r="C3579" s="370">
        <v>59.95</v>
      </c>
      <c r="D3579" s="370">
        <v>75.959999999999994</v>
      </c>
      <c r="E3579" s="370">
        <v>15.23</v>
      </c>
      <c r="F3579" s="370">
        <v>1.599</v>
      </c>
    </row>
    <row r="3580" spans="1:8">
      <c r="A3580" s="370"/>
      <c r="B3580" s="370">
        <v>78.569999999999993</v>
      </c>
      <c r="C3580" s="370">
        <v>55.79</v>
      </c>
      <c r="D3580" s="370">
        <v>77.290000000000006</v>
      </c>
      <c r="E3580" s="370">
        <v>15.42</v>
      </c>
      <c r="F3580" s="370">
        <v>2.0449999999999999</v>
      </c>
    </row>
    <row r="3581" spans="1:8">
      <c r="A3581" s="370"/>
      <c r="B3581" s="370">
        <v>86.43</v>
      </c>
      <c r="C3581" s="370">
        <v>51.04</v>
      </c>
      <c r="D3581" s="370">
        <v>76.989999999999995</v>
      </c>
      <c r="E3581" s="370">
        <v>15.51</v>
      </c>
      <c r="F3581" s="370">
        <v>2.67</v>
      </c>
    </row>
    <row r="3582" spans="1:8">
      <c r="A3582" s="370"/>
      <c r="B3582" s="370">
        <v>94.29</v>
      </c>
      <c r="C3582" s="370">
        <v>45.65</v>
      </c>
      <c r="D3582" s="370">
        <v>75.02</v>
      </c>
      <c r="E3582" s="370">
        <v>15.49</v>
      </c>
      <c r="F3582" s="370">
        <v>3.5019999999999998</v>
      </c>
    </row>
    <row r="3583" spans="1:8">
      <c r="A3583" s="370"/>
      <c r="B3583" s="370">
        <v>102.1</v>
      </c>
      <c r="C3583" s="370">
        <v>39.590000000000003</v>
      </c>
      <c r="D3583" s="370">
        <v>71.33</v>
      </c>
      <c r="E3583" s="370">
        <v>15.34</v>
      </c>
      <c r="F3583" s="370">
        <v>4.57</v>
      </c>
    </row>
    <row r="3584" spans="1:8">
      <c r="A3584" s="370"/>
      <c r="B3584" s="370">
        <v>110</v>
      </c>
      <c r="C3584" s="370">
        <v>32.82</v>
      </c>
      <c r="D3584" s="370">
        <v>65.86</v>
      </c>
      <c r="E3584" s="370">
        <v>15.05</v>
      </c>
      <c r="F3584" s="370">
        <v>5.9009999999999998</v>
      </c>
    </row>
    <row r="3586" spans="1:8">
      <c r="A3586" s="399" t="s">
        <v>2048</v>
      </c>
      <c r="B3586" s="370">
        <v>0</v>
      </c>
      <c r="C3586" s="370">
        <v>98.04</v>
      </c>
      <c r="D3586" s="370">
        <v>0</v>
      </c>
      <c r="E3586" s="370">
        <v>14.98</v>
      </c>
      <c r="F3586" s="370">
        <v>0.94230000000000003</v>
      </c>
      <c r="G3586" s="370">
        <v>50</v>
      </c>
      <c r="H3586" s="370">
        <v>110</v>
      </c>
    </row>
    <row r="3587" spans="1:8">
      <c r="A3587" s="370"/>
      <c r="B3587" s="370">
        <v>7.8570000000000002</v>
      </c>
      <c r="C3587" s="370">
        <v>95.72</v>
      </c>
      <c r="D3587" s="370">
        <v>13.47</v>
      </c>
      <c r="E3587" s="370">
        <v>15.21</v>
      </c>
      <c r="F3587" s="370">
        <v>1.0580000000000001</v>
      </c>
    </row>
    <row r="3588" spans="1:8">
      <c r="A3588" s="370"/>
      <c r="B3588" s="370">
        <v>15.71</v>
      </c>
      <c r="C3588" s="370">
        <v>93.31</v>
      </c>
      <c r="D3588" s="370">
        <v>25.85</v>
      </c>
      <c r="E3588" s="370">
        <v>15.49</v>
      </c>
      <c r="F3588" s="370">
        <v>1.097</v>
      </c>
    </row>
    <row r="3589" spans="1:8">
      <c r="A3589" s="370"/>
      <c r="B3589" s="370">
        <v>23.57</v>
      </c>
      <c r="C3589" s="370">
        <v>90.8</v>
      </c>
      <c r="D3589" s="370">
        <v>37.020000000000003</v>
      </c>
      <c r="E3589" s="370">
        <v>15.79</v>
      </c>
      <c r="F3589" s="370">
        <v>1.0880000000000001</v>
      </c>
    </row>
    <row r="3590" spans="1:8">
      <c r="A3590" s="370"/>
      <c r="B3590" s="370">
        <v>31.43</v>
      </c>
      <c r="C3590" s="370">
        <v>88.15</v>
      </c>
      <c r="D3590" s="370">
        <v>46.94</v>
      </c>
      <c r="E3590" s="370">
        <v>16.12</v>
      </c>
      <c r="F3590" s="370">
        <v>1.0580000000000001</v>
      </c>
    </row>
    <row r="3591" spans="1:8">
      <c r="A3591" s="370"/>
      <c r="B3591" s="370">
        <v>39.29</v>
      </c>
      <c r="C3591" s="370">
        <v>85.35</v>
      </c>
      <c r="D3591" s="370">
        <v>55.61</v>
      </c>
      <c r="E3591" s="370">
        <v>16.47</v>
      </c>
      <c r="F3591" s="370">
        <v>1.036</v>
      </c>
    </row>
    <row r="3592" spans="1:8">
      <c r="A3592" s="370"/>
      <c r="B3592" s="370">
        <v>47.14</v>
      </c>
      <c r="C3592" s="370">
        <v>82.35</v>
      </c>
      <c r="D3592" s="370">
        <v>63</v>
      </c>
      <c r="E3592" s="370">
        <v>16.829999999999998</v>
      </c>
      <c r="F3592" s="370">
        <v>1.0509999999999999</v>
      </c>
    </row>
    <row r="3593" spans="1:8">
      <c r="A3593" s="370"/>
      <c r="B3593" s="370">
        <v>55</v>
      </c>
      <c r="C3593" s="370">
        <v>79.13</v>
      </c>
      <c r="D3593" s="370">
        <v>69.08</v>
      </c>
      <c r="E3593" s="370">
        <v>17.2</v>
      </c>
      <c r="F3593" s="370">
        <v>1.1299999999999999</v>
      </c>
    </row>
    <row r="3594" spans="1:8">
      <c r="A3594" s="370"/>
      <c r="B3594" s="370">
        <v>62.86</v>
      </c>
      <c r="C3594" s="370">
        <v>75.67</v>
      </c>
      <c r="D3594" s="370">
        <v>73.84</v>
      </c>
      <c r="E3594" s="370">
        <v>17.559999999999999</v>
      </c>
      <c r="F3594" s="370">
        <v>1.304</v>
      </c>
    </row>
    <row r="3595" spans="1:8">
      <c r="A3595" s="370"/>
      <c r="B3595" s="370">
        <v>70.709999999999994</v>
      </c>
      <c r="C3595" s="370">
        <v>71.930000000000007</v>
      </c>
      <c r="D3595" s="370">
        <v>77.260000000000005</v>
      </c>
      <c r="E3595" s="370">
        <v>17.93</v>
      </c>
      <c r="F3595" s="370">
        <v>1.599</v>
      </c>
    </row>
    <row r="3596" spans="1:8">
      <c r="A3596" s="370"/>
      <c r="B3596" s="370">
        <v>78.569999999999993</v>
      </c>
      <c r="C3596" s="370">
        <v>67.89</v>
      </c>
      <c r="D3596" s="370">
        <v>79.319999999999993</v>
      </c>
      <c r="E3596" s="370">
        <v>18.28</v>
      </c>
      <c r="F3596" s="370">
        <v>2.0449999999999999</v>
      </c>
    </row>
    <row r="3597" spans="1:8">
      <c r="A3597" s="370"/>
      <c r="B3597" s="370">
        <v>86.43</v>
      </c>
      <c r="C3597" s="370">
        <v>63.52</v>
      </c>
      <c r="D3597" s="370">
        <v>79.989999999999995</v>
      </c>
      <c r="E3597" s="370">
        <v>18.62</v>
      </c>
      <c r="F3597" s="370">
        <v>2.67</v>
      </c>
    </row>
    <row r="3598" spans="1:8">
      <c r="A3598" s="370"/>
      <c r="B3598" s="370">
        <v>94.29</v>
      </c>
      <c r="C3598" s="370">
        <v>58.78</v>
      </c>
      <c r="D3598" s="370">
        <v>79.25</v>
      </c>
      <c r="E3598" s="370">
        <v>18.940000000000001</v>
      </c>
      <c r="F3598" s="370">
        <v>3.5019999999999998</v>
      </c>
    </row>
    <row r="3599" spans="1:8">
      <c r="A3599" s="370"/>
      <c r="B3599" s="370">
        <v>102.1</v>
      </c>
      <c r="C3599" s="370">
        <v>53.66</v>
      </c>
      <c r="D3599" s="370">
        <v>77.08</v>
      </c>
      <c r="E3599" s="370">
        <v>19.23</v>
      </c>
      <c r="F3599" s="370">
        <v>4.57</v>
      </c>
    </row>
    <row r="3600" spans="1:8">
      <c r="A3600" s="370"/>
      <c r="B3600" s="370">
        <v>110</v>
      </c>
      <c r="C3600" s="370">
        <v>48.13</v>
      </c>
      <c r="D3600" s="370">
        <v>73.47</v>
      </c>
      <c r="E3600" s="370">
        <v>19.489999999999998</v>
      </c>
      <c r="F3600" s="370">
        <v>5.9009999999999998</v>
      </c>
    </row>
    <row r="3602" spans="1:8">
      <c r="A3602" s="399" t="s">
        <v>2049</v>
      </c>
      <c r="B3602" s="370">
        <v>0</v>
      </c>
      <c r="C3602" s="370">
        <v>114.9</v>
      </c>
      <c r="D3602" s="370">
        <v>0</v>
      </c>
      <c r="E3602" s="370">
        <v>17.07</v>
      </c>
      <c r="F3602" s="370">
        <v>0.94230000000000003</v>
      </c>
      <c r="G3602" s="370">
        <v>50</v>
      </c>
      <c r="H3602" s="370">
        <v>110</v>
      </c>
    </row>
    <row r="3603" spans="1:8">
      <c r="A3603" s="370"/>
      <c r="B3603" s="370">
        <v>7.8570000000000002</v>
      </c>
      <c r="C3603" s="370">
        <v>112.7</v>
      </c>
      <c r="D3603" s="370">
        <v>13.7</v>
      </c>
      <c r="E3603" s="370">
        <v>17.48</v>
      </c>
      <c r="F3603" s="370">
        <v>1.0580000000000001</v>
      </c>
    </row>
    <row r="3604" spans="1:8">
      <c r="A3604" s="370"/>
      <c r="B3604" s="370">
        <v>15.71</v>
      </c>
      <c r="C3604" s="370">
        <v>110.4</v>
      </c>
      <c r="D3604" s="370">
        <v>26.04</v>
      </c>
      <c r="E3604" s="370">
        <v>17.97</v>
      </c>
      <c r="F3604" s="370">
        <v>1.097</v>
      </c>
    </row>
    <row r="3605" spans="1:8">
      <c r="A3605" s="370"/>
      <c r="B3605" s="370">
        <v>23.57</v>
      </c>
      <c r="C3605" s="370">
        <v>108.1</v>
      </c>
      <c r="D3605" s="370">
        <v>37.159999999999997</v>
      </c>
      <c r="E3605" s="370">
        <v>18.53</v>
      </c>
      <c r="F3605" s="370">
        <v>1.0880000000000001</v>
      </c>
    </row>
    <row r="3606" spans="1:8">
      <c r="A3606" s="370"/>
      <c r="B3606" s="370">
        <v>31.43</v>
      </c>
      <c r="C3606" s="370">
        <v>105.5</v>
      </c>
      <c r="D3606" s="370">
        <v>47.02</v>
      </c>
      <c r="E3606" s="370">
        <v>19.14</v>
      </c>
      <c r="F3606" s="370">
        <v>1.0580000000000001</v>
      </c>
    </row>
    <row r="3607" spans="1:8">
      <c r="A3607" s="370"/>
      <c r="B3607" s="370">
        <v>39.29</v>
      </c>
      <c r="C3607" s="370">
        <v>102.7</v>
      </c>
      <c r="D3607" s="370">
        <v>55.58</v>
      </c>
      <c r="E3607" s="370">
        <v>19.77</v>
      </c>
      <c r="F3607" s="370">
        <v>1.036</v>
      </c>
    </row>
    <row r="3608" spans="1:8">
      <c r="A3608" s="370"/>
      <c r="B3608" s="370">
        <v>47.14</v>
      </c>
      <c r="C3608" s="370">
        <v>99.46</v>
      </c>
      <c r="D3608" s="370">
        <v>62.77</v>
      </c>
      <c r="E3608" s="370">
        <v>20.41</v>
      </c>
      <c r="F3608" s="370">
        <v>1.0509999999999999</v>
      </c>
    </row>
    <row r="3609" spans="1:8">
      <c r="A3609" s="370"/>
      <c r="B3609" s="370">
        <v>55</v>
      </c>
      <c r="C3609" s="370">
        <v>95.79</v>
      </c>
      <c r="D3609" s="370">
        <v>68.56</v>
      </c>
      <c r="E3609" s="370">
        <v>21.02</v>
      </c>
      <c r="F3609" s="370">
        <v>1.1299999999999999</v>
      </c>
    </row>
    <row r="3610" spans="1:8">
      <c r="A3610" s="370"/>
      <c r="B3610" s="370">
        <v>62.86</v>
      </c>
      <c r="C3610" s="370">
        <v>91.59</v>
      </c>
      <c r="D3610" s="370">
        <v>72.89</v>
      </c>
      <c r="E3610" s="370">
        <v>21.6</v>
      </c>
      <c r="F3610" s="370">
        <v>1.304</v>
      </c>
    </row>
    <row r="3611" spans="1:8">
      <c r="A3611" s="370"/>
      <c r="B3611" s="370">
        <v>70.709999999999994</v>
      </c>
      <c r="C3611" s="370">
        <v>86.76</v>
      </c>
      <c r="D3611" s="370">
        <v>75.72</v>
      </c>
      <c r="E3611" s="370">
        <v>22.12</v>
      </c>
      <c r="F3611" s="370">
        <v>1.599</v>
      </c>
    </row>
    <row r="3612" spans="1:8">
      <c r="A3612" s="370"/>
      <c r="B3612" s="370">
        <v>78.569999999999993</v>
      </c>
      <c r="C3612" s="370">
        <v>81.22</v>
      </c>
      <c r="D3612" s="370">
        <v>77</v>
      </c>
      <c r="E3612" s="370">
        <v>22.55</v>
      </c>
      <c r="F3612" s="370">
        <v>2.0449999999999999</v>
      </c>
    </row>
    <row r="3613" spans="1:8">
      <c r="A3613" s="370"/>
      <c r="B3613" s="370">
        <v>86.43</v>
      </c>
      <c r="C3613" s="370">
        <v>74.88</v>
      </c>
      <c r="D3613" s="370">
        <v>76.680000000000007</v>
      </c>
      <c r="E3613" s="370">
        <v>22.89</v>
      </c>
      <c r="F3613" s="370">
        <v>2.67</v>
      </c>
    </row>
    <row r="3614" spans="1:8">
      <c r="A3614" s="370"/>
      <c r="B3614" s="370">
        <v>94.29</v>
      </c>
      <c r="C3614" s="370">
        <v>67.650000000000006</v>
      </c>
      <c r="D3614" s="370">
        <v>74.709999999999994</v>
      </c>
      <c r="E3614" s="370">
        <v>23.09</v>
      </c>
      <c r="F3614" s="370">
        <v>3.5019999999999998</v>
      </c>
    </row>
    <row r="3615" spans="1:8">
      <c r="A3615" s="370"/>
      <c r="B3615" s="370">
        <v>102.1</v>
      </c>
      <c r="C3615" s="370">
        <v>59.45</v>
      </c>
      <c r="D3615" s="370">
        <v>71.05</v>
      </c>
      <c r="E3615" s="370">
        <v>23.15</v>
      </c>
      <c r="F3615" s="370">
        <v>4.57</v>
      </c>
    </row>
    <row r="3616" spans="1:8">
      <c r="A3616" s="370"/>
      <c r="B3616" s="370">
        <v>110</v>
      </c>
      <c r="C3616" s="370">
        <v>50.21</v>
      </c>
      <c r="D3616" s="370">
        <v>65.650000000000006</v>
      </c>
      <c r="E3616" s="370">
        <v>23.05</v>
      </c>
      <c r="F3616" s="370">
        <v>5.9009999999999998</v>
      </c>
    </row>
    <row r="3618" spans="1:8">
      <c r="A3618" s="399" t="s">
        <v>2050</v>
      </c>
      <c r="B3618" s="370">
        <v>0</v>
      </c>
      <c r="C3618" s="370">
        <v>134.19999999999999</v>
      </c>
      <c r="D3618" s="370">
        <v>0</v>
      </c>
      <c r="E3618" s="370">
        <v>20.02</v>
      </c>
      <c r="F3618" s="370">
        <v>0.94230000000000003</v>
      </c>
      <c r="G3618" s="370">
        <v>50</v>
      </c>
      <c r="H3618" s="370">
        <v>110</v>
      </c>
    </row>
    <row r="3619" spans="1:8">
      <c r="A3619" s="370"/>
      <c r="B3619" s="370">
        <v>7.8570000000000002</v>
      </c>
      <c r="C3619" s="370">
        <v>130.80000000000001</v>
      </c>
      <c r="D3619" s="370">
        <v>13.75</v>
      </c>
      <c r="E3619" s="370">
        <v>20.399999999999999</v>
      </c>
      <c r="F3619" s="370">
        <v>1.0580000000000001</v>
      </c>
    </row>
    <row r="3620" spans="1:8">
      <c r="A3620" s="370"/>
      <c r="B3620" s="370">
        <v>15.71</v>
      </c>
      <c r="C3620" s="370">
        <v>127.3</v>
      </c>
      <c r="D3620" s="370">
        <v>26.12</v>
      </c>
      <c r="E3620" s="370">
        <v>20.83</v>
      </c>
      <c r="F3620" s="370">
        <v>1.097</v>
      </c>
    </row>
    <row r="3621" spans="1:8">
      <c r="A3621" s="370"/>
      <c r="B3621" s="370">
        <v>23.57</v>
      </c>
      <c r="C3621" s="370">
        <v>123.8</v>
      </c>
      <c r="D3621" s="370">
        <v>37.18</v>
      </c>
      <c r="E3621" s="370">
        <v>21.32</v>
      </c>
      <c r="F3621" s="370">
        <v>1.0880000000000001</v>
      </c>
    </row>
    <row r="3622" spans="1:8">
      <c r="A3622" s="370"/>
      <c r="B3622" s="370">
        <v>31.43</v>
      </c>
      <c r="C3622" s="370">
        <v>120.1</v>
      </c>
      <c r="D3622" s="370">
        <v>46.91</v>
      </c>
      <c r="E3622" s="370">
        <v>21.86</v>
      </c>
      <c r="F3622" s="370">
        <v>1.0580000000000001</v>
      </c>
    </row>
    <row r="3623" spans="1:8">
      <c r="A3623" s="370"/>
      <c r="B3623" s="370">
        <v>39.29</v>
      </c>
      <c r="C3623" s="370">
        <v>116.2</v>
      </c>
      <c r="D3623" s="370">
        <v>55.3</v>
      </c>
      <c r="E3623" s="370">
        <v>22.45</v>
      </c>
      <c r="F3623" s="370">
        <v>1.036</v>
      </c>
    </row>
    <row r="3624" spans="1:8">
      <c r="A3624" s="370"/>
      <c r="B3624" s="370">
        <v>47.14</v>
      </c>
      <c r="C3624" s="370">
        <v>112.1</v>
      </c>
      <c r="D3624" s="370">
        <v>62.34</v>
      </c>
      <c r="E3624" s="370">
        <v>23.07</v>
      </c>
      <c r="F3624" s="370">
        <v>1.0509999999999999</v>
      </c>
    </row>
    <row r="3625" spans="1:8">
      <c r="A3625" s="370"/>
      <c r="B3625" s="370">
        <v>55</v>
      </c>
      <c r="C3625" s="370">
        <v>107.8</v>
      </c>
      <c r="D3625" s="370">
        <v>68.010000000000005</v>
      </c>
      <c r="E3625" s="370">
        <v>23.74</v>
      </c>
      <c r="F3625" s="370">
        <v>1.1299999999999999</v>
      </c>
    </row>
    <row r="3626" spans="1:8">
      <c r="A3626" s="370"/>
      <c r="B3626" s="370">
        <v>62.86</v>
      </c>
      <c r="C3626" s="370">
        <v>103.2</v>
      </c>
      <c r="D3626" s="370">
        <v>72.290000000000006</v>
      </c>
      <c r="E3626" s="370">
        <v>24.43</v>
      </c>
      <c r="F3626" s="370">
        <v>1.304</v>
      </c>
    </row>
    <row r="3627" spans="1:8">
      <c r="A3627" s="370"/>
      <c r="B3627" s="370">
        <v>70.709999999999994</v>
      </c>
      <c r="C3627" s="370">
        <v>98.17</v>
      </c>
      <c r="D3627" s="370">
        <v>75.180000000000007</v>
      </c>
      <c r="E3627" s="370">
        <v>25.16</v>
      </c>
      <c r="F3627" s="370">
        <v>1.599</v>
      </c>
    </row>
    <row r="3628" spans="1:8">
      <c r="A3628" s="370"/>
      <c r="B3628" s="370">
        <v>78.569999999999993</v>
      </c>
      <c r="C3628" s="370">
        <v>92.77</v>
      </c>
      <c r="D3628" s="370">
        <v>76.66</v>
      </c>
      <c r="E3628" s="370">
        <v>25.91</v>
      </c>
      <c r="F3628" s="370">
        <v>2.0449999999999999</v>
      </c>
    </row>
    <row r="3629" spans="1:8">
      <c r="A3629" s="370"/>
      <c r="B3629" s="370">
        <v>86.43</v>
      </c>
      <c r="C3629" s="370">
        <v>86.92</v>
      </c>
      <c r="D3629" s="370">
        <v>76.72</v>
      </c>
      <c r="E3629" s="370">
        <v>26.68</v>
      </c>
      <c r="F3629" s="370">
        <v>2.67</v>
      </c>
    </row>
    <row r="3630" spans="1:8">
      <c r="A3630" s="370"/>
      <c r="B3630" s="370">
        <v>94.29</v>
      </c>
      <c r="C3630" s="370">
        <v>80.59</v>
      </c>
      <c r="D3630" s="370">
        <v>75.34</v>
      </c>
      <c r="E3630" s="370">
        <v>27.46</v>
      </c>
      <c r="F3630" s="370">
        <v>3.5019999999999998</v>
      </c>
    </row>
    <row r="3631" spans="1:8">
      <c r="A3631" s="370"/>
      <c r="B3631" s="370">
        <v>102.1</v>
      </c>
      <c r="C3631" s="370">
        <v>73.709999999999994</v>
      </c>
      <c r="D3631" s="370">
        <v>72.5</v>
      </c>
      <c r="E3631" s="370">
        <v>28.26</v>
      </c>
      <c r="F3631" s="370">
        <v>4.57</v>
      </c>
    </row>
    <row r="3632" spans="1:8">
      <c r="A3632" s="370"/>
      <c r="B3632" s="370">
        <v>110</v>
      </c>
      <c r="C3632" s="370">
        <v>66.27</v>
      </c>
      <c r="D3632" s="370">
        <v>68.209999999999994</v>
      </c>
      <c r="E3632" s="370">
        <v>29.07</v>
      </c>
      <c r="F3632" s="370">
        <v>5.9009999999999998</v>
      </c>
    </row>
    <row r="3634" spans="1:8">
      <c r="A3634" s="399" t="s">
        <v>2051</v>
      </c>
      <c r="B3634" s="370">
        <v>0</v>
      </c>
      <c r="C3634" s="370">
        <v>144.69999999999999</v>
      </c>
      <c r="D3634" s="370">
        <v>0</v>
      </c>
      <c r="E3634" s="370">
        <v>22.08</v>
      </c>
      <c r="F3634" s="370">
        <v>0.94230000000000003</v>
      </c>
      <c r="G3634" s="370">
        <v>50</v>
      </c>
      <c r="H3634" s="370">
        <v>110</v>
      </c>
    </row>
    <row r="3635" spans="1:8">
      <c r="A3635" s="370"/>
      <c r="B3635" s="370">
        <v>7.8570000000000002</v>
      </c>
      <c r="C3635" s="370">
        <v>143.1</v>
      </c>
      <c r="D3635" s="370">
        <v>13.62</v>
      </c>
      <c r="E3635" s="370">
        <v>22.57</v>
      </c>
      <c r="F3635" s="370">
        <v>1.0580000000000001</v>
      </c>
    </row>
    <row r="3636" spans="1:8">
      <c r="A3636" s="370"/>
      <c r="B3636" s="370">
        <v>15.71</v>
      </c>
      <c r="C3636" s="370">
        <v>141.1</v>
      </c>
      <c r="D3636" s="370">
        <v>26.22</v>
      </c>
      <c r="E3636" s="370">
        <v>23.13</v>
      </c>
      <c r="F3636" s="370">
        <v>1.097</v>
      </c>
    </row>
    <row r="3637" spans="1:8">
      <c r="A3637" s="370"/>
      <c r="B3637" s="370">
        <v>23.57</v>
      </c>
      <c r="C3637" s="370">
        <v>138.69999999999999</v>
      </c>
      <c r="D3637" s="370">
        <v>37.57</v>
      </c>
      <c r="E3637" s="370">
        <v>23.75</v>
      </c>
      <c r="F3637" s="370">
        <v>1.0880000000000001</v>
      </c>
    </row>
    <row r="3638" spans="1:8">
      <c r="A3638" s="370"/>
      <c r="B3638" s="370">
        <v>31.43</v>
      </c>
      <c r="C3638" s="370">
        <v>135.80000000000001</v>
      </c>
      <c r="D3638" s="370">
        <v>47.61</v>
      </c>
      <c r="E3638" s="370">
        <v>24.42</v>
      </c>
      <c r="F3638" s="370">
        <v>1.0580000000000001</v>
      </c>
    </row>
    <row r="3639" spans="1:8">
      <c r="A3639" s="370"/>
      <c r="B3639" s="370">
        <v>39.29</v>
      </c>
      <c r="C3639" s="370">
        <v>132.30000000000001</v>
      </c>
      <c r="D3639" s="370">
        <v>56.27</v>
      </c>
      <c r="E3639" s="370">
        <v>25.14</v>
      </c>
      <c r="F3639" s="370">
        <v>1.036</v>
      </c>
    </row>
    <row r="3640" spans="1:8">
      <c r="A3640" s="370"/>
      <c r="B3640" s="370">
        <v>47.14</v>
      </c>
      <c r="C3640" s="370">
        <v>128.30000000000001</v>
      </c>
      <c r="D3640" s="370">
        <v>63.49</v>
      </c>
      <c r="E3640" s="370">
        <v>25.9</v>
      </c>
      <c r="F3640" s="370">
        <v>1.0509999999999999</v>
      </c>
    </row>
    <row r="3641" spans="1:8">
      <c r="A3641" s="370"/>
      <c r="B3641" s="370">
        <v>55</v>
      </c>
      <c r="C3641" s="370">
        <v>123.6</v>
      </c>
      <c r="D3641" s="370">
        <v>69.2</v>
      </c>
      <c r="E3641" s="370">
        <v>26.71</v>
      </c>
      <c r="F3641" s="370">
        <v>1.1299999999999999</v>
      </c>
    </row>
    <row r="3642" spans="1:8">
      <c r="A3642" s="370"/>
      <c r="B3642" s="370">
        <v>62.86</v>
      </c>
      <c r="C3642" s="370">
        <v>118.1</v>
      </c>
      <c r="D3642" s="370">
        <v>73.33</v>
      </c>
      <c r="E3642" s="370">
        <v>27.55</v>
      </c>
      <c r="F3642" s="370">
        <v>1.304</v>
      </c>
    </row>
    <row r="3643" spans="1:8">
      <c r="A3643" s="370"/>
      <c r="B3643" s="370">
        <v>70.709999999999994</v>
      </c>
      <c r="C3643" s="370">
        <v>112</v>
      </c>
      <c r="D3643" s="370">
        <v>75.81</v>
      </c>
      <c r="E3643" s="370">
        <v>28.43</v>
      </c>
      <c r="F3643" s="370">
        <v>1.599</v>
      </c>
    </row>
    <row r="3644" spans="1:8">
      <c r="A3644" s="370"/>
      <c r="B3644" s="370">
        <v>78.569999999999993</v>
      </c>
      <c r="C3644" s="370">
        <v>105</v>
      </c>
      <c r="D3644" s="370">
        <v>76.58</v>
      </c>
      <c r="E3644" s="370">
        <v>29.33</v>
      </c>
      <c r="F3644" s="370">
        <v>2.0449999999999999</v>
      </c>
    </row>
    <row r="3645" spans="1:8">
      <c r="A3645" s="370"/>
      <c r="B3645" s="370">
        <v>86.43</v>
      </c>
      <c r="C3645" s="370">
        <v>97.12</v>
      </c>
      <c r="D3645" s="370">
        <v>75.569999999999993</v>
      </c>
      <c r="E3645" s="370">
        <v>30.26</v>
      </c>
      <c r="F3645" s="370">
        <v>2.67</v>
      </c>
    </row>
    <row r="3646" spans="1:8">
      <c r="A3646" s="370"/>
      <c r="B3646" s="370">
        <v>94.29</v>
      </c>
      <c r="C3646" s="370">
        <v>88.34</v>
      </c>
      <c r="D3646" s="370">
        <v>72.7</v>
      </c>
      <c r="E3646" s="370">
        <v>31.21</v>
      </c>
      <c r="F3646" s="370">
        <v>3.5019999999999998</v>
      </c>
    </row>
    <row r="3647" spans="1:8">
      <c r="A3647" s="370"/>
      <c r="B3647" s="370">
        <v>102.1</v>
      </c>
      <c r="C3647" s="370">
        <v>78.58</v>
      </c>
      <c r="D3647" s="370">
        <v>67.92</v>
      </c>
      <c r="E3647" s="370">
        <v>32.18</v>
      </c>
      <c r="F3647" s="370">
        <v>4.57</v>
      </c>
    </row>
    <row r="3648" spans="1:8">
      <c r="A3648" s="370"/>
      <c r="B3648" s="370">
        <v>110</v>
      </c>
      <c r="C3648" s="370">
        <v>67.81</v>
      </c>
      <c r="D3648" s="370">
        <v>61.17</v>
      </c>
      <c r="E3648" s="370">
        <v>33.159999999999997</v>
      </c>
      <c r="F3648" s="370">
        <v>5.9009999999999998</v>
      </c>
    </row>
    <row r="3650" spans="1:8">
      <c r="A3650" s="399" t="s">
        <v>2052</v>
      </c>
      <c r="B3650" s="370">
        <v>0</v>
      </c>
      <c r="C3650" s="370">
        <v>163.19999999999999</v>
      </c>
      <c r="D3650" s="370">
        <v>0</v>
      </c>
      <c r="E3650" s="370">
        <v>24.72</v>
      </c>
      <c r="F3650" s="370">
        <v>0.94230000000000003</v>
      </c>
      <c r="G3650" s="370">
        <v>50</v>
      </c>
      <c r="H3650" s="370">
        <v>110</v>
      </c>
    </row>
    <row r="3651" spans="1:8">
      <c r="A3651" s="370"/>
      <c r="B3651" s="370">
        <v>7.8570000000000002</v>
      </c>
      <c r="C3651" s="370">
        <v>160.30000000000001</v>
      </c>
      <c r="D3651" s="370">
        <v>13.64</v>
      </c>
      <c r="E3651" s="370">
        <v>25.22</v>
      </c>
      <c r="F3651" s="370">
        <v>1.0580000000000001</v>
      </c>
    </row>
    <row r="3652" spans="1:8">
      <c r="A3652" s="370"/>
      <c r="B3652" s="370">
        <v>15.71</v>
      </c>
      <c r="C3652" s="370">
        <v>157.1</v>
      </c>
      <c r="D3652" s="370">
        <v>26.13</v>
      </c>
      <c r="E3652" s="370">
        <v>25.84</v>
      </c>
      <c r="F3652" s="370">
        <v>1.097</v>
      </c>
    </row>
    <row r="3653" spans="1:8">
      <c r="A3653" s="370"/>
      <c r="B3653" s="370">
        <v>23.57</v>
      </c>
      <c r="C3653" s="370">
        <v>153.5</v>
      </c>
      <c r="D3653" s="370">
        <v>37.19</v>
      </c>
      <c r="E3653" s="370">
        <v>26.56</v>
      </c>
      <c r="F3653" s="370">
        <v>1.0880000000000001</v>
      </c>
    </row>
    <row r="3654" spans="1:8">
      <c r="A3654" s="370"/>
      <c r="B3654" s="370">
        <v>31.43</v>
      </c>
      <c r="C3654" s="370">
        <v>149.6</v>
      </c>
      <c r="D3654" s="370">
        <v>46.85</v>
      </c>
      <c r="E3654" s="370">
        <v>27.36</v>
      </c>
      <c r="F3654" s="370">
        <v>1.0580000000000001</v>
      </c>
    </row>
    <row r="3655" spans="1:8">
      <c r="A3655" s="370"/>
      <c r="B3655" s="370">
        <v>39.29</v>
      </c>
      <c r="C3655" s="370">
        <v>145.30000000000001</v>
      </c>
      <c r="D3655" s="370">
        <v>55.13</v>
      </c>
      <c r="E3655" s="370">
        <v>28.21</v>
      </c>
      <c r="F3655" s="370">
        <v>1.036</v>
      </c>
    </row>
    <row r="3656" spans="1:8">
      <c r="A3656" s="370"/>
      <c r="B3656" s="370">
        <v>47.14</v>
      </c>
      <c r="C3656" s="370">
        <v>140.6</v>
      </c>
      <c r="D3656" s="370">
        <v>62.06</v>
      </c>
      <c r="E3656" s="370">
        <v>29.09</v>
      </c>
      <c r="F3656" s="370">
        <v>1.0509999999999999</v>
      </c>
    </row>
    <row r="3657" spans="1:8">
      <c r="A3657" s="370"/>
      <c r="B3657" s="370">
        <v>55</v>
      </c>
      <c r="C3657" s="370">
        <v>135.4</v>
      </c>
      <c r="D3657" s="370">
        <v>67.66</v>
      </c>
      <c r="E3657" s="370">
        <v>29.98</v>
      </c>
      <c r="F3657" s="370">
        <v>1.1299999999999999</v>
      </c>
    </row>
    <row r="3658" spans="1:8">
      <c r="A3658" s="370"/>
      <c r="B3658" s="370">
        <v>62.86</v>
      </c>
      <c r="C3658" s="370">
        <v>129.6</v>
      </c>
      <c r="D3658" s="370">
        <v>71.98</v>
      </c>
      <c r="E3658" s="370">
        <v>30.85</v>
      </c>
      <c r="F3658" s="370">
        <v>1.304</v>
      </c>
    </row>
    <row r="3659" spans="1:8">
      <c r="A3659" s="370"/>
      <c r="B3659" s="370">
        <v>70.709999999999994</v>
      </c>
      <c r="C3659" s="370">
        <v>123.4</v>
      </c>
      <c r="D3659" s="370">
        <v>75.02</v>
      </c>
      <c r="E3659" s="370">
        <v>31.68</v>
      </c>
      <c r="F3659" s="370">
        <v>1.599</v>
      </c>
    </row>
    <row r="3660" spans="1:8">
      <c r="A3660" s="370"/>
      <c r="B3660" s="370">
        <v>78.569999999999993</v>
      </c>
      <c r="C3660" s="370">
        <v>116.5</v>
      </c>
      <c r="D3660" s="370">
        <v>76.819999999999993</v>
      </c>
      <c r="E3660" s="370">
        <v>32.44</v>
      </c>
      <c r="F3660" s="370">
        <v>2.0449999999999999</v>
      </c>
    </row>
    <row r="3661" spans="1:8">
      <c r="A3661" s="370"/>
      <c r="B3661" s="370">
        <v>86.43</v>
      </c>
      <c r="C3661" s="370">
        <v>109.1</v>
      </c>
      <c r="D3661" s="370">
        <v>77.41</v>
      </c>
      <c r="E3661" s="370">
        <v>33.119999999999997</v>
      </c>
      <c r="F3661" s="370">
        <v>2.67</v>
      </c>
    </row>
    <row r="3662" spans="1:8">
      <c r="A3662" s="370"/>
      <c r="B3662" s="370">
        <v>94.29</v>
      </c>
      <c r="C3662" s="370">
        <v>101</v>
      </c>
      <c r="D3662" s="370">
        <v>76.8</v>
      </c>
      <c r="E3662" s="370">
        <v>33.69</v>
      </c>
      <c r="F3662" s="370">
        <v>3.5019999999999998</v>
      </c>
    </row>
    <row r="3663" spans="1:8">
      <c r="A3663" s="370"/>
      <c r="B3663" s="370">
        <v>102.1</v>
      </c>
      <c r="C3663" s="370">
        <v>92.22</v>
      </c>
      <c r="D3663" s="370">
        <v>75.040000000000006</v>
      </c>
      <c r="E3663" s="370">
        <v>34.119999999999997</v>
      </c>
      <c r="F3663" s="370">
        <v>4.57</v>
      </c>
    </row>
    <row r="3664" spans="1:8">
      <c r="A3664" s="370"/>
      <c r="B3664" s="370">
        <v>110</v>
      </c>
      <c r="C3664" s="370">
        <v>82.74</v>
      </c>
      <c r="D3664" s="370">
        <v>72.150000000000006</v>
      </c>
      <c r="E3664" s="370">
        <v>34.39</v>
      </c>
      <c r="F3664" s="370">
        <v>5.9009999999999998</v>
      </c>
    </row>
    <row r="3666" spans="1:8">
      <c r="A3666" s="399" t="s">
        <v>2053</v>
      </c>
      <c r="B3666" s="370">
        <v>0</v>
      </c>
      <c r="C3666" s="370">
        <v>178.1</v>
      </c>
      <c r="D3666" s="370">
        <v>0</v>
      </c>
      <c r="E3666" s="370">
        <v>26.88</v>
      </c>
      <c r="F3666" s="370">
        <v>0.94230000000000003</v>
      </c>
      <c r="G3666" s="370">
        <v>50</v>
      </c>
      <c r="H3666" s="370">
        <v>110</v>
      </c>
    </row>
    <row r="3667" spans="1:8">
      <c r="A3667" s="370"/>
      <c r="B3667" s="370">
        <v>7.8570000000000002</v>
      </c>
      <c r="C3667" s="370">
        <v>175.9</v>
      </c>
      <c r="D3667" s="370">
        <v>13.45</v>
      </c>
      <c r="E3667" s="370">
        <v>27.78</v>
      </c>
      <c r="F3667" s="370">
        <v>1.0580000000000001</v>
      </c>
    </row>
    <row r="3668" spans="1:8">
      <c r="A3668" s="370"/>
      <c r="B3668" s="370">
        <v>15.71</v>
      </c>
      <c r="C3668" s="370">
        <v>173.3</v>
      </c>
      <c r="D3668" s="370">
        <v>25.65</v>
      </c>
      <c r="E3668" s="370">
        <v>28.7</v>
      </c>
      <c r="F3668" s="370">
        <v>1.097</v>
      </c>
    </row>
    <row r="3669" spans="1:8">
      <c r="A3669" s="370"/>
      <c r="B3669" s="370">
        <v>23.57</v>
      </c>
      <c r="C3669" s="370">
        <v>170.2</v>
      </c>
      <c r="D3669" s="370">
        <v>36.71</v>
      </c>
      <c r="E3669" s="370">
        <v>29.64</v>
      </c>
      <c r="F3669" s="370">
        <v>1.0880000000000001</v>
      </c>
    </row>
    <row r="3670" spans="1:8">
      <c r="A3670" s="370"/>
      <c r="B3670" s="370">
        <v>31.43</v>
      </c>
      <c r="C3670" s="370">
        <v>166.7</v>
      </c>
      <c r="D3670" s="370">
        <v>46.55</v>
      </c>
      <c r="E3670" s="370">
        <v>30.58</v>
      </c>
      <c r="F3670" s="370">
        <v>1.0580000000000001</v>
      </c>
    </row>
    <row r="3671" spans="1:8">
      <c r="A3671" s="370"/>
      <c r="B3671" s="370">
        <v>39.29</v>
      </c>
      <c r="C3671" s="370">
        <v>162.5</v>
      </c>
      <c r="D3671" s="370">
        <v>55.13</v>
      </c>
      <c r="E3671" s="370">
        <v>31.54</v>
      </c>
      <c r="F3671" s="370">
        <v>1.036</v>
      </c>
    </row>
    <row r="3672" spans="1:8">
      <c r="A3672" s="370"/>
      <c r="B3672" s="370">
        <v>47.14</v>
      </c>
      <c r="C3672" s="370">
        <v>157.69999999999999</v>
      </c>
      <c r="D3672" s="370">
        <v>62.38</v>
      </c>
      <c r="E3672" s="370">
        <v>32.49</v>
      </c>
      <c r="F3672" s="370">
        <v>1.0509999999999999</v>
      </c>
    </row>
    <row r="3673" spans="1:8">
      <c r="A3673" s="370"/>
      <c r="B3673" s="370">
        <v>55</v>
      </c>
      <c r="C3673" s="370">
        <v>152.1</v>
      </c>
      <c r="D3673" s="370">
        <v>68.22</v>
      </c>
      <c r="E3673" s="370">
        <v>33.450000000000003</v>
      </c>
      <c r="F3673" s="370">
        <v>1.1299999999999999</v>
      </c>
    </row>
    <row r="3674" spans="1:8">
      <c r="A3674" s="370"/>
      <c r="B3674" s="370">
        <v>62.86</v>
      </c>
      <c r="C3674" s="370">
        <v>145.80000000000001</v>
      </c>
      <c r="D3674" s="370">
        <v>72.599999999999994</v>
      </c>
      <c r="E3674" s="370">
        <v>34.409999999999997</v>
      </c>
      <c r="F3674" s="370">
        <v>1.304</v>
      </c>
    </row>
    <row r="3675" spans="1:8">
      <c r="A3675" s="370"/>
      <c r="B3675" s="370">
        <v>70.709999999999994</v>
      </c>
      <c r="C3675" s="370">
        <v>138.5</v>
      </c>
      <c r="D3675" s="370">
        <v>75.459999999999994</v>
      </c>
      <c r="E3675" s="370">
        <v>35.369999999999997</v>
      </c>
      <c r="F3675" s="370">
        <v>1.599</v>
      </c>
    </row>
    <row r="3676" spans="1:8">
      <c r="A3676" s="370"/>
      <c r="B3676" s="370">
        <v>78.569999999999993</v>
      </c>
      <c r="C3676" s="370">
        <v>130.30000000000001</v>
      </c>
      <c r="D3676" s="370">
        <v>76.73</v>
      </c>
      <c r="E3676" s="370">
        <v>36.31</v>
      </c>
      <c r="F3676" s="370">
        <v>2.0449999999999999</v>
      </c>
    </row>
    <row r="3677" spans="1:8">
      <c r="A3677" s="370"/>
      <c r="B3677" s="370">
        <v>86.43</v>
      </c>
      <c r="C3677" s="370">
        <v>121</v>
      </c>
      <c r="D3677" s="370">
        <v>76.34</v>
      </c>
      <c r="E3677" s="370">
        <v>37.25</v>
      </c>
      <c r="F3677" s="370">
        <v>2.67</v>
      </c>
    </row>
    <row r="3678" spans="1:8">
      <c r="A3678" s="370"/>
      <c r="B3678" s="370">
        <v>94.29</v>
      </c>
      <c r="C3678" s="370">
        <v>110.6</v>
      </c>
      <c r="D3678" s="370">
        <v>74.239999999999995</v>
      </c>
      <c r="E3678" s="370">
        <v>38.17</v>
      </c>
      <c r="F3678" s="370">
        <v>3.5019999999999998</v>
      </c>
    </row>
    <row r="3679" spans="1:8">
      <c r="A3679" s="370"/>
      <c r="B3679" s="370">
        <v>102.1</v>
      </c>
      <c r="C3679" s="370">
        <v>98.99</v>
      </c>
      <c r="D3679" s="370">
        <v>70.349999999999994</v>
      </c>
      <c r="E3679" s="370">
        <v>39.07</v>
      </c>
      <c r="F3679" s="370">
        <v>4.57</v>
      </c>
    </row>
    <row r="3680" spans="1:8">
      <c r="A3680" s="370"/>
      <c r="B3680" s="370">
        <v>110</v>
      </c>
      <c r="C3680" s="370">
        <v>86.14</v>
      </c>
      <c r="D3680" s="370">
        <v>64.63</v>
      </c>
      <c r="E3680" s="370">
        <v>39.96</v>
      </c>
      <c r="F3680" s="370">
        <v>5.9009999999999998</v>
      </c>
    </row>
    <row r="3682" spans="1:8">
      <c r="A3682" s="399" t="s">
        <v>2054</v>
      </c>
      <c r="B3682" s="370">
        <v>0</v>
      </c>
      <c r="C3682" s="370">
        <v>198.2</v>
      </c>
      <c r="D3682" s="370">
        <v>0</v>
      </c>
      <c r="E3682" s="370">
        <v>30.03</v>
      </c>
      <c r="F3682" s="370">
        <v>0.94230000000000003</v>
      </c>
      <c r="G3682" s="370">
        <v>50</v>
      </c>
      <c r="H3682" s="370">
        <v>110</v>
      </c>
    </row>
    <row r="3683" spans="1:8">
      <c r="A3683" s="370"/>
      <c r="B3683" s="370">
        <v>7.8570000000000002</v>
      </c>
      <c r="C3683" s="370">
        <v>193.9</v>
      </c>
      <c r="D3683" s="370">
        <v>13.63</v>
      </c>
      <c r="E3683" s="370">
        <v>30.48</v>
      </c>
      <c r="F3683" s="370">
        <v>1.0580000000000001</v>
      </c>
    </row>
    <row r="3684" spans="1:8">
      <c r="A3684" s="370"/>
      <c r="B3684" s="370">
        <v>15.71</v>
      </c>
      <c r="C3684" s="370">
        <v>189.5</v>
      </c>
      <c r="D3684" s="370">
        <v>26.18</v>
      </c>
      <c r="E3684" s="370">
        <v>31.12</v>
      </c>
      <c r="F3684" s="370">
        <v>1.097</v>
      </c>
    </row>
    <row r="3685" spans="1:8">
      <c r="A3685" s="370"/>
      <c r="B3685" s="370">
        <v>23.57</v>
      </c>
      <c r="C3685" s="370">
        <v>184.9</v>
      </c>
      <c r="D3685" s="370">
        <v>37.29</v>
      </c>
      <c r="E3685" s="370">
        <v>31.92</v>
      </c>
      <c r="F3685" s="370">
        <v>1.0880000000000001</v>
      </c>
    </row>
    <row r="3686" spans="1:8">
      <c r="A3686" s="370"/>
      <c r="B3686" s="370">
        <v>31.43</v>
      </c>
      <c r="C3686" s="370">
        <v>180.1</v>
      </c>
      <c r="D3686" s="370">
        <v>46.99</v>
      </c>
      <c r="E3686" s="370">
        <v>32.86</v>
      </c>
      <c r="F3686" s="370">
        <v>1.0580000000000001</v>
      </c>
    </row>
    <row r="3687" spans="1:8">
      <c r="A3687" s="370"/>
      <c r="B3687" s="370">
        <v>39.29</v>
      </c>
      <c r="C3687" s="370">
        <v>175.1</v>
      </c>
      <c r="D3687" s="370">
        <v>55.29</v>
      </c>
      <c r="E3687" s="370">
        <v>33.89</v>
      </c>
      <c r="F3687" s="370">
        <v>1.036</v>
      </c>
    </row>
    <row r="3688" spans="1:8">
      <c r="A3688" s="370"/>
      <c r="B3688" s="370">
        <v>47.14</v>
      </c>
      <c r="C3688" s="370">
        <v>169.6</v>
      </c>
      <c r="D3688" s="370">
        <v>62.24</v>
      </c>
      <c r="E3688" s="370">
        <v>35.01</v>
      </c>
      <c r="F3688" s="370">
        <v>1.0509999999999999</v>
      </c>
    </row>
    <row r="3689" spans="1:8">
      <c r="A3689" s="370"/>
      <c r="B3689" s="370">
        <v>55</v>
      </c>
      <c r="C3689" s="370">
        <v>163.6</v>
      </c>
      <c r="D3689" s="370">
        <v>67.849999999999994</v>
      </c>
      <c r="E3689" s="370">
        <v>36.159999999999997</v>
      </c>
      <c r="F3689" s="370">
        <v>1.1299999999999999</v>
      </c>
    </row>
    <row r="3690" spans="1:8">
      <c r="A3690" s="370"/>
      <c r="B3690" s="370">
        <v>62.86</v>
      </c>
      <c r="C3690" s="370">
        <v>157.19999999999999</v>
      </c>
      <c r="D3690" s="370">
        <v>72.16</v>
      </c>
      <c r="E3690" s="370">
        <v>37.32</v>
      </c>
      <c r="F3690" s="370">
        <v>1.304</v>
      </c>
    </row>
    <row r="3691" spans="1:8">
      <c r="A3691" s="370"/>
      <c r="B3691" s="370">
        <v>70.709999999999994</v>
      </c>
      <c r="C3691" s="370">
        <v>150.1</v>
      </c>
      <c r="D3691" s="370">
        <v>75.180000000000007</v>
      </c>
      <c r="E3691" s="370">
        <v>38.47</v>
      </c>
      <c r="F3691" s="370">
        <v>1.599</v>
      </c>
    </row>
    <row r="3692" spans="1:8">
      <c r="A3692" s="370"/>
      <c r="B3692" s="370">
        <v>78.569999999999993</v>
      </c>
      <c r="C3692" s="370">
        <v>142.30000000000001</v>
      </c>
      <c r="D3692" s="370">
        <v>76.959999999999994</v>
      </c>
      <c r="E3692" s="370">
        <v>39.57</v>
      </c>
      <c r="F3692" s="370">
        <v>2.0449999999999999</v>
      </c>
    </row>
    <row r="3693" spans="1:8">
      <c r="A3693" s="370"/>
      <c r="B3693" s="370">
        <v>86.43</v>
      </c>
      <c r="C3693" s="370">
        <v>133.80000000000001</v>
      </c>
      <c r="D3693" s="370">
        <v>77.510000000000005</v>
      </c>
      <c r="E3693" s="370">
        <v>40.58</v>
      </c>
      <c r="F3693" s="370">
        <v>2.67</v>
      </c>
    </row>
    <row r="3694" spans="1:8">
      <c r="A3694" s="370"/>
      <c r="B3694" s="370">
        <v>94.29</v>
      </c>
      <c r="C3694" s="370">
        <v>124.5</v>
      </c>
      <c r="D3694" s="370">
        <v>76.86</v>
      </c>
      <c r="E3694" s="370">
        <v>41.49</v>
      </c>
      <c r="F3694" s="370">
        <v>3.5019999999999998</v>
      </c>
    </row>
    <row r="3695" spans="1:8">
      <c r="A3695" s="370"/>
      <c r="B3695" s="370">
        <v>102.1</v>
      </c>
      <c r="C3695" s="370">
        <v>114.2</v>
      </c>
      <c r="D3695" s="370">
        <v>75.040000000000006</v>
      </c>
      <c r="E3695" s="370">
        <v>42.26</v>
      </c>
      <c r="F3695" s="370">
        <v>4.57</v>
      </c>
    </row>
    <row r="3696" spans="1:8">
      <c r="A3696" s="370"/>
      <c r="B3696" s="370">
        <v>110</v>
      </c>
      <c r="C3696" s="370">
        <v>103</v>
      </c>
      <c r="D3696" s="370">
        <v>72.08</v>
      </c>
      <c r="E3696" s="370">
        <v>42.85</v>
      </c>
      <c r="F3696" s="370">
        <v>5.9009999999999998</v>
      </c>
    </row>
    <row r="3698" spans="1:8">
      <c r="A3698" s="399" t="s">
        <v>2157</v>
      </c>
      <c r="B3698" s="370">
        <v>0</v>
      </c>
      <c r="C3698" s="370">
        <v>47.9</v>
      </c>
      <c r="D3698" s="370">
        <v>0</v>
      </c>
      <c r="E3698" s="370">
        <v>12.33</v>
      </c>
      <c r="F3698" s="370">
        <v>2.431</v>
      </c>
      <c r="G3698" s="370">
        <v>60</v>
      </c>
      <c r="H3698" s="370">
        <v>150</v>
      </c>
    </row>
    <row r="3699" spans="1:8">
      <c r="A3699" s="370"/>
      <c r="B3699" s="370">
        <v>10.71</v>
      </c>
      <c r="C3699" s="370">
        <v>47.82</v>
      </c>
      <c r="D3699" s="370">
        <v>11.28</v>
      </c>
      <c r="E3699" s="370">
        <v>12.56</v>
      </c>
      <c r="F3699" s="370">
        <v>2.613</v>
      </c>
    </row>
    <row r="3700" spans="1:8">
      <c r="A3700" s="370"/>
      <c r="B3700" s="370">
        <v>21.43</v>
      </c>
      <c r="C3700" s="370">
        <v>47.66</v>
      </c>
      <c r="D3700" s="370">
        <v>21.8</v>
      </c>
      <c r="E3700" s="370">
        <v>12.88</v>
      </c>
      <c r="F3700" s="370">
        <v>2.7949999999999999</v>
      </c>
    </row>
    <row r="3701" spans="1:8">
      <c r="A3701" s="370"/>
      <c r="B3701" s="370">
        <v>32.14</v>
      </c>
      <c r="C3701" s="370">
        <v>47.39</v>
      </c>
      <c r="D3701" s="370">
        <v>31.31</v>
      </c>
      <c r="E3701" s="370">
        <v>13.28</v>
      </c>
      <c r="F3701" s="370">
        <v>2.9870000000000001</v>
      </c>
    </row>
    <row r="3702" spans="1:8">
      <c r="A3702" s="370"/>
      <c r="B3702" s="370">
        <v>42.86</v>
      </c>
      <c r="C3702" s="370">
        <v>47.01</v>
      </c>
      <c r="D3702" s="370">
        <v>39.82</v>
      </c>
      <c r="E3702" s="370">
        <v>13.75</v>
      </c>
      <c r="F3702" s="370">
        <v>3.1989999999999998</v>
      </c>
    </row>
    <row r="3703" spans="1:8">
      <c r="A3703" s="370"/>
      <c r="B3703" s="370">
        <v>53.57</v>
      </c>
      <c r="C3703" s="370">
        <v>46.5</v>
      </c>
      <c r="D3703" s="370">
        <v>47.35</v>
      </c>
      <c r="E3703" s="370">
        <v>14.28</v>
      </c>
      <c r="F3703" s="370">
        <v>3.4430000000000001</v>
      </c>
    </row>
    <row r="3704" spans="1:8">
      <c r="A3704" s="370"/>
      <c r="B3704" s="370">
        <v>64.290000000000006</v>
      </c>
      <c r="C3704" s="370">
        <v>45.86</v>
      </c>
      <c r="D3704" s="370">
        <v>53.91</v>
      </c>
      <c r="E3704" s="370">
        <v>14.84</v>
      </c>
      <c r="F3704" s="370">
        <v>3.7269999999999999</v>
      </c>
    </row>
    <row r="3705" spans="1:8">
      <c r="A3705" s="370"/>
      <c r="B3705" s="370">
        <v>75</v>
      </c>
      <c r="C3705" s="370">
        <v>45.06</v>
      </c>
      <c r="D3705" s="370">
        <v>59.53</v>
      </c>
      <c r="E3705" s="370">
        <v>15.43</v>
      </c>
      <c r="F3705" s="370">
        <v>4.0629999999999997</v>
      </c>
    </row>
    <row r="3706" spans="1:8">
      <c r="A3706" s="370"/>
      <c r="B3706" s="370">
        <v>85.71</v>
      </c>
      <c r="C3706" s="370">
        <v>44.09</v>
      </c>
      <c r="D3706" s="370">
        <v>64.209999999999994</v>
      </c>
      <c r="E3706" s="370">
        <v>16.02</v>
      </c>
      <c r="F3706" s="370">
        <v>4.4610000000000003</v>
      </c>
    </row>
    <row r="3707" spans="1:8">
      <c r="A3707" s="370"/>
      <c r="B3707" s="370">
        <v>96.43</v>
      </c>
      <c r="C3707" s="370">
        <v>42.94</v>
      </c>
      <c r="D3707" s="370">
        <v>67.98</v>
      </c>
      <c r="E3707" s="370">
        <v>16.600000000000001</v>
      </c>
      <c r="F3707" s="370">
        <v>4.93</v>
      </c>
    </row>
    <row r="3708" spans="1:8">
      <c r="A3708" s="370"/>
      <c r="B3708" s="370">
        <v>107.1</v>
      </c>
      <c r="C3708" s="370">
        <v>41.61</v>
      </c>
      <c r="D3708" s="370">
        <v>70.849999999999994</v>
      </c>
      <c r="E3708" s="370">
        <v>17.16</v>
      </c>
      <c r="F3708" s="370">
        <v>5.4829999999999997</v>
      </c>
    </row>
    <row r="3709" spans="1:8">
      <c r="A3709" s="370"/>
      <c r="B3709" s="370">
        <v>117.9</v>
      </c>
      <c r="C3709" s="370">
        <v>40.06</v>
      </c>
      <c r="D3709" s="370">
        <v>72.84</v>
      </c>
      <c r="E3709" s="370">
        <v>17.68</v>
      </c>
      <c r="F3709" s="370">
        <v>6.1280000000000001</v>
      </c>
    </row>
    <row r="3710" spans="1:8">
      <c r="A3710" s="370"/>
      <c r="B3710" s="370">
        <v>128.6</v>
      </c>
      <c r="C3710" s="370">
        <v>38.299999999999997</v>
      </c>
      <c r="D3710" s="370">
        <v>73.97</v>
      </c>
      <c r="E3710" s="370">
        <v>18.14</v>
      </c>
      <c r="F3710" s="370">
        <v>6.8760000000000003</v>
      </c>
    </row>
    <row r="3711" spans="1:8">
      <c r="A3711" s="370"/>
      <c r="B3711" s="370">
        <v>139.30000000000001</v>
      </c>
      <c r="C3711" s="370">
        <v>36.31</v>
      </c>
      <c r="D3711" s="370">
        <v>74.25</v>
      </c>
      <c r="E3711" s="370">
        <v>18.53</v>
      </c>
      <c r="F3711" s="370">
        <v>7.7380000000000004</v>
      </c>
    </row>
    <row r="3712" spans="1:8">
      <c r="A3712" s="370"/>
      <c r="B3712" s="370">
        <v>150</v>
      </c>
      <c r="C3712" s="370">
        <v>34.07</v>
      </c>
      <c r="D3712" s="370">
        <v>73.7</v>
      </c>
      <c r="E3712" s="370">
        <v>18.84</v>
      </c>
      <c r="F3712" s="370">
        <v>8.7219999999999995</v>
      </c>
    </row>
    <row r="3714" spans="1:8">
      <c r="A3714" s="399" t="s">
        <v>2158</v>
      </c>
      <c r="B3714" s="370">
        <v>0</v>
      </c>
      <c r="C3714" s="370">
        <v>59.54</v>
      </c>
      <c r="D3714" s="370">
        <v>0</v>
      </c>
      <c r="E3714" s="370">
        <v>14.87</v>
      </c>
      <c r="F3714" s="370">
        <v>2.431</v>
      </c>
      <c r="G3714" s="370">
        <v>60</v>
      </c>
      <c r="H3714" s="370">
        <v>150</v>
      </c>
    </row>
    <row r="3715" spans="1:8">
      <c r="A3715" s="370"/>
      <c r="B3715" s="370">
        <v>10.71</v>
      </c>
      <c r="C3715" s="370">
        <v>59.22</v>
      </c>
      <c r="D3715" s="370">
        <v>11.28</v>
      </c>
      <c r="E3715" s="370">
        <v>15.28</v>
      </c>
      <c r="F3715" s="370">
        <v>2.613</v>
      </c>
    </row>
    <row r="3716" spans="1:8">
      <c r="A3716" s="370"/>
      <c r="B3716" s="370">
        <v>21.43</v>
      </c>
      <c r="C3716" s="370">
        <v>58.86</v>
      </c>
      <c r="D3716" s="370">
        <v>21.8</v>
      </c>
      <c r="E3716" s="370">
        <v>15.79</v>
      </c>
      <c r="F3716" s="370">
        <v>2.7949999999999999</v>
      </c>
    </row>
    <row r="3717" spans="1:8">
      <c r="A3717" s="370"/>
      <c r="B3717" s="370">
        <v>32.14</v>
      </c>
      <c r="C3717" s="370">
        <v>58.43</v>
      </c>
      <c r="D3717" s="370">
        <v>31.31</v>
      </c>
      <c r="E3717" s="370">
        <v>16.36</v>
      </c>
      <c r="F3717" s="370">
        <v>2.9870000000000001</v>
      </c>
    </row>
    <row r="3718" spans="1:8">
      <c r="A3718" s="370"/>
      <c r="B3718" s="370">
        <v>42.86</v>
      </c>
      <c r="C3718" s="370">
        <v>57.92</v>
      </c>
      <c r="D3718" s="370">
        <v>39.82</v>
      </c>
      <c r="E3718" s="370">
        <v>17</v>
      </c>
      <c r="F3718" s="370">
        <v>3.1989999999999998</v>
      </c>
    </row>
    <row r="3719" spans="1:8">
      <c r="A3719" s="370"/>
      <c r="B3719" s="370">
        <v>53.57</v>
      </c>
      <c r="C3719" s="370">
        <v>57.28</v>
      </c>
      <c r="D3719" s="370">
        <v>47.35</v>
      </c>
      <c r="E3719" s="370">
        <v>17.670000000000002</v>
      </c>
      <c r="F3719" s="370">
        <v>3.4430000000000001</v>
      </c>
    </row>
    <row r="3720" spans="1:8">
      <c r="A3720" s="370"/>
      <c r="B3720" s="370">
        <v>64.290000000000006</v>
      </c>
      <c r="C3720" s="370">
        <v>56.48</v>
      </c>
      <c r="D3720" s="370">
        <v>53.91</v>
      </c>
      <c r="E3720" s="370">
        <v>18.37</v>
      </c>
      <c r="F3720" s="370">
        <v>3.7269999999999999</v>
      </c>
    </row>
    <row r="3721" spans="1:8">
      <c r="A3721" s="370"/>
      <c r="B3721" s="370">
        <v>75</v>
      </c>
      <c r="C3721" s="370">
        <v>55.5</v>
      </c>
      <c r="D3721" s="370">
        <v>59.53</v>
      </c>
      <c r="E3721" s="370">
        <v>19.07</v>
      </c>
      <c r="F3721" s="370">
        <v>4.0629999999999997</v>
      </c>
    </row>
    <row r="3722" spans="1:8">
      <c r="A3722" s="370"/>
      <c r="B3722" s="370">
        <v>85.71</v>
      </c>
      <c r="C3722" s="370">
        <v>54.31</v>
      </c>
      <c r="D3722" s="370">
        <v>64.209999999999994</v>
      </c>
      <c r="E3722" s="370">
        <v>19.760000000000002</v>
      </c>
      <c r="F3722" s="370">
        <v>4.4610000000000003</v>
      </c>
    </row>
    <row r="3723" spans="1:8">
      <c r="A3723" s="370"/>
      <c r="B3723" s="370">
        <v>96.43</v>
      </c>
      <c r="C3723" s="370">
        <v>52.87</v>
      </c>
      <c r="D3723" s="370">
        <v>67.98</v>
      </c>
      <c r="E3723" s="370">
        <v>20.420000000000002</v>
      </c>
      <c r="F3723" s="370">
        <v>4.93</v>
      </c>
    </row>
    <row r="3724" spans="1:8">
      <c r="A3724" s="370"/>
      <c r="B3724" s="370">
        <v>107.1</v>
      </c>
      <c r="C3724" s="370">
        <v>51.15</v>
      </c>
      <c r="D3724" s="370">
        <v>70.849999999999994</v>
      </c>
      <c r="E3724" s="370">
        <v>21.04</v>
      </c>
      <c r="F3724" s="370">
        <v>5.4829999999999997</v>
      </c>
    </row>
    <row r="3725" spans="1:8">
      <c r="A3725" s="370"/>
      <c r="B3725" s="370">
        <v>117.9</v>
      </c>
      <c r="C3725" s="370">
        <v>49.12</v>
      </c>
      <c r="D3725" s="370">
        <v>72.84</v>
      </c>
      <c r="E3725" s="370">
        <v>21.6</v>
      </c>
      <c r="F3725" s="370">
        <v>6.1280000000000001</v>
      </c>
    </row>
    <row r="3726" spans="1:8">
      <c r="A3726" s="370"/>
      <c r="B3726" s="370">
        <v>128.6</v>
      </c>
      <c r="C3726" s="370">
        <v>46.76</v>
      </c>
      <c r="D3726" s="370">
        <v>73.97</v>
      </c>
      <c r="E3726" s="370">
        <v>22.07</v>
      </c>
      <c r="F3726" s="370">
        <v>6.8760000000000003</v>
      </c>
    </row>
    <row r="3727" spans="1:8">
      <c r="A3727" s="370"/>
      <c r="B3727" s="370">
        <v>139.30000000000001</v>
      </c>
      <c r="C3727" s="370">
        <v>44.02</v>
      </c>
      <c r="D3727" s="370">
        <v>74.25</v>
      </c>
      <c r="E3727" s="370">
        <v>22.45</v>
      </c>
      <c r="F3727" s="370">
        <v>7.7380000000000004</v>
      </c>
    </row>
    <row r="3728" spans="1:8">
      <c r="A3728" s="370"/>
      <c r="B3728" s="370">
        <v>150</v>
      </c>
      <c r="C3728" s="370">
        <v>40.89</v>
      </c>
      <c r="D3728" s="370">
        <v>73.7</v>
      </c>
      <c r="E3728" s="370">
        <v>22.72</v>
      </c>
      <c r="F3728" s="370">
        <v>8.7219999999999995</v>
      </c>
    </row>
    <row r="3730" spans="1:8">
      <c r="A3730" s="399" t="s">
        <v>2159</v>
      </c>
      <c r="B3730" s="370">
        <v>0</v>
      </c>
      <c r="C3730" s="370">
        <v>65.98</v>
      </c>
      <c r="D3730" s="370">
        <v>0</v>
      </c>
      <c r="E3730" s="370">
        <v>16.59</v>
      </c>
      <c r="F3730" s="370">
        <v>2.431</v>
      </c>
      <c r="G3730" s="370">
        <v>60</v>
      </c>
      <c r="H3730" s="370">
        <v>150</v>
      </c>
    </row>
    <row r="3731" spans="1:8">
      <c r="A3731" s="370"/>
      <c r="B3731" s="370">
        <v>10.71</v>
      </c>
      <c r="C3731" s="370">
        <v>65.739999999999995</v>
      </c>
      <c r="D3731" s="370">
        <v>11.28</v>
      </c>
      <c r="E3731" s="370">
        <v>17.010000000000002</v>
      </c>
      <c r="F3731" s="370">
        <v>2.613</v>
      </c>
    </row>
    <row r="3732" spans="1:8">
      <c r="A3732" s="370"/>
      <c r="B3732" s="370">
        <v>21.43</v>
      </c>
      <c r="C3732" s="370">
        <v>65.489999999999995</v>
      </c>
      <c r="D3732" s="370">
        <v>21.8</v>
      </c>
      <c r="E3732" s="370">
        <v>17.57</v>
      </c>
      <c r="F3732" s="370">
        <v>2.7949999999999999</v>
      </c>
    </row>
    <row r="3733" spans="1:8">
      <c r="A3733" s="370"/>
      <c r="B3733" s="370">
        <v>32.14</v>
      </c>
      <c r="C3733" s="370">
        <v>65.2</v>
      </c>
      <c r="D3733" s="370">
        <v>31.31</v>
      </c>
      <c r="E3733" s="370">
        <v>18.25</v>
      </c>
      <c r="F3733" s="370">
        <v>2.9870000000000001</v>
      </c>
    </row>
    <row r="3734" spans="1:8">
      <c r="A3734" s="370"/>
      <c r="B3734" s="370">
        <v>42.86</v>
      </c>
      <c r="C3734" s="370">
        <v>64.819999999999993</v>
      </c>
      <c r="D3734" s="370">
        <v>39.82</v>
      </c>
      <c r="E3734" s="370">
        <v>19</v>
      </c>
      <c r="F3734" s="370">
        <v>3.1989999999999998</v>
      </c>
    </row>
    <row r="3735" spans="1:8">
      <c r="A3735" s="370"/>
      <c r="B3735" s="370">
        <v>53.57</v>
      </c>
      <c r="C3735" s="370">
        <v>64.290000000000006</v>
      </c>
      <c r="D3735" s="370">
        <v>47.35</v>
      </c>
      <c r="E3735" s="370">
        <v>19.82</v>
      </c>
      <c r="F3735" s="370">
        <v>3.4430000000000001</v>
      </c>
    </row>
    <row r="3736" spans="1:8">
      <c r="A3736" s="370"/>
      <c r="B3736" s="370">
        <v>64.290000000000006</v>
      </c>
      <c r="C3736" s="370">
        <v>63.59</v>
      </c>
      <c r="D3736" s="370">
        <v>53.91</v>
      </c>
      <c r="E3736" s="370">
        <v>20.67</v>
      </c>
      <c r="F3736" s="370">
        <v>3.7269999999999999</v>
      </c>
    </row>
    <row r="3737" spans="1:8">
      <c r="A3737" s="370"/>
      <c r="B3737" s="370">
        <v>75</v>
      </c>
      <c r="C3737" s="370">
        <v>62.65</v>
      </c>
      <c r="D3737" s="370">
        <v>59.53</v>
      </c>
      <c r="E3737" s="370">
        <v>21.53</v>
      </c>
      <c r="F3737" s="370">
        <v>4.0629999999999997</v>
      </c>
    </row>
    <row r="3738" spans="1:8">
      <c r="A3738" s="370"/>
      <c r="B3738" s="370">
        <v>85.71</v>
      </c>
      <c r="C3738" s="370">
        <v>61.44</v>
      </c>
      <c r="D3738" s="370">
        <v>64.209999999999994</v>
      </c>
      <c r="E3738" s="370">
        <v>22.37</v>
      </c>
      <c r="F3738" s="370">
        <v>4.4610000000000003</v>
      </c>
    </row>
    <row r="3739" spans="1:8">
      <c r="A3739" s="370"/>
      <c r="B3739" s="370">
        <v>96.43</v>
      </c>
      <c r="C3739" s="370">
        <v>59.92</v>
      </c>
      <c r="D3739" s="370">
        <v>67.98</v>
      </c>
      <c r="E3739" s="370">
        <v>23.16</v>
      </c>
      <c r="F3739" s="370">
        <v>4.93</v>
      </c>
    </row>
    <row r="3740" spans="1:8">
      <c r="A3740" s="370"/>
      <c r="B3740" s="370">
        <v>107.1</v>
      </c>
      <c r="C3740" s="370">
        <v>58.03</v>
      </c>
      <c r="D3740" s="370">
        <v>70.849999999999994</v>
      </c>
      <c r="E3740" s="370">
        <v>23.88</v>
      </c>
      <c r="F3740" s="370">
        <v>5.4829999999999997</v>
      </c>
    </row>
    <row r="3741" spans="1:8">
      <c r="A3741" s="370"/>
      <c r="B3741" s="370">
        <v>117.9</v>
      </c>
      <c r="C3741" s="370">
        <v>55.73</v>
      </c>
      <c r="D3741" s="370">
        <v>72.84</v>
      </c>
      <c r="E3741" s="370">
        <v>24.51</v>
      </c>
      <c r="F3741" s="370">
        <v>6.1280000000000001</v>
      </c>
    </row>
    <row r="3742" spans="1:8">
      <c r="A3742" s="370"/>
      <c r="B3742" s="370">
        <v>128.6</v>
      </c>
      <c r="C3742" s="370">
        <v>52.98</v>
      </c>
      <c r="D3742" s="370">
        <v>73.97</v>
      </c>
      <c r="E3742" s="370">
        <v>25.01</v>
      </c>
      <c r="F3742" s="370">
        <v>6.8760000000000003</v>
      </c>
    </row>
    <row r="3743" spans="1:8">
      <c r="A3743" s="370"/>
      <c r="B3743" s="370">
        <v>139.30000000000001</v>
      </c>
      <c r="C3743" s="370">
        <v>49.74</v>
      </c>
      <c r="D3743" s="370">
        <v>74.25</v>
      </c>
      <c r="E3743" s="370">
        <v>25.36</v>
      </c>
      <c r="F3743" s="370">
        <v>7.7380000000000004</v>
      </c>
    </row>
    <row r="3744" spans="1:8">
      <c r="A3744" s="370"/>
      <c r="B3744" s="370">
        <v>150</v>
      </c>
      <c r="C3744" s="370">
        <v>45.95</v>
      </c>
      <c r="D3744" s="370">
        <v>73.7</v>
      </c>
      <c r="E3744" s="370">
        <v>25.54</v>
      </c>
      <c r="F3744" s="370">
        <v>8.7219999999999995</v>
      </c>
    </row>
    <row r="3746" spans="1:8">
      <c r="A3746" s="399" t="s">
        <v>2160</v>
      </c>
      <c r="B3746" s="370">
        <v>0</v>
      </c>
      <c r="C3746" s="370">
        <v>71.14</v>
      </c>
      <c r="D3746" s="370">
        <v>0</v>
      </c>
      <c r="E3746" s="370">
        <v>18</v>
      </c>
      <c r="F3746" s="370">
        <v>2.431</v>
      </c>
      <c r="G3746" s="370">
        <v>60</v>
      </c>
      <c r="H3746" s="370">
        <v>150</v>
      </c>
    </row>
    <row r="3747" spans="1:8">
      <c r="A3747" s="370"/>
      <c r="B3747" s="370">
        <v>10.71</v>
      </c>
      <c r="C3747" s="370">
        <v>71.03</v>
      </c>
      <c r="D3747" s="370">
        <v>11.28</v>
      </c>
      <c r="E3747" s="370">
        <v>18.45</v>
      </c>
      <c r="F3747" s="370">
        <v>2.613</v>
      </c>
    </row>
    <row r="3748" spans="1:8">
      <c r="A3748" s="370"/>
      <c r="B3748" s="370">
        <v>21.43</v>
      </c>
      <c r="C3748" s="370">
        <v>70.87</v>
      </c>
      <c r="D3748" s="370">
        <v>21.8</v>
      </c>
      <c r="E3748" s="370">
        <v>19.04</v>
      </c>
      <c r="F3748" s="370">
        <v>2.7949999999999999</v>
      </c>
    </row>
    <row r="3749" spans="1:8">
      <c r="A3749" s="370"/>
      <c r="B3749" s="370">
        <v>32.14</v>
      </c>
      <c r="C3749" s="370">
        <v>70.64</v>
      </c>
      <c r="D3749" s="370">
        <v>31.31</v>
      </c>
      <c r="E3749" s="370">
        <v>19.77</v>
      </c>
      <c r="F3749" s="370">
        <v>2.9870000000000001</v>
      </c>
    </row>
    <row r="3750" spans="1:8">
      <c r="A3750" s="370"/>
      <c r="B3750" s="370">
        <v>42.86</v>
      </c>
      <c r="C3750" s="370">
        <v>70.290000000000006</v>
      </c>
      <c r="D3750" s="370">
        <v>39.82</v>
      </c>
      <c r="E3750" s="370">
        <v>20.59</v>
      </c>
      <c r="F3750" s="370">
        <v>3.1989999999999998</v>
      </c>
    </row>
    <row r="3751" spans="1:8">
      <c r="A3751" s="370"/>
      <c r="B3751" s="370">
        <v>53.57</v>
      </c>
      <c r="C3751" s="370">
        <v>69.78</v>
      </c>
      <c r="D3751" s="370">
        <v>47.35</v>
      </c>
      <c r="E3751" s="370">
        <v>21.48</v>
      </c>
      <c r="F3751" s="370">
        <v>3.4430000000000001</v>
      </c>
    </row>
    <row r="3752" spans="1:8">
      <c r="A3752" s="370"/>
      <c r="B3752" s="370">
        <v>64.290000000000006</v>
      </c>
      <c r="C3752" s="370">
        <v>69.069999999999993</v>
      </c>
      <c r="D3752" s="370">
        <v>53.91</v>
      </c>
      <c r="E3752" s="370">
        <v>22.43</v>
      </c>
      <c r="F3752" s="370">
        <v>3.7269999999999999</v>
      </c>
    </row>
    <row r="3753" spans="1:8">
      <c r="A3753" s="370"/>
      <c r="B3753" s="370">
        <v>75</v>
      </c>
      <c r="C3753" s="370">
        <v>68.12</v>
      </c>
      <c r="D3753" s="370">
        <v>59.53</v>
      </c>
      <c r="E3753" s="370">
        <v>23.39</v>
      </c>
      <c r="F3753" s="370">
        <v>4.0629999999999997</v>
      </c>
    </row>
    <row r="3754" spans="1:8">
      <c r="A3754" s="370"/>
      <c r="B3754" s="370">
        <v>85.71</v>
      </c>
      <c r="C3754" s="370">
        <v>66.88</v>
      </c>
      <c r="D3754" s="370">
        <v>64.209999999999994</v>
      </c>
      <c r="E3754" s="370">
        <v>24.34</v>
      </c>
      <c r="F3754" s="370">
        <v>4.4610000000000003</v>
      </c>
    </row>
    <row r="3755" spans="1:8">
      <c r="A3755" s="370"/>
      <c r="B3755" s="370">
        <v>96.43</v>
      </c>
      <c r="C3755" s="370">
        <v>65.319999999999993</v>
      </c>
      <c r="D3755" s="370">
        <v>67.98</v>
      </c>
      <c r="E3755" s="370">
        <v>25.26</v>
      </c>
      <c r="F3755" s="370">
        <v>4.93</v>
      </c>
    </row>
    <row r="3756" spans="1:8">
      <c r="A3756" s="370"/>
      <c r="B3756" s="370">
        <v>107.1</v>
      </c>
      <c r="C3756" s="370">
        <v>63.39</v>
      </c>
      <c r="D3756" s="370">
        <v>70.849999999999994</v>
      </c>
      <c r="E3756" s="370">
        <v>26.11</v>
      </c>
      <c r="F3756" s="370">
        <v>5.4829999999999997</v>
      </c>
    </row>
    <row r="3757" spans="1:8">
      <c r="A3757" s="370"/>
      <c r="B3757" s="370">
        <v>117.9</v>
      </c>
      <c r="C3757" s="370">
        <v>61.05</v>
      </c>
      <c r="D3757" s="370">
        <v>72.84</v>
      </c>
      <c r="E3757" s="370">
        <v>26.88</v>
      </c>
      <c r="F3757" s="370">
        <v>6.1280000000000001</v>
      </c>
    </row>
    <row r="3758" spans="1:8">
      <c r="A3758" s="370"/>
      <c r="B3758" s="370">
        <v>128.6</v>
      </c>
      <c r="C3758" s="370">
        <v>58.26</v>
      </c>
      <c r="D3758" s="370">
        <v>73.97</v>
      </c>
      <c r="E3758" s="370">
        <v>27.53</v>
      </c>
      <c r="F3758" s="370">
        <v>6.8760000000000003</v>
      </c>
    </row>
    <row r="3759" spans="1:8">
      <c r="A3759" s="370"/>
      <c r="B3759" s="370">
        <v>139.30000000000001</v>
      </c>
      <c r="C3759" s="370">
        <v>54.99</v>
      </c>
      <c r="D3759" s="370">
        <v>74.25</v>
      </c>
      <c r="E3759" s="370">
        <v>28.04</v>
      </c>
      <c r="F3759" s="370">
        <v>7.7380000000000004</v>
      </c>
    </row>
    <row r="3760" spans="1:8">
      <c r="A3760" s="370"/>
      <c r="B3760" s="370">
        <v>150</v>
      </c>
      <c r="C3760" s="370">
        <v>51.18</v>
      </c>
      <c r="D3760" s="370">
        <v>73.7</v>
      </c>
      <c r="E3760" s="370">
        <v>28.38</v>
      </c>
      <c r="F3760" s="370">
        <v>8.7219999999999995</v>
      </c>
    </row>
    <row r="3762" spans="1:8">
      <c r="A3762" s="399" t="s">
        <v>2161</v>
      </c>
      <c r="B3762" s="370">
        <v>0</v>
      </c>
      <c r="C3762" s="370">
        <v>83.19</v>
      </c>
      <c r="D3762" s="370">
        <v>0</v>
      </c>
      <c r="E3762" s="370">
        <v>20.95</v>
      </c>
      <c r="F3762" s="370">
        <v>2.431</v>
      </c>
      <c r="G3762" s="370">
        <v>60</v>
      </c>
      <c r="H3762" s="370">
        <v>150</v>
      </c>
    </row>
    <row r="3763" spans="1:8">
      <c r="A3763" s="370"/>
      <c r="B3763" s="370">
        <v>10.71</v>
      </c>
      <c r="C3763" s="370">
        <v>83.06</v>
      </c>
      <c r="D3763" s="370">
        <v>11.28</v>
      </c>
      <c r="E3763" s="370">
        <v>21.53</v>
      </c>
      <c r="F3763" s="370">
        <v>2.613</v>
      </c>
    </row>
    <row r="3764" spans="1:8">
      <c r="A3764" s="370"/>
      <c r="B3764" s="370">
        <v>21.43</v>
      </c>
      <c r="C3764" s="370">
        <v>82.82</v>
      </c>
      <c r="D3764" s="370">
        <v>21.8</v>
      </c>
      <c r="E3764" s="370">
        <v>22.25</v>
      </c>
      <c r="F3764" s="370">
        <v>2.7949999999999999</v>
      </c>
    </row>
    <row r="3765" spans="1:8">
      <c r="A3765" s="370"/>
      <c r="B3765" s="370">
        <v>32.14</v>
      </c>
      <c r="C3765" s="370">
        <v>82.42</v>
      </c>
      <c r="D3765" s="370">
        <v>31.31</v>
      </c>
      <c r="E3765" s="370">
        <v>23.08</v>
      </c>
      <c r="F3765" s="370">
        <v>2.9870000000000001</v>
      </c>
    </row>
    <row r="3766" spans="1:8">
      <c r="A3766" s="370"/>
      <c r="B3766" s="370">
        <v>42.86</v>
      </c>
      <c r="C3766" s="370">
        <v>81.84</v>
      </c>
      <c r="D3766" s="370">
        <v>39.82</v>
      </c>
      <c r="E3766" s="370">
        <v>24</v>
      </c>
      <c r="F3766" s="370">
        <v>3.1989999999999998</v>
      </c>
    </row>
    <row r="3767" spans="1:8">
      <c r="A3767" s="370"/>
      <c r="B3767" s="370">
        <v>53.57</v>
      </c>
      <c r="C3767" s="370">
        <v>81.040000000000006</v>
      </c>
      <c r="D3767" s="370">
        <v>47.35</v>
      </c>
      <c r="E3767" s="370">
        <v>24.97</v>
      </c>
      <c r="F3767" s="370">
        <v>3.4430000000000001</v>
      </c>
    </row>
    <row r="3768" spans="1:8">
      <c r="A3768" s="370"/>
      <c r="B3768" s="370">
        <v>64.290000000000006</v>
      </c>
      <c r="C3768" s="370">
        <v>79.97</v>
      </c>
      <c r="D3768" s="370">
        <v>53.91</v>
      </c>
      <c r="E3768" s="370">
        <v>25.98</v>
      </c>
      <c r="F3768" s="370">
        <v>3.7269999999999999</v>
      </c>
    </row>
    <row r="3769" spans="1:8">
      <c r="A3769" s="370"/>
      <c r="B3769" s="370">
        <v>75</v>
      </c>
      <c r="C3769" s="370">
        <v>78.62</v>
      </c>
      <c r="D3769" s="370">
        <v>59.53</v>
      </c>
      <c r="E3769" s="370">
        <v>26.99</v>
      </c>
      <c r="F3769" s="370">
        <v>4.0629999999999997</v>
      </c>
    </row>
    <row r="3770" spans="1:8">
      <c r="A3770" s="370"/>
      <c r="B3770" s="370">
        <v>85.71</v>
      </c>
      <c r="C3770" s="370">
        <v>76.930000000000007</v>
      </c>
      <c r="D3770" s="370">
        <v>64.209999999999994</v>
      </c>
      <c r="E3770" s="370">
        <v>27.98</v>
      </c>
      <c r="F3770" s="370">
        <v>4.4610000000000003</v>
      </c>
    </row>
    <row r="3771" spans="1:8">
      <c r="A3771" s="370"/>
      <c r="B3771" s="370">
        <v>96.43</v>
      </c>
      <c r="C3771" s="370">
        <v>74.88</v>
      </c>
      <c r="D3771" s="370">
        <v>67.98</v>
      </c>
      <c r="E3771" s="370">
        <v>28.93</v>
      </c>
      <c r="F3771" s="370">
        <v>4.93</v>
      </c>
    </row>
    <row r="3772" spans="1:8">
      <c r="A3772" s="370"/>
      <c r="B3772" s="370">
        <v>107.1</v>
      </c>
      <c r="C3772" s="370">
        <v>72.42</v>
      </c>
      <c r="D3772" s="370">
        <v>70.849999999999994</v>
      </c>
      <c r="E3772" s="370">
        <v>29.81</v>
      </c>
      <c r="F3772" s="370">
        <v>5.4829999999999997</v>
      </c>
    </row>
    <row r="3773" spans="1:8">
      <c r="A3773" s="370"/>
      <c r="B3773" s="370">
        <v>117.9</v>
      </c>
      <c r="C3773" s="370">
        <v>69.53</v>
      </c>
      <c r="D3773" s="370">
        <v>72.84</v>
      </c>
      <c r="E3773" s="370">
        <v>30.6</v>
      </c>
      <c r="F3773" s="370">
        <v>6.1280000000000001</v>
      </c>
    </row>
    <row r="3774" spans="1:8">
      <c r="A3774" s="370"/>
      <c r="B3774" s="370">
        <v>128.6</v>
      </c>
      <c r="C3774" s="370">
        <v>66.16</v>
      </c>
      <c r="D3774" s="370">
        <v>73.97</v>
      </c>
      <c r="E3774" s="370">
        <v>31.26</v>
      </c>
      <c r="F3774" s="370">
        <v>6.8760000000000003</v>
      </c>
    </row>
    <row r="3775" spans="1:8">
      <c r="A3775" s="370"/>
      <c r="B3775" s="370">
        <v>139.30000000000001</v>
      </c>
      <c r="C3775" s="370">
        <v>62.29</v>
      </c>
      <c r="D3775" s="370">
        <v>74.25</v>
      </c>
      <c r="E3775" s="370">
        <v>31.77</v>
      </c>
      <c r="F3775" s="370">
        <v>7.7380000000000004</v>
      </c>
    </row>
    <row r="3776" spans="1:8">
      <c r="A3776" s="370"/>
      <c r="B3776" s="370">
        <v>150</v>
      </c>
      <c r="C3776" s="370">
        <v>57.88</v>
      </c>
      <c r="D3776" s="370">
        <v>73.7</v>
      </c>
      <c r="E3776" s="370">
        <v>32.119999999999997</v>
      </c>
      <c r="F3776" s="370">
        <v>8.7219999999999995</v>
      </c>
    </row>
    <row r="3778" spans="1:8">
      <c r="A3778" s="399" t="s">
        <v>2162</v>
      </c>
      <c r="B3778" s="370">
        <v>0</v>
      </c>
      <c r="C3778" s="370">
        <v>91.49</v>
      </c>
      <c r="D3778" s="370">
        <v>0</v>
      </c>
      <c r="E3778" s="370">
        <v>23.21</v>
      </c>
      <c r="F3778" s="370">
        <v>2.431</v>
      </c>
      <c r="G3778" s="370">
        <v>60</v>
      </c>
      <c r="H3778" s="370">
        <v>150</v>
      </c>
    </row>
    <row r="3779" spans="1:8">
      <c r="A3779" s="370"/>
      <c r="B3779" s="370">
        <v>10.71</v>
      </c>
      <c r="C3779" s="370">
        <v>90.84</v>
      </c>
      <c r="D3779" s="370">
        <v>11.28</v>
      </c>
      <c r="E3779" s="370">
        <v>23.64</v>
      </c>
      <c r="F3779" s="370">
        <v>2.613</v>
      </c>
    </row>
    <row r="3780" spans="1:8">
      <c r="A3780" s="370"/>
      <c r="B3780" s="370">
        <v>21.43</v>
      </c>
      <c r="C3780" s="370">
        <v>90.2</v>
      </c>
      <c r="D3780" s="370">
        <v>21.8</v>
      </c>
      <c r="E3780" s="370">
        <v>24.27</v>
      </c>
      <c r="F3780" s="370">
        <v>2.7949999999999999</v>
      </c>
    </row>
    <row r="3781" spans="1:8">
      <c r="A3781" s="370"/>
      <c r="B3781" s="370">
        <v>32.14</v>
      </c>
      <c r="C3781" s="370">
        <v>89.53</v>
      </c>
      <c r="D3781" s="370">
        <v>31.31</v>
      </c>
      <c r="E3781" s="370">
        <v>25.07</v>
      </c>
      <c r="F3781" s="370">
        <v>2.9870000000000001</v>
      </c>
    </row>
    <row r="3782" spans="1:8">
      <c r="A3782" s="370"/>
      <c r="B3782" s="370">
        <v>42.86</v>
      </c>
      <c r="C3782" s="370">
        <v>88.76</v>
      </c>
      <c r="D3782" s="370">
        <v>39.82</v>
      </c>
      <c r="E3782" s="370">
        <v>26</v>
      </c>
      <c r="F3782" s="370">
        <v>3.1989999999999998</v>
      </c>
    </row>
    <row r="3783" spans="1:8">
      <c r="A3783" s="370"/>
      <c r="B3783" s="370">
        <v>53.57</v>
      </c>
      <c r="C3783" s="370">
        <v>87.84</v>
      </c>
      <c r="D3783" s="370">
        <v>47.35</v>
      </c>
      <c r="E3783" s="370">
        <v>27.04</v>
      </c>
      <c r="F3783" s="370">
        <v>3.4430000000000001</v>
      </c>
    </row>
    <row r="3784" spans="1:8">
      <c r="A3784" s="370"/>
      <c r="B3784" s="370">
        <v>64.290000000000006</v>
      </c>
      <c r="C3784" s="370">
        <v>86.73</v>
      </c>
      <c r="D3784" s="370">
        <v>53.91</v>
      </c>
      <c r="E3784" s="370">
        <v>28.14</v>
      </c>
      <c r="F3784" s="370">
        <v>3.7269999999999999</v>
      </c>
    </row>
    <row r="3785" spans="1:8">
      <c r="A3785" s="370"/>
      <c r="B3785" s="370">
        <v>75</v>
      </c>
      <c r="C3785" s="370">
        <v>85.38</v>
      </c>
      <c r="D3785" s="370">
        <v>59.53</v>
      </c>
      <c r="E3785" s="370">
        <v>29.29</v>
      </c>
      <c r="F3785" s="370">
        <v>4.0629999999999997</v>
      </c>
    </row>
    <row r="3786" spans="1:8">
      <c r="A3786" s="370"/>
      <c r="B3786" s="370">
        <v>85.71</v>
      </c>
      <c r="C3786" s="370">
        <v>83.72</v>
      </c>
      <c r="D3786" s="370">
        <v>64.209999999999994</v>
      </c>
      <c r="E3786" s="370">
        <v>30.45</v>
      </c>
      <c r="F3786" s="370">
        <v>4.4610000000000003</v>
      </c>
    </row>
    <row r="3787" spans="1:8">
      <c r="A3787" s="370"/>
      <c r="B3787" s="370">
        <v>96.43</v>
      </c>
      <c r="C3787" s="370">
        <v>81.72</v>
      </c>
      <c r="D3787" s="370">
        <v>67.98</v>
      </c>
      <c r="E3787" s="370">
        <v>31.59</v>
      </c>
      <c r="F3787" s="370">
        <v>4.93</v>
      </c>
    </row>
    <row r="3788" spans="1:8">
      <c r="A3788" s="370"/>
      <c r="B3788" s="370">
        <v>107.1</v>
      </c>
      <c r="C3788" s="370">
        <v>79.31</v>
      </c>
      <c r="D3788" s="370">
        <v>70.849999999999994</v>
      </c>
      <c r="E3788" s="370">
        <v>32.67</v>
      </c>
      <c r="F3788" s="370">
        <v>5.4829999999999997</v>
      </c>
    </row>
    <row r="3789" spans="1:8">
      <c r="A3789" s="370"/>
      <c r="B3789" s="370">
        <v>117.9</v>
      </c>
      <c r="C3789" s="370">
        <v>76.45</v>
      </c>
      <c r="D3789" s="370">
        <v>72.84</v>
      </c>
      <c r="E3789" s="370">
        <v>33.67</v>
      </c>
      <c r="F3789" s="370">
        <v>6.1280000000000001</v>
      </c>
    </row>
    <row r="3790" spans="1:8">
      <c r="A3790" s="370"/>
      <c r="B3790" s="370">
        <v>128.6</v>
      </c>
      <c r="C3790" s="370">
        <v>73.08</v>
      </c>
      <c r="D3790" s="370">
        <v>73.97</v>
      </c>
      <c r="E3790" s="370">
        <v>34.549999999999997</v>
      </c>
      <c r="F3790" s="370">
        <v>6.8760000000000003</v>
      </c>
    </row>
    <row r="3791" spans="1:8">
      <c r="A3791" s="370"/>
      <c r="B3791" s="370">
        <v>139.30000000000001</v>
      </c>
      <c r="C3791" s="370">
        <v>69.16</v>
      </c>
      <c r="D3791" s="370">
        <v>74.25</v>
      </c>
      <c r="E3791" s="370">
        <v>35.28</v>
      </c>
      <c r="F3791" s="370">
        <v>7.7380000000000004</v>
      </c>
    </row>
    <row r="3792" spans="1:8">
      <c r="A3792" s="370"/>
      <c r="B3792" s="370">
        <v>150</v>
      </c>
      <c r="C3792" s="370">
        <v>64.63</v>
      </c>
      <c r="D3792" s="370">
        <v>73.7</v>
      </c>
      <c r="E3792" s="370">
        <v>35.83</v>
      </c>
      <c r="F3792" s="370">
        <v>8.7219999999999995</v>
      </c>
    </row>
    <row r="3794" spans="1:8">
      <c r="A3794" s="399" t="s">
        <v>2163</v>
      </c>
      <c r="B3794" s="370">
        <v>0</v>
      </c>
      <c r="C3794" s="370">
        <v>96.4</v>
      </c>
      <c r="D3794" s="370">
        <v>0</v>
      </c>
      <c r="E3794" s="370">
        <v>24.25</v>
      </c>
      <c r="F3794" s="370">
        <v>2.431</v>
      </c>
      <c r="G3794" s="370">
        <v>60</v>
      </c>
      <c r="H3794" s="370">
        <v>150</v>
      </c>
    </row>
    <row r="3795" spans="1:8">
      <c r="A3795" s="370"/>
      <c r="B3795" s="370">
        <v>10.71</v>
      </c>
      <c r="C3795" s="370">
        <v>95.82</v>
      </c>
      <c r="D3795" s="370">
        <v>11.28</v>
      </c>
      <c r="E3795" s="370">
        <v>24.82</v>
      </c>
      <c r="F3795" s="370">
        <v>2.613</v>
      </c>
    </row>
    <row r="3796" spans="1:8">
      <c r="A3796" s="370"/>
      <c r="B3796" s="370">
        <v>21.43</v>
      </c>
      <c r="C3796" s="370">
        <v>95.26</v>
      </c>
      <c r="D3796" s="370">
        <v>21.8</v>
      </c>
      <c r="E3796" s="370">
        <v>25.58</v>
      </c>
      <c r="F3796" s="370">
        <v>2.7949999999999999</v>
      </c>
    </row>
    <row r="3797" spans="1:8">
      <c r="A3797" s="370"/>
      <c r="B3797" s="370">
        <v>32.14</v>
      </c>
      <c r="C3797" s="370">
        <v>94.66</v>
      </c>
      <c r="D3797" s="370">
        <v>31.31</v>
      </c>
      <c r="E3797" s="370">
        <v>26.5</v>
      </c>
      <c r="F3797" s="370">
        <v>2.9870000000000001</v>
      </c>
    </row>
    <row r="3798" spans="1:8">
      <c r="A3798" s="370"/>
      <c r="B3798" s="370">
        <v>42.86</v>
      </c>
      <c r="C3798" s="370">
        <v>93.97</v>
      </c>
      <c r="D3798" s="370">
        <v>39.82</v>
      </c>
      <c r="E3798" s="370">
        <v>27.55</v>
      </c>
      <c r="F3798" s="370">
        <v>3.1989999999999998</v>
      </c>
    </row>
    <row r="3799" spans="1:8">
      <c r="A3799" s="370"/>
      <c r="B3799" s="370">
        <v>53.57</v>
      </c>
      <c r="C3799" s="370">
        <v>93.12</v>
      </c>
      <c r="D3799" s="370">
        <v>47.35</v>
      </c>
      <c r="E3799" s="370">
        <v>28.7</v>
      </c>
      <c r="F3799" s="370">
        <v>3.4430000000000001</v>
      </c>
    </row>
    <row r="3800" spans="1:8">
      <c r="A3800" s="370"/>
      <c r="B3800" s="370">
        <v>64.290000000000006</v>
      </c>
      <c r="C3800" s="370">
        <v>92.05</v>
      </c>
      <c r="D3800" s="370">
        <v>53.91</v>
      </c>
      <c r="E3800" s="370">
        <v>29.91</v>
      </c>
      <c r="F3800" s="370">
        <v>3.7269999999999999</v>
      </c>
    </row>
    <row r="3801" spans="1:8">
      <c r="A3801" s="370"/>
      <c r="B3801" s="370">
        <v>75</v>
      </c>
      <c r="C3801" s="370">
        <v>90.71</v>
      </c>
      <c r="D3801" s="370">
        <v>59.53</v>
      </c>
      <c r="E3801" s="370">
        <v>31.15</v>
      </c>
      <c r="F3801" s="370">
        <v>4.0629999999999997</v>
      </c>
    </row>
    <row r="3802" spans="1:8">
      <c r="A3802" s="370"/>
      <c r="B3802" s="370">
        <v>85.71</v>
      </c>
      <c r="C3802" s="370">
        <v>89.02</v>
      </c>
      <c r="D3802" s="370">
        <v>64.209999999999994</v>
      </c>
      <c r="E3802" s="370">
        <v>32.39</v>
      </c>
      <c r="F3802" s="370">
        <v>4.4610000000000003</v>
      </c>
    </row>
    <row r="3803" spans="1:8">
      <c r="A3803" s="370"/>
      <c r="B3803" s="370">
        <v>96.43</v>
      </c>
      <c r="C3803" s="370">
        <v>86.94</v>
      </c>
      <c r="D3803" s="370">
        <v>67.98</v>
      </c>
      <c r="E3803" s="370">
        <v>33.590000000000003</v>
      </c>
      <c r="F3803" s="370">
        <v>4.93</v>
      </c>
    </row>
    <row r="3804" spans="1:8">
      <c r="A3804" s="370"/>
      <c r="B3804" s="370">
        <v>107.1</v>
      </c>
      <c r="C3804" s="370">
        <v>84.4</v>
      </c>
      <c r="D3804" s="370">
        <v>70.849999999999994</v>
      </c>
      <c r="E3804" s="370">
        <v>34.74</v>
      </c>
      <c r="F3804" s="370">
        <v>5.4829999999999997</v>
      </c>
    </row>
    <row r="3805" spans="1:8">
      <c r="A3805" s="370"/>
      <c r="B3805" s="370">
        <v>117.9</v>
      </c>
      <c r="C3805" s="370">
        <v>81.34</v>
      </c>
      <c r="D3805" s="370">
        <v>72.84</v>
      </c>
      <c r="E3805" s="370">
        <v>35.78</v>
      </c>
      <c r="F3805" s="370">
        <v>6.1280000000000001</v>
      </c>
    </row>
    <row r="3806" spans="1:8">
      <c r="A3806" s="370"/>
      <c r="B3806" s="370">
        <v>128.6</v>
      </c>
      <c r="C3806" s="370">
        <v>77.7</v>
      </c>
      <c r="D3806" s="370">
        <v>73.97</v>
      </c>
      <c r="E3806" s="370">
        <v>36.69</v>
      </c>
      <c r="F3806" s="370">
        <v>6.8760000000000003</v>
      </c>
    </row>
    <row r="3807" spans="1:8">
      <c r="A3807" s="370"/>
      <c r="B3807" s="370">
        <v>139.30000000000001</v>
      </c>
      <c r="C3807" s="370">
        <v>73.42</v>
      </c>
      <c r="D3807" s="370">
        <v>74.25</v>
      </c>
      <c r="E3807" s="370">
        <v>37.450000000000003</v>
      </c>
      <c r="F3807" s="370">
        <v>7.7380000000000004</v>
      </c>
    </row>
    <row r="3808" spans="1:8">
      <c r="A3808" s="370"/>
      <c r="B3808" s="370">
        <v>150</v>
      </c>
      <c r="C3808" s="370">
        <v>68.44</v>
      </c>
      <c r="D3808" s="370">
        <v>73.7</v>
      </c>
      <c r="E3808" s="370">
        <v>38.01</v>
      </c>
      <c r="F3808" s="370">
        <v>8.7219999999999995</v>
      </c>
    </row>
    <row r="3810" spans="1:8">
      <c r="A3810" s="399" t="s">
        <v>2164</v>
      </c>
      <c r="B3810" s="370">
        <v>0</v>
      </c>
      <c r="C3810" s="370">
        <v>108.1</v>
      </c>
      <c r="D3810" s="370">
        <v>0</v>
      </c>
      <c r="E3810" s="370">
        <v>26.93</v>
      </c>
      <c r="F3810" s="370">
        <v>2.431</v>
      </c>
      <c r="G3810" s="370">
        <v>60</v>
      </c>
      <c r="H3810" s="370">
        <v>150</v>
      </c>
    </row>
    <row r="3811" spans="1:8">
      <c r="A3811" s="370"/>
      <c r="B3811" s="370">
        <v>10.71</v>
      </c>
      <c r="C3811" s="370">
        <v>108</v>
      </c>
      <c r="D3811" s="370">
        <v>11.28</v>
      </c>
      <c r="E3811" s="370">
        <v>27.85</v>
      </c>
      <c r="F3811" s="370">
        <v>2.613</v>
      </c>
    </row>
    <row r="3812" spans="1:8">
      <c r="A3812" s="370"/>
      <c r="B3812" s="370">
        <v>21.43</v>
      </c>
      <c r="C3812" s="370">
        <v>107.8</v>
      </c>
      <c r="D3812" s="370">
        <v>21.8</v>
      </c>
      <c r="E3812" s="370">
        <v>28.9</v>
      </c>
      <c r="F3812" s="370">
        <v>2.7949999999999999</v>
      </c>
    </row>
    <row r="3813" spans="1:8">
      <c r="A3813" s="370"/>
      <c r="B3813" s="370">
        <v>32.14</v>
      </c>
      <c r="C3813" s="370">
        <v>107.3</v>
      </c>
      <c r="D3813" s="370">
        <v>31.31</v>
      </c>
      <c r="E3813" s="370">
        <v>30.05</v>
      </c>
      <c r="F3813" s="370">
        <v>2.9870000000000001</v>
      </c>
    </row>
    <row r="3814" spans="1:8">
      <c r="A3814" s="370"/>
      <c r="B3814" s="370">
        <v>42.86</v>
      </c>
      <c r="C3814" s="370">
        <v>106.5</v>
      </c>
      <c r="D3814" s="370">
        <v>39.82</v>
      </c>
      <c r="E3814" s="370">
        <v>31.26</v>
      </c>
      <c r="F3814" s="370">
        <v>3.1989999999999998</v>
      </c>
    </row>
    <row r="3815" spans="1:8">
      <c r="A3815" s="370"/>
      <c r="B3815" s="370">
        <v>53.57</v>
      </c>
      <c r="C3815" s="370">
        <v>105.4</v>
      </c>
      <c r="D3815" s="370">
        <v>47.35</v>
      </c>
      <c r="E3815" s="370">
        <v>32.53</v>
      </c>
      <c r="F3815" s="370">
        <v>3.4430000000000001</v>
      </c>
    </row>
    <row r="3816" spans="1:8">
      <c r="A3816" s="370"/>
      <c r="B3816" s="370">
        <v>64.290000000000006</v>
      </c>
      <c r="C3816" s="370">
        <v>104</v>
      </c>
      <c r="D3816" s="370">
        <v>53.91</v>
      </c>
      <c r="E3816" s="370">
        <v>33.81</v>
      </c>
      <c r="F3816" s="370">
        <v>3.7269999999999999</v>
      </c>
    </row>
    <row r="3817" spans="1:8">
      <c r="A3817" s="370"/>
      <c r="B3817" s="370">
        <v>75</v>
      </c>
      <c r="C3817" s="370">
        <v>102.2</v>
      </c>
      <c r="D3817" s="370">
        <v>59.53</v>
      </c>
      <c r="E3817" s="370">
        <v>35.1</v>
      </c>
      <c r="F3817" s="370">
        <v>4.0629999999999997</v>
      </c>
    </row>
    <row r="3818" spans="1:8">
      <c r="A3818" s="370"/>
      <c r="B3818" s="370">
        <v>85.71</v>
      </c>
      <c r="C3818" s="370">
        <v>99.94</v>
      </c>
      <c r="D3818" s="370">
        <v>64.209999999999994</v>
      </c>
      <c r="E3818" s="370">
        <v>36.35</v>
      </c>
      <c r="F3818" s="370">
        <v>4.4610000000000003</v>
      </c>
    </row>
    <row r="3819" spans="1:8">
      <c r="A3819" s="370"/>
      <c r="B3819" s="370">
        <v>96.43</v>
      </c>
      <c r="C3819" s="370">
        <v>97.24</v>
      </c>
      <c r="D3819" s="370">
        <v>67.98</v>
      </c>
      <c r="E3819" s="370">
        <v>37.56</v>
      </c>
      <c r="F3819" s="370">
        <v>4.93</v>
      </c>
    </row>
    <row r="3820" spans="1:8">
      <c r="A3820" s="370"/>
      <c r="B3820" s="370">
        <v>107.1</v>
      </c>
      <c r="C3820" s="370">
        <v>94.04</v>
      </c>
      <c r="D3820" s="370">
        <v>70.849999999999994</v>
      </c>
      <c r="E3820" s="370">
        <v>38.69</v>
      </c>
      <c r="F3820" s="370">
        <v>5.4829999999999997</v>
      </c>
    </row>
    <row r="3821" spans="1:8">
      <c r="A3821" s="370"/>
      <c r="B3821" s="370">
        <v>117.9</v>
      </c>
      <c r="C3821" s="370">
        <v>90.3</v>
      </c>
      <c r="D3821" s="370">
        <v>72.84</v>
      </c>
      <c r="E3821" s="370">
        <v>39.71</v>
      </c>
      <c r="F3821" s="370">
        <v>6.1280000000000001</v>
      </c>
    </row>
    <row r="3822" spans="1:8">
      <c r="A3822" s="370"/>
      <c r="B3822" s="370">
        <v>128.6</v>
      </c>
      <c r="C3822" s="370">
        <v>86</v>
      </c>
      <c r="D3822" s="370">
        <v>73.97</v>
      </c>
      <c r="E3822" s="370">
        <v>40.61</v>
      </c>
      <c r="F3822" s="370">
        <v>6.8760000000000003</v>
      </c>
    </row>
    <row r="3823" spans="1:8">
      <c r="A3823" s="370"/>
      <c r="B3823" s="370">
        <v>139.30000000000001</v>
      </c>
      <c r="C3823" s="370">
        <v>81.08</v>
      </c>
      <c r="D3823" s="370">
        <v>74.25</v>
      </c>
      <c r="E3823" s="370">
        <v>41.36</v>
      </c>
      <c r="F3823" s="370">
        <v>7.7380000000000004</v>
      </c>
    </row>
    <row r="3824" spans="1:8">
      <c r="A3824" s="370"/>
      <c r="B3824" s="370">
        <v>150</v>
      </c>
      <c r="C3824" s="370">
        <v>75.53</v>
      </c>
      <c r="D3824" s="370">
        <v>73.7</v>
      </c>
      <c r="E3824" s="370">
        <v>41.94</v>
      </c>
      <c r="F3824" s="370">
        <v>8.7219999999999995</v>
      </c>
    </row>
    <row r="3826" spans="1:8">
      <c r="A3826" s="399" t="s">
        <v>2165</v>
      </c>
      <c r="B3826" s="370">
        <v>0</v>
      </c>
      <c r="C3826" s="370">
        <v>116.1</v>
      </c>
      <c r="D3826" s="370">
        <v>0</v>
      </c>
      <c r="E3826" s="370">
        <v>29.6</v>
      </c>
      <c r="F3826" s="370">
        <v>2.431</v>
      </c>
      <c r="G3826" s="370">
        <v>60</v>
      </c>
      <c r="H3826" s="370">
        <v>150</v>
      </c>
    </row>
    <row r="3827" spans="1:8">
      <c r="A3827" s="370"/>
      <c r="B3827" s="370">
        <v>10.71</v>
      </c>
      <c r="C3827" s="370">
        <v>115.2</v>
      </c>
      <c r="D3827" s="370">
        <v>11.28</v>
      </c>
      <c r="E3827" s="370">
        <v>30.04</v>
      </c>
      <c r="F3827" s="370">
        <v>2.613</v>
      </c>
    </row>
    <row r="3828" spans="1:8">
      <c r="A3828" s="370"/>
      <c r="B3828" s="370">
        <v>21.43</v>
      </c>
      <c r="C3828" s="370">
        <v>114.4</v>
      </c>
      <c r="D3828" s="370">
        <v>21.8</v>
      </c>
      <c r="E3828" s="370">
        <v>30.78</v>
      </c>
      <c r="F3828" s="370">
        <v>2.7949999999999999</v>
      </c>
    </row>
    <row r="3829" spans="1:8">
      <c r="A3829" s="370"/>
      <c r="B3829" s="370">
        <v>32.14</v>
      </c>
      <c r="C3829" s="370">
        <v>113.5</v>
      </c>
      <c r="D3829" s="370">
        <v>31.31</v>
      </c>
      <c r="E3829" s="370">
        <v>31.76</v>
      </c>
      <c r="F3829" s="370">
        <v>2.9870000000000001</v>
      </c>
    </row>
    <row r="3830" spans="1:8">
      <c r="A3830" s="370"/>
      <c r="B3830" s="370">
        <v>42.86</v>
      </c>
      <c r="C3830" s="370">
        <v>112.6</v>
      </c>
      <c r="D3830" s="370">
        <v>39.82</v>
      </c>
      <c r="E3830" s="370">
        <v>32.96</v>
      </c>
      <c r="F3830" s="370">
        <v>3.1989999999999998</v>
      </c>
    </row>
    <row r="3831" spans="1:8">
      <c r="A3831" s="370"/>
      <c r="B3831" s="370">
        <v>53.57</v>
      </c>
      <c r="C3831" s="370">
        <v>111.5</v>
      </c>
      <c r="D3831" s="370">
        <v>47.35</v>
      </c>
      <c r="E3831" s="370">
        <v>34.299999999999997</v>
      </c>
      <c r="F3831" s="370">
        <v>3.4430000000000001</v>
      </c>
    </row>
    <row r="3832" spans="1:8">
      <c r="A3832" s="370"/>
      <c r="B3832" s="370">
        <v>64.290000000000006</v>
      </c>
      <c r="C3832" s="370">
        <v>110.2</v>
      </c>
      <c r="D3832" s="370">
        <v>53.91</v>
      </c>
      <c r="E3832" s="370">
        <v>35.74</v>
      </c>
      <c r="F3832" s="370">
        <v>3.7269999999999999</v>
      </c>
    </row>
    <row r="3833" spans="1:8">
      <c r="A3833" s="370"/>
      <c r="B3833" s="370">
        <v>75</v>
      </c>
      <c r="C3833" s="370">
        <v>108.5</v>
      </c>
      <c r="D3833" s="370">
        <v>59.53</v>
      </c>
      <c r="E3833" s="370">
        <v>37.24</v>
      </c>
      <c r="F3833" s="370">
        <v>4.0629999999999997</v>
      </c>
    </row>
    <row r="3834" spans="1:8">
      <c r="A3834" s="370"/>
      <c r="B3834" s="370">
        <v>85.71</v>
      </c>
      <c r="C3834" s="370">
        <v>106.4</v>
      </c>
      <c r="D3834" s="370">
        <v>64.209999999999994</v>
      </c>
      <c r="E3834" s="370">
        <v>38.74</v>
      </c>
      <c r="F3834" s="370">
        <v>4.4610000000000003</v>
      </c>
    </row>
    <row r="3835" spans="1:8">
      <c r="A3835" s="370"/>
      <c r="B3835" s="370">
        <v>96.43</v>
      </c>
      <c r="C3835" s="370">
        <v>103.9</v>
      </c>
      <c r="D3835" s="370">
        <v>67.98</v>
      </c>
      <c r="E3835" s="370">
        <v>40.19</v>
      </c>
      <c r="F3835" s="370">
        <v>4.93</v>
      </c>
    </row>
    <row r="3836" spans="1:8">
      <c r="A3836" s="370"/>
      <c r="B3836" s="370">
        <v>107.1</v>
      </c>
      <c r="C3836" s="370">
        <v>100.8</v>
      </c>
      <c r="D3836" s="370">
        <v>70.849999999999994</v>
      </c>
      <c r="E3836" s="370">
        <v>41.54</v>
      </c>
      <c r="F3836" s="370">
        <v>5.4829999999999997</v>
      </c>
    </row>
    <row r="3837" spans="1:8">
      <c r="A3837" s="370"/>
      <c r="B3837" s="370">
        <v>117.9</v>
      </c>
      <c r="C3837" s="370">
        <v>97.01</v>
      </c>
      <c r="D3837" s="370">
        <v>72.84</v>
      </c>
      <c r="E3837" s="370">
        <v>42.74</v>
      </c>
      <c r="F3837" s="370">
        <v>6.1280000000000001</v>
      </c>
    </row>
    <row r="3838" spans="1:8">
      <c r="A3838" s="370"/>
      <c r="B3838" s="370">
        <v>128.6</v>
      </c>
      <c r="C3838" s="370">
        <v>92.53</v>
      </c>
      <c r="D3838" s="370">
        <v>73.97</v>
      </c>
      <c r="E3838" s="370">
        <v>43.74</v>
      </c>
      <c r="F3838" s="370">
        <v>6.8760000000000003</v>
      </c>
    </row>
    <row r="3839" spans="1:8">
      <c r="A3839" s="370"/>
      <c r="B3839" s="370">
        <v>139.30000000000001</v>
      </c>
      <c r="C3839" s="370">
        <v>87.26</v>
      </c>
      <c r="D3839" s="370">
        <v>74.25</v>
      </c>
      <c r="E3839" s="370">
        <v>44.49</v>
      </c>
      <c r="F3839" s="370">
        <v>7.7380000000000004</v>
      </c>
    </row>
    <row r="3840" spans="1:8">
      <c r="A3840" s="370"/>
      <c r="B3840" s="370">
        <v>150</v>
      </c>
      <c r="C3840" s="370">
        <v>81.12</v>
      </c>
      <c r="D3840" s="370">
        <v>73.7</v>
      </c>
      <c r="E3840" s="370">
        <v>44.94</v>
      </c>
      <c r="F3840" s="370">
        <v>8.7219999999999995</v>
      </c>
    </row>
    <row r="3842" spans="1:8">
      <c r="A3842" s="399" t="s">
        <v>2166</v>
      </c>
      <c r="B3842" s="370">
        <v>0</v>
      </c>
      <c r="C3842" s="370">
        <v>121.4</v>
      </c>
      <c r="D3842" s="370">
        <v>0</v>
      </c>
      <c r="E3842" s="370">
        <v>30.63</v>
      </c>
      <c r="F3842" s="370">
        <v>2.431</v>
      </c>
      <c r="G3842" s="370">
        <v>60</v>
      </c>
      <c r="H3842" s="370">
        <v>150</v>
      </c>
    </row>
    <row r="3843" spans="1:8">
      <c r="A3843" s="370"/>
      <c r="B3843" s="370">
        <v>10.71</v>
      </c>
      <c r="C3843" s="370">
        <v>120.6</v>
      </c>
      <c r="D3843" s="370">
        <v>11.28</v>
      </c>
      <c r="E3843" s="370">
        <v>31.3</v>
      </c>
      <c r="F3843" s="370">
        <v>2.613</v>
      </c>
    </row>
    <row r="3844" spans="1:8">
      <c r="A3844" s="370"/>
      <c r="B3844" s="370">
        <v>21.43</v>
      </c>
      <c r="C3844" s="370">
        <v>119.8</v>
      </c>
      <c r="D3844" s="370">
        <v>21.8</v>
      </c>
      <c r="E3844" s="370">
        <v>32.200000000000003</v>
      </c>
      <c r="F3844" s="370">
        <v>2.7949999999999999</v>
      </c>
    </row>
    <row r="3845" spans="1:8">
      <c r="A3845" s="370"/>
      <c r="B3845" s="370">
        <v>32.14</v>
      </c>
      <c r="C3845" s="370">
        <v>118.9</v>
      </c>
      <c r="D3845" s="370">
        <v>31.31</v>
      </c>
      <c r="E3845" s="370">
        <v>33.299999999999997</v>
      </c>
      <c r="F3845" s="370">
        <v>2.9870000000000001</v>
      </c>
    </row>
    <row r="3846" spans="1:8">
      <c r="A3846" s="370"/>
      <c r="B3846" s="370">
        <v>42.86</v>
      </c>
      <c r="C3846" s="370">
        <v>117.9</v>
      </c>
      <c r="D3846" s="370">
        <v>39.82</v>
      </c>
      <c r="E3846" s="370">
        <v>34.56</v>
      </c>
      <c r="F3846" s="370">
        <v>3.1989999999999998</v>
      </c>
    </row>
    <row r="3847" spans="1:8">
      <c r="A3847" s="370"/>
      <c r="B3847" s="370">
        <v>53.57</v>
      </c>
      <c r="C3847" s="370">
        <v>116.7</v>
      </c>
      <c r="D3847" s="370">
        <v>47.35</v>
      </c>
      <c r="E3847" s="370">
        <v>35.94</v>
      </c>
      <c r="F3847" s="370">
        <v>3.4430000000000001</v>
      </c>
    </row>
    <row r="3848" spans="1:8">
      <c r="A3848" s="370"/>
      <c r="B3848" s="370">
        <v>64.290000000000006</v>
      </c>
      <c r="C3848" s="370">
        <v>115.2</v>
      </c>
      <c r="D3848" s="370">
        <v>53.91</v>
      </c>
      <c r="E3848" s="370">
        <v>37.4</v>
      </c>
      <c r="F3848" s="370">
        <v>3.7269999999999999</v>
      </c>
    </row>
    <row r="3849" spans="1:8">
      <c r="A3849" s="370"/>
      <c r="B3849" s="370">
        <v>75</v>
      </c>
      <c r="C3849" s="370">
        <v>113.4</v>
      </c>
      <c r="D3849" s="370">
        <v>59.53</v>
      </c>
      <c r="E3849" s="370">
        <v>38.92</v>
      </c>
      <c r="F3849" s="370">
        <v>4.0629999999999997</v>
      </c>
    </row>
    <row r="3850" spans="1:8">
      <c r="A3850" s="370"/>
      <c r="B3850" s="370">
        <v>85.71</v>
      </c>
      <c r="C3850" s="370">
        <v>111.2</v>
      </c>
      <c r="D3850" s="370">
        <v>64.209999999999994</v>
      </c>
      <c r="E3850" s="370">
        <v>40.450000000000003</v>
      </c>
      <c r="F3850" s="370">
        <v>4.4610000000000003</v>
      </c>
    </row>
    <row r="3851" spans="1:8">
      <c r="A3851" s="370"/>
      <c r="B3851" s="370">
        <v>96.43</v>
      </c>
      <c r="C3851" s="370">
        <v>108.6</v>
      </c>
      <c r="D3851" s="370">
        <v>67.98</v>
      </c>
      <c r="E3851" s="370">
        <v>41.96</v>
      </c>
      <c r="F3851" s="370">
        <v>4.93</v>
      </c>
    </row>
    <row r="3852" spans="1:8">
      <c r="A3852" s="370"/>
      <c r="B3852" s="370">
        <v>107.1</v>
      </c>
      <c r="C3852" s="370">
        <v>105.4</v>
      </c>
      <c r="D3852" s="370">
        <v>70.849999999999994</v>
      </c>
      <c r="E3852" s="370">
        <v>43.4</v>
      </c>
      <c r="F3852" s="370">
        <v>5.4829999999999997</v>
      </c>
    </row>
    <row r="3853" spans="1:8">
      <c r="A3853" s="370"/>
      <c r="B3853" s="370">
        <v>117.9</v>
      </c>
      <c r="C3853" s="370">
        <v>101.6</v>
      </c>
      <c r="D3853" s="370">
        <v>72.84</v>
      </c>
      <c r="E3853" s="370">
        <v>44.75</v>
      </c>
      <c r="F3853" s="370">
        <v>6.1280000000000001</v>
      </c>
    </row>
    <row r="3854" spans="1:8">
      <c r="A3854" s="370"/>
      <c r="B3854" s="370">
        <v>128.6</v>
      </c>
      <c r="C3854" s="370">
        <v>97.24</v>
      </c>
      <c r="D3854" s="370">
        <v>73.97</v>
      </c>
      <c r="E3854" s="370">
        <v>45.96</v>
      </c>
      <c r="F3854" s="370">
        <v>6.8760000000000003</v>
      </c>
    </row>
    <row r="3855" spans="1:8">
      <c r="A3855" s="370"/>
      <c r="B3855" s="370">
        <v>139.30000000000001</v>
      </c>
      <c r="C3855" s="370">
        <v>92.15</v>
      </c>
      <c r="D3855" s="370">
        <v>74.25</v>
      </c>
      <c r="E3855" s="370">
        <v>47</v>
      </c>
      <c r="F3855" s="370">
        <v>7.7380000000000004</v>
      </c>
    </row>
    <row r="3856" spans="1:8">
      <c r="A3856" s="370"/>
      <c r="B3856" s="370">
        <v>150</v>
      </c>
      <c r="C3856" s="370">
        <v>86.3</v>
      </c>
      <c r="D3856" s="370">
        <v>73.7</v>
      </c>
      <c r="E3856" s="370">
        <v>47.83</v>
      </c>
      <c r="F3856" s="370">
        <v>8.7219999999999995</v>
      </c>
    </row>
    <row r="3858" spans="1:8">
      <c r="A3858" s="399" t="s">
        <v>2167</v>
      </c>
      <c r="B3858" s="370">
        <v>0</v>
      </c>
      <c r="C3858" s="370">
        <v>130.6</v>
      </c>
      <c r="D3858" s="370">
        <v>0</v>
      </c>
      <c r="E3858" s="370">
        <v>32.89</v>
      </c>
      <c r="F3858" s="370">
        <v>2.431</v>
      </c>
      <c r="G3858" s="370">
        <v>60</v>
      </c>
      <c r="H3858" s="370">
        <v>150</v>
      </c>
    </row>
    <row r="3859" spans="1:8">
      <c r="A3859" s="370"/>
      <c r="B3859" s="370">
        <v>10.71</v>
      </c>
      <c r="C3859" s="370">
        <v>130.69999999999999</v>
      </c>
      <c r="D3859" s="370">
        <v>11.28</v>
      </c>
      <c r="E3859" s="370">
        <v>33.89</v>
      </c>
      <c r="F3859" s="370">
        <v>2.613</v>
      </c>
    </row>
    <row r="3860" spans="1:8">
      <c r="A3860" s="370"/>
      <c r="B3860" s="370">
        <v>21.43</v>
      </c>
      <c r="C3860" s="370">
        <v>130.5</v>
      </c>
      <c r="D3860" s="370">
        <v>21.8</v>
      </c>
      <c r="E3860" s="370">
        <v>35.090000000000003</v>
      </c>
      <c r="F3860" s="370">
        <v>2.7949999999999999</v>
      </c>
    </row>
    <row r="3861" spans="1:8">
      <c r="A3861" s="370"/>
      <c r="B3861" s="370">
        <v>32.14</v>
      </c>
      <c r="C3861" s="370">
        <v>130.1</v>
      </c>
      <c r="D3861" s="370">
        <v>31.31</v>
      </c>
      <c r="E3861" s="370">
        <v>36.450000000000003</v>
      </c>
      <c r="F3861" s="370">
        <v>2.9870000000000001</v>
      </c>
    </row>
    <row r="3862" spans="1:8">
      <c r="A3862" s="370"/>
      <c r="B3862" s="370">
        <v>42.86</v>
      </c>
      <c r="C3862" s="370">
        <v>129.30000000000001</v>
      </c>
      <c r="D3862" s="370">
        <v>39.82</v>
      </c>
      <c r="E3862" s="370">
        <v>37.92</v>
      </c>
      <c r="F3862" s="370">
        <v>3.1989999999999998</v>
      </c>
    </row>
    <row r="3863" spans="1:8">
      <c r="A3863" s="370"/>
      <c r="B3863" s="370">
        <v>53.57</v>
      </c>
      <c r="C3863" s="370">
        <v>128.1</v>
      </c>
      <c r="D3863" s="370">
        <v>47.35</v>
      </c>
      <c r="E3863" s="370">
        <v>39.49</v>
      </c>
      <c r="F3863" s="370">
        <v>3.4430000000000001</v>
      </c>
    </row>
    <row r="3864" spans="1:8">
      <c r="A3864" s="370"/>
      <c r="B3864" s="370">
        <v>64.290000000000006</v>
      </c>
      <c r="C3864" s="370">
        <v>126.5</v>
      </c>
      <c r="D3864" s="370">
        <v>53.91</v>
      </c>
      <c r="E3864" s="370">
        <v>41.1</v>
      </c>
      <c r="F3864" s="370">
        <v>3.7269999999999999</v>
      </c>
    </row>
    <row r="3865" spans="1:8">
      <c r="A3865" s="370"/>
      <c r="B3865" s="370">
        <v>75</v>
      </c>
      <c r="C3865" s="370">
        <v>124.5</v>
      </c>
      <c r="D3865" s="370">
        <v>59.53</v>
      </c>
      <c r="E3865" s="370">
        <v>42.72</v>
      </c>
      <c r="F3865" s="370">
        <v>4.0629999999999997</v>
      </c>
    </row>
    <row r="3866" spans="1:8">
      <c r="A3866" s="370"/>
      <c r="B3866" s="370">
        <v>85.71</v>
      </c>
      <c r="C3866" s="370">
        <v>121.9</v>
      </c>
      <c r="D3866" s="370">
        <v>64.209999999999994</v>
      </c>
      <c r="E3866" s="370">
        <v>44.32</v>
      </c>
      <c r="F3866" s="370">
        <v>4.4610000000000003</v>
      </c>
    </row>
    <row r="3867" spans="1:8">
      <c r="A3867" s="370"/>
      <c r="B3867" s="370">
        <v>96.43</v>
      </c>
      <c r="C3867" s="370">
        <v>118.7</v>
      </c>
      <c r="D3867" s="370">
        <v>67.98</v>
      </c>
      <c r="E3867" s="370">
        <v>45.85</v>
      </c>
      <c r="F3867" s="370">
        <v>4.93</v>
      </c>
    </row>
    <row r="3868" spans="1:8">
      <c r="A3868" s="370"/>
      <c r="B3868" s="370">
        <v>107.1</v>
      </c>
      <c r="C3868" s="370">
        <v>114.9</v>
      </c>
      <c r="D3868" s="370">
        <v>70.849999999999994</v>
      </c>
      <c r="E3868" s="370">
        <v>47.28</v>
      </c>
      <c r="F3868" s="370">
        <v>5.4829999999999997</v>
      </c>
    </row>
    <row r="3869" spans="1:8">
      <c r="A3869" s="370"/>
      <c r="B3869" s="370">
        <v>117.9</v>
      </c>
      <c r="C3869" s="370">
        <v>110.4</v>
      </c>
      <c r="D3869" s="370">
        <v>72.84</v>
      </c>
      <c r="E3869" s="370">
        <v>48.58</v>
      </c>
      <c r="F3869" s="370">
        <v>6.1280000000000001</v>
      </c>
    </row>
    <row r="3870" spans="1:8">
      <c r="A3870" s="370"/>
      <c r="B3870" s="370">
        <v>128.6</v>
      </c>
      <c r="C3870" s="370">
        <v>105.2</v>
      </c>
      <c r="D3870" s="370">
        <v>73.97</v>
      </c>
      <c r="E3870" s="370">
        <v>49.71</v>
      </c>
      <c r="F3870" s="370">
        <v>6.8760000000000003</v>
      </c>
    </row>
    <row r="3871" spans="1:8">
      <c r="A3871" s="370"/>
      <c r="B3871" s="370">
        <v>139.30000000000001</v>
      </c>
      <c r="C3871" s="370">
        <v>99.21</v>
      </c>
      <c r="D3871" s="370">
        <v>74.25</v>
      </c>
      <c r="E3871" s="370">
        <v>50.62</v>
      </c>
      <c r="F3871" s="370">
        <v>7.7380000000000004</v>
      </c>
    </row>
    <row r="3872" spans="1:8">
      <c r="A3872" s="370"/>
      <c r="B3872" s="370">
        <v>150</v>
      </c>
      <c r="C3872" s="370">
        <v>92.41</v>
      </c>
      <c r="D3872" s="370">
        <v>73.7</v>
      </c>
      <c r="E3872" s="370">
        <v>51.29</v>
      </c>
      <c r="F3872" s="370">
        <v>8.7219999999999995</v>
      </c>
    </row>
    <row r="3874" spans="1:8">
      <c r="A3874" s="399" t="s">
        <v>2168</v>
      </c>
      <c r="B3874" s="370">
        <v>0</v>
      </c>
      <c r="C3874" s="370">
        <v>138.4</v>
      </c>
      <c r="D3874" s="370">
        <v>0</v>
      </c>
      <c r="E3874" s="370">
        <v>35</v>
      </c>
      <c r="F3874" s="370">
        <v>2.431</v>
      </c>
      <c r="G3874" s="370">
        <v>60</v>
      </c>
      <c r="H3874" s="370">
        <v>150</v>
      </c>
    </row>
    <row r="3875" spans="1:8">
      <c r="A3875" s="370"/>
      <c r="B3875" s="370">
        <v>10.71</v>
      </c>
      <c r="C3875" s="370">
        <v>138.1</v>
      </c>
      <c r="D3875" s="370">
        <v>11.28</v>
      </c>
      <c r="E3875" s="370">
        <v>35.89</v>
      </c>
      <c r="F3875" s="370">
        <v>2.613</v>
      </c>
    </row>
    <row r="3876" spans="1:8">
      <c r="A3876" s="370"/>
      <c r="B3876" s="370">
        <v>21.43</v>
      </c>
      <c r="C3876" s="370">
        <v>137.6</v>
      </c>
      <c r="D3876" s="370">
        <v>21.8</v>
      </c>
      <c r="E3876" s="370">
        <v>37.03</v>
      </c>
      <c r="F3876" s="370">
        <v>2.7949999999999999</v>
      </c>
    </row>
    <row r="3877" spans="1:8">
      <c r="A3877" s="370"/>
      <c r="B3877" s="370">
        <v>32.14</v>
      </c>
      <c r="C3877" s="370">
        <v>137</v>
      </c>
      <c r="D3877" s="370">
        <v>31.31</v>
      </c>
      <c r="E3877" s="370">
        <v>38.369999999999997</v>
      </c>
      <c r="F3877" s="370">
        <v>2.9870000000000001</v>
      </c>
    </row>
    <row r="3878" spans="1:8">
      <c r="A3878" s="370"/>
      <c r="B3878" s="370">
        <v>42.86</v>
      </c>
      <c r="C3878" s="370">
        <v>136</v>
      </c>
      <c r="D3878" s="370">
        <v>39.82</v>
      </c>
      <c r="E3878" s="370">
        <v>39.880000000000003</v>
      </c>
      <c r="F3878" s="370">
        <v>3.1989999999999998</v>
      </c>
    </row>
    <row r="3879" spans="1:8">
      <c r="A3879" s="370"/>
      <c r="B3879" s="370">
        <v>53.57</v>
      </c>
      <c r="C3879" s="370">
        <v>134.80000000000001</v>
      </c>
      <c r="D3879" s="370">
        <v>47.35</v>
      </c>
      <c r="E3879" s="370">
        <v>41.51</v>
      </c>
      <c r="F3879" s="370">
        <v>3.4430000000000001</v>
      </c>
    </row>
    <row r="3880" spans="1:8">
      <c r="A3880" s="370"/>
      <c r="B3880" s="370">
        <v>64.290000000000006</v>
      </c>
      <c r="C3880" s="370">
        <v>133.19999999999999</v>
      </c>
      <c r="D3880" s="370">
        <v>53.91</v>
      </c>
      <c r="E3880" s="370">
        <v>43.22</v>
      </c>
      <c r="F3880" s="370">
        <v>3.7269999999999999</v>
      </c>
    </row>
    <row r="3881" spans="1:8">
      <c r="A3881" s="370"/>
      <c r="B3881" s="370">
        <v>75</v>
      </c>
      <c r="C3881" s="370">
        <v>131.1</v>
      </c>
      <c r="D3881" s="370">
        <v>59.53</v>
      </c>
      <c r="E3881" s="370">
        <v>44.98</v>
      </c>
      <c r="F3881" s="370">
        <v>4.0629999999999997</v>
      </c>
    </row>
    <row r="3882" spans="1:8">
      <c r="A3882" s="370"/>
      <c r="B3882" s="370">
        <v>85.71</v>
      </c>
      <c r="C3882" s="370">
        <v>128.6</v>
      </c>
      <c r="D3882" s="370">
        <v>64.209999999999994</v>
      </c>
      <c r="E3882" s="370">
        <v>46.74</v>
      </c>
      <c r="F3882" s="370">
        <v>4.4610000000000003</v>
      </c>
    </row>
    <row r="3883" spans="1:8">
      <c r="A3883" s="370"/>
      <c r="B3883" s="370">
        <v>96.43</v>
      </c>
      <c r="C3883" s="370">
        <v>125.4</v>
      </c>
      <c r="D3883" s="370">
        <v>67.98</v>
      </c>
      <c r="E3883" s="370">
        <v>48.46</v>
      </c>
      <c r="F3883" s="370">
        <v>4.93</v>
      </c>
    </row>
    <row r="3884" spans="1:8">
      <c r="A3884" s="370"/>
      <c r="B3884" s="370">
        <v>107.1</v>
      </c>
      <c r="C3884" s="370">
        <v>121.7</v>
      </c>
      <c r="D3884" s="370">
        <v>70.849999999999994</v>
      </c>
      <c r="E3884" s="370">
        <v>50.1</v>
      </c>
      <c r="F3884" s="370">
        <v>5.4829999999999997</v>
      </c>
    </row>
    <row r="3885" spans="1:8">
      <c r="A3885" s="370"/>
      <c r="B3885" s="370">
        <v>117.9</v>
      </c>
      <c r="C3885" s="370">
        <v>117.2</v>
      </c>
      <c r="D3885" s="370">
        <v>72.84</v>
      </c>
      <c r="E3885" s="370">
        <v>51.63</v>
      </c>
      <c r="F3885" s="370">
        <v>6.1280000000000001</v>
      </c>
    </row>
    <row r="3886" spans="1:8">
      <c r="A3886" s="370"/>
      <c r="B3886" s="370">
        <v>128.6</v>
      </c>
      <c r="C3886" s="370">
        <v>112.1</v>
      </c>
      <c r="D3886" s="370">
        <v>73.97</v>
      </c>
      <c r="E3886" s="370">
        <v>52.99</v>
      </c>
      <c r="F3886" s="370">
        <v>6.8760000000000003</v>
      </c>
    </row>
    <row r="3887" spans="1:8">
      <c r="A3887" s="370"/>
      <c r="B3887" s="370">
        <v>139.30000000000001</v>
      </c>
      <c r="C3887" s="370">
        <v>106.1</v>
      </c>
      <c r="D3887" s="370">
        <v>74.25</v>
      </c>
      <c r="E3887" s="370">
        <v>54.15</v>
      </c>
      <c r="F3887" s="370">
        <v>7.7380000000000004</v>
      </c>
    </row>
    <row r="3888" spans="1:8">
      <c r="A3888" s="370"/>
      <c r="B3888" s="370">
        <v>150</v>
      </c>
      <c r="C3888" s="370">
        <v>99.31</v>
      </c>
      <c r="D3888" s="370">
        <v>73.7</v>
      </c>
      <c r="E3888" s="370">
        <v>55.06</v>
      </c>
      <c r="F3888" s="370">
        <v>8.7219999999999995</v>
      </c>
    </row>
    <row r="3890" spans="1:8">
      <c r="A3890" s="399" t="s">
        <v>2169</v>
      </c>
      <c r="B3890" s="370">
        <v>0</v>
      </c>
      <c r="C3890" s="370">
        <v>144.5</v>
      </c>
      <c r="D3890" s="370">
        <v>0</v>
      </c>
      <c r="E3890" s="370">
        <v>36.54</v>
      </c>
      <c r="F3890" s="370">
        <v>2.431</v>
      </c>
      <c r="G3890" s="370">
        <v>60</v>
      </c>
      <c r="H3890" s="370">
        <v>150</v>
      </c>
    </row>
    <row r="3891" spans="1:8">
      <c r="A3891" s="370"/>
      <c r="B3891" s="370">
        <v>10.71</v>
      </c>
      <c r="C3891" s="370">
        <v>143.69999999999999</v>
      </c>
      <c r="D3891" s="370">
        <v>11.28</v>
      </c>
      <c r="E3891" s="370">
        <v>37.32</v>
      </c>
      <c r="F3891" s="370">
        <v>2.613</v>
      </c>
    </row>
    <row r="3892" spans="1:8">
      <c r="A3892" s="370"/>
      <c r="B3892" s="370">
        <v>21.43</v>
      </c>
      <c r="C3892" s="370">
        <v>142.9</v>
      </c>
      <c r="D3892" s="370">
        <v>21.8</v>
      </c>
      <c r="E3892" s="370">
        <v>38.409999999999997</v>
      </c>
      <c r="F3892" s="370">
        <v>2.7949999999999999</v>
      </c>
    </row>
    <row r="3893" spans="1:8">
      <c r="A3893" s="370"/>
      <c r="B3893" s="370">
        <v>32.14</v>
      </c>
      <c r="C3893" s="370">
        <v>142</v>
      </c>
      <c r="D3893" s="370">
        <v>31.31</v>
      </c>
      <c r="E3893" s="370">
        <v>39.76</v>
      </c>
      <c r="F3893" s="370">
        <v>2.9870000000000001</v>
      </c>
    </row>
    <row r="3894" spans="1:8">
      <c r="A3894" s="370"/>
      <c r="B3894" s="370">
        <v>42.86</v>
      </c>
      <c r="C3894" s="370">
        <v>141</v>
      </c>
      <c r="D3894" s="370">
        <v>39.82</v>
      </c>
      <c r="E3894" s="370">
        <v>41.31</v>
      </c>
      <c r="F3894" s="370">
        <v>3.1989999999999998</v>
      </c>
    </row>
    <row r="3895" spans="1:8">
      <c r="A3895" s="370"/>
      <c r="B3895" s="370">
        <v>53.57</v>
      </c>
      <c r="C3895" s="370">
        <v>139.80000000000001</v>
      </c>
      <c r="D3895" s="370">
        <v>47.35</v>
      </c>
      <c r="E3895" s="370">
        <v>43.03</v>
      </c>
      <c r="F3895" s="370">
        <v>3.4430000000000001</v>
      </c>
    </row>
    <row r="3896" spans="1:8">
      <c r="A3896" s="370"/>
      <c r="B3896" s="370">
        <v>64.290000000000006</v>
      </c>
      <c r="C3896" s="370">
        <v>138.19999999999999</v>
      </c>
      <c r="D3896" s="370">
        <v>53.91</v>
      </c>
      <c r="E3896" s="370">
        <v>44.86</v>
      </c>
      <c r="F3896" s="370">
        <v>3.7269999999999999</v>
      </c>
    </row>
    <row r="3897" spans="1:8">
      <c r="A3897" s="370"/>
      <c r="B3897" s="370">
        <v>75</v>
      </c>
      <c r="C3897" s="370">
        <v>136.19999999999999</v>
      </c>
      <c r="D3897" s="370">
        <v>59.53</v>
      </c>
      <c r="E3897" s="370">
        <v>46.75</v>
      </c>
      <c r="F3897" s="370">
        <v>4.0629999999999997</v>
      </c>
    </row>
    <row r="3898" spans="1:8">
      <c r="A3898" s="370"/>
      <c r="B3898" s="370">
        <v>85.71</v>
      </c>
      <c r="C3898" s="370">
        <v>133.69999999999999</v>
      </c>
      <c r="D3898" s="370">
        <v>64.209999999999994</v>
      </c>
      <c r="E3898" s="370">
        <v>48.66</v>
      </c>
      <c r="F3898" s="370">
        <v>4.4610000000000003</v>
      </c>
    </row>
    <row r="3899" spans="1:8">
      <c r="A3899" s="370"/>
      <c r="B3899" s="370">
        <v>96.43</v>
      </c>
      <c r="C3899" s="370">
        <v>130.69999999999999</v>
      </c>
      <c r="D3899" s="370">
        <v>67.98</v>
      </c>
      <c r="E3899" s="370">
        <v>50.53</v>
      </c>
      <c r="F3899" s="370">
        <v>4.93</v>
      </c>
    </row>
    <row r="3900" spans="1:8">
      <c r="A3900" s="370"/>
      <c r="B3900" s="370">
        <v>107.1</v>
      </c>
      <c r="C3900" s="370">
        <v>127</v>
      </c>
      <c r="D3900" s="370">
        <v>70.849999999999994</v>
      </c>
      <c r="E3900" s="370">
        <v>52.33</v>
      </c>
      <c r="F3900" s="370">
        <v>5.4829999999999997</v>
      </c>
    </row>
    <row r="3901" spans="1:8">
      <c r="A3901" s="370"/>
      <c r="B3901" s="370">
        <v>117.9</v>
      </c>
      <c r="C3901" s="370">
        <v>122.6</v>
      </c>
      <c r="D3901" s="370">
        <v>72.84</v>
      </c>
      <c r="E3901" s="370">
        <v>54</v>
      </c>
      <c r="F3901" s="370">
        <v>6.1280000000000001</v>
      </c>
    </row>
    <row r="3902" spans="1:8">
      <c r="A3902" s="370"/>
      <c r="B3902" s="370">
        <v>128.6</v>
      </c>
      <c r="C3902" s="370">
        <v>117.4</v>
      </c>
      <c r="D3902" s="370">
        <v>73.97</v>
      </c>
      <c r="E3902" s="370">
        <v>55.49</v>
      </c>
      <c r="F3902" s="370">
        <v>6.8760000000000003</v>
      </c>
    </row>
    <row r="3903" spans="1:8">
      <c r="A3903" s="370"/>
      <c r="B3903" s="370">
        <v>139.30000000000001</v>
      </c>
      <c r="C3903" s="370">
        <v>111.3</v>
      </c>
      <c r="D3903" s="370">
        <v>74.25</v>
      </c>
      <c r="E3903" s="370">
        <v>56.75</v>
      </c>
      <c r="F3903" s="370">
        <v>7.7380000000000004</v>
      </c>
    </row>
    <row r="3904" spans="1:8">
      <c r="A3904" s="370"/>
      <c r="B3904" s="370">
        <v>150</v>
      </c>
      <c r="C3904" s="370">
        <v>104.2</v>
      </c>
      <c r="D3904" s="370">
        <v>73.7</v>
      </c>
      <c r="E3904" s="370">
        <v>57.75</v>
      </c>
      <c r="F3904" s="370">
        <v>8.7219999999999995</v>
      </c>
    </row>
    <row r="3906" spans="1:8">
      <c r="A3906" s="399" t="s">
        <v>2170</v>
      </c>
      <c r="B3906" s="370">
        <v>0</v>
      </c>
      <c r="C3906" s="370">
        <v>153.69999999999999</v>
      </c>
      <c r="D3906" s="370">
        <v>0</v>
      </c>
      <c r="E3906" s="370">
        <v>38.51</v>
      </c>
      <c r="F3906" s="370">
        <v>2.431</v>
      </c>
      <c r="G3906" s="370">
        <v>60</v>
      </c>
      <c r="H3906" s="370">
        <v>150</v>
      </c>
    </row>
    <row r="3907" spans="1:8">
      <c r="A3907" s="370"/>
      <c r="B3907" s="370">
        <v>10.71</v>
      </c>
      <c r="C3907" s="370">
        <v>153.69999999999999</v>
      </c>
      <c r="D3907" s="370">
        <v>11.28</v>
      </c>
      <c r="E3907" s="370">
        <v>39.79</v>
      </c>
      <c r="F3907" s="370">
        <v>2.613</v>
      </c>
    </row>
    <row r="3908" spans="1:8">
      <c r="A3908" s="370"/>
      <c r="B3908" s="370">
        <v>21.43</v>
      </c>
      <c r="C3908" s="370">
        <v>153.6</v>
      </c>
      <c r="D3908" s="370">
        <v>21.8</v>
      </c>
      <c r="E3908" s="370">
        <v>41.29</v>
      </c>
      <c r="F3908" s="370">
        <v>2.7949999999999999</v>
      </c>
    </row>
    <row r="3909" spans="1:8">
      <c r="A3909" s="370"/>
      <c r="B3909" s="370">
        <v>32.14</v>
      </c>
      <c r="C3909" s="370">
        <v>153.1</v>
      </c>
      <c r="D3909" s="370">
        <v>31.31</v>
      </c>
      <c r="E3909" s="370">
        <v>42.97</v>
      </c>
      <c r="F3909" s="370">
        <v>2.9870000000000001</v>
      </c>
    </row>
    <row r="3910" spans="1:8">
      <c r="A3910" s="370"/>
      <c r="B3910" s="370">
        <v>42.86</v>
      </c>
      <c r="C3910" s="370">
        <v>152.30000000000001</v>
      </c>
      <c r="D3910" s="370">
        <v>39.82</v>
      </c>
      <c r="E3910" s="370">
        <v>44.77</v>
      </c>
      <c r="F3910" s="370">
        <v>3.1989999999999998</v>
      </c>
    </row>
    <row r="3911" spans="1:8">
      <c r="A3911" s="370"/>
      <c r="B3911" s="370">
        <v>53.57</v>
      </c>
      <c r="C3911" s="370">
        <v>151.1</v>
      </c>
      <c r="D3911" s="370">
        <v>47.35</v>
      </c>
      <c r="E3911" s="370">
        <v>46.66</v>
      </c>
      <c r="F3911" s="370">
        <v>3.4430000000000001</v>
      </c>
    </row>
    <row r="3912" spans="1:8">
      <c r="A3912" s="370"/>
      <c r="B3912" s="370">
        <v>64.290000000000006</v>
      </c>
      <c r="C3912" s="370">
        <v>149.30000000000001</v>
      </c>
      <c r="D3912" s="370">
        <v>53.91</v>
      </c>
      <c r="E3912" s="370">
        <v>48.6</v>
      </c>
      <c r="F3912" s="370">
        <v>3.7269999999999999</v>
      </c>
    </row>
    <row r="3913" spans="1:8">
      <c r="A3913" s="370"/>
      <c r="B3913" s="370">
        <v>75</v>
      </c>
      <c r="C3913" s="370">
        <v>147</v>
      </c>
      <c r="D3913" s="370">
        <v>59.53</v>
      </c>
      <c r="E3913" s="370">
        <v>50.53</v>
      </c>
      <c r="F3913" s="370">
        <v>4.0629999999999997</v>
      </c>
    </row>
    <row r="3914" spans="1:8">
      <c r="A3914" s="370"/>
      <c r="B3914" s="370">
        <v>85.71</v>
      </c>
      <c r="C3914" s="370">
        <v>144.1</v>
      </c>
      <c r="D3914" s="370">
        <v>64.209999999999994</v>
      </c>
      <c r="E3914" s="370">
        <v>52.43</v>
      </c>
      <c r="F3914" s="370">
        <v>4.4610000000000003</v>
      </c>
    </row>
    <row r="3915" spans="1:8">
      <c r="A3915" s="370"/>
      <c r="B3915" s="370">
        <v>96.43</v>
      </c>
      <c r="C3915" s="370">
        <v>140.4</v>
      </c>
      <c r="D3915" s="370">
        <v>67.98</v>
      </c>
      <c r="E3915" s="370">
        <v>54.24</v>
      </c>
      <c r="F3915" s="370">
        <v>4.93</v>
      </c>
    </row>
    <row r="3916" spans="1:8">
      <c r="A3916" s="370"/>
      <c r="B3916" s="370">
        <v>107.1</v>
      </c>
      <c r="C3916" s="370">
        <v>135.9</v>
      </c>
      <c r="D3916" s="370">
        <v>70.849999999999994</v>
      </c>
      <c r="E3916" s="370">
        <v>55.92</v>
      </c>
      <c r="F3916" s="370">
        <v>5.4829999999999997</v>
      </c>
    </row>
    <row r="3917" spans="1:8">
      <c r="A3917" s="370"/>
      <c r="B3917" s="370">
        <v>117.9</v>
      </c>
      <c r="C3917" s="370">
        <v>130.6</v>
      </c>
      <c r="D3917" s="370">
        <v>72.84</v>
      </c>
      <c r="E3917" s="370">
        <v>57.43</v>
      </c>
      <c r="F3917" s="370">
        <v>6.1280000000000001</v>
      </c>
    </row>
    <row r="3918" spans="1:8">
      <c r="A3918" s="370"/>
      <c r="B3918" s="370">
        <v>128.6</v>
      </c>
      <c r="C3918" s="370">
        <v>124.4</v>
      </c>
      <c r="D3918" s="370">
        <v>73.97</v>
      </c>
      <c r="E3918" s="370">
        <v>58.73</v>
      </c>
      <c r="F3918" s="370">
        <v>6.8760000000000003</v>
      </c>
    </row>
    <row r="3919" spans="1:8">
      <c r="A3919" s="370"/>
      <c r="B3919" s="370">
        <v>139.30000000000001</v>
      </c>
      <c r="C3919" s="370">
        <v>117.2</v>
      </c>
      <c r="D3919" s="370">
        <v>74.25</v>
      </c>
      <c r="E3919" s="370">
        <v>59.77</v>
      </c>
      <c r="F3919" s="370">
        <v>7.7380000000000004</v>
      </c>
    </row>
    <row r="3920" spans="1:8">
      <c r="A3920" s="370"/>
      <c r="B3920" s="370">
        <v>150</v>
      </c>
      <c r="C3920" s="370">
        <v>108.9</v>
      </c>
      <c r="D3920" s="370">
        <v>73.7</v>
      </c>
      <c r="E3920" s="370">
        <v>60.51</v>
      </c>
      <c r="F3920" s="370">
        <v>8.7219999999999995</v>
      </c>
    </row>
    <row r="3922" spans="1:8">
      <c r="A3922" s="399" t="s">
        <v>2171</v>
      </c>
      <c r="B3922" s="370">
        <v>0</v>
      </c>
      <c r="C3922" s="370">
        <v>161</v>
      </c>
      <c r="D3922" s="370">
        <v>0</v>
      </c>
      <c r="E3922" s="370">
        <v>40.76</v>
      </c>
      <c r="F3922" s="370">
        <v>2.431</v>
      </c>
      <c r="G3922" s="370">
        <v>60</v>
      </c>
      <c r="H3922" s="370">
        <v>150</v>
      </c>
    </row>
    <row r="3923" spans="1:8">
      <c r="A3923" s="370"/>
      <c r="B3923" s="370">
        <v>10.71</v>
      </c>
      <c r="C3923" s="370">
        <v>160.6</v>
      </c>
      <c r="D3923" s="370">
        <v>11.28</v>
      </c>
      <c r="E3923" s="370">
        <v>41.75</v>
      </c>
      <c r="F3923" s="370">
        <v>2.613</v>
      </c>
    </row>
    <row r="3924" spans="1:8">
      <c r="A3924" s="370"/>
      <c r="B3924" s="370">
        <v>21.43</v>
      </c>
      <c r="C3924" s="370">
        <v>160</v>
      </c>
      <c r="D3924" s="370">
        <v>21.8</v>
      </c>
      <c r="E3924" s="370">
        <v>43.06</v>
      </c>
      <c r="F3924" s="370">
        <v>2.7949999999999999</v>
      </c>
    </row>
    <row r="3925" spans="1:8">
      <c r="A3925" s="370"/>
      <c r="B3925" s="370">
        <v>32.14</v>
      </c>
      <c r="C3925" s="370">
        <v>159.30000000000001</v>
      </c>
      <c r="D3925" s="370">
        <v>31.31</v>
      </c>
      <c r="E3925" s="370">
        <v>44.63</v>
      </c>
      <c r="F3925" s="370">
        <v>2.9870000000000001</v>
      </c>
    </row>
    <row r="3926" spans="1:8">
      <c r="A3926" s="370"/>
      <c r="B3926" s="370">
        <v>42.86</v>
      </c>
      <c r="C3926" s="370">
        <v>158.4</v>
      </c>
      <c r="D3926" s="370">
        <v>39.82</v>
      </c>
      <c r="E3926" s="370">
        <v>46.41</v>
      </c>
      <c r="F3926" s="370">
        <v>3.1989999999999998</v>
      </c>
    </row>
    <row r="3927" spans="1:8">
      <c r="A3927" s="370"/>
      <c r="B3927" s="370">
        <v>53.57</v>
      </c>
      <c r="C3927" s="370">
        <v>157</v>
      </c>
      <c r="D3927" s="370">
        <v>47.35</v>
      </c>
      <c r="E3927" s="370">
        <v>48.35</v>
      </c>
      <c r="F3927" s="370">
        <v>3.4430000000000001</v>
      </c>
    </row>
    <row r="3928" spans="1:8">
      <c r="A3928" s="370"/>
      <c r="B3928" s="370">
        <v>64.290000000000006</v>
      </c>
      <c r="C3928" s="370">
        <v>155.30000000000001</v>
      </c>
      <c r="D3928" s="370">
        <v>53.91</v>
      </c>
      <c r="E3928" s="370">
        <v>50.4</v>
      </c>
      <c r="F3928" s="370">
        <v>3.7269999999999999</v>
      </c>
    </row>
    <row r="3929" spans="1:8">
      <c r="A3929" s="370"/>
      <c r="B3929" s="370">
        <v>75</v>
      </c>
      <c r="C3929" s="370">
        <v>153.1</v>
      </c>
      <c r="D3929" s="370">
        <v>59.53</v>
      </c>
      <c r="E3929" s="370">
        <v>52.51</v>
      </c>
      <c r="F3929" s="370">
        <v>4.0629999999999997</v>
      </c>
    </row>
    <row r="3930" spans="1:8">
      <c r="A3930" s="370"/>
      <c r="B3930" s="370">
        <v>85.71</v>
      </c>
      <c r="C3930" s="370">
        <v>150.19999999999999</v>
      </c>
      <c r="D3930" s="370">
        <v>64.209999999999994</v>
      </c>
      <c r="E3930" s="370">
        <v>54.63</v>
      </c>
      <c r="F3930" s="370">
        <v>4.4610000000000003</v>
      </c>
    </row>
    <row r="3931" spans="1:8">
      <c r="A3931" s="370"/>
      <c r="B3931" s="370">
        <v>96.43</v>
      </c>
      <c r="C3931" s="370">
        <v>146.69999999999999</v>
      </c>
      <c r="D3931" s="370">
        <v>67.98</v>
      </c>
      <c r="E3931" s="370">
        <v>56.7</v>
      </c>
      <c r="F3931" s="370">
        <v>4.93</v>
      </c>
    </row>
    <row r="3932" spans="1:8">
      <c r="A3932" s="370"/>
      <c r="B3932" s="370">
        <v>107.1</v>
      </c>
      <c r="C3932" s="370">
        <v>142.5</v>
      </c>
      <c r="D3932" s="370">
        <v>70.849999999999994</v>
      </c>
      <c r="E3932" s="370">
        <v>58.67</v>
      </c>
      <c r="F3932" s="370">
        <v>5.4829999999999997</v>
      </c>
    </row>
    <row r="3933" spans="1:8">
      <c r="A3933" s="370"/>
      <c r="B3933" s="370">
        <v>117.9</v>
      </c>
      <c r="C3933" s="370">
        <v>137.4</v>
      </c>
      <c r="D3933" s="370">
        <v>72.84</v>
      </c>
      <c r="E3933" s="370">
        <v>60.49</v>
      </c>
      <c r="F3933" s="370">
        <v>6.1280000000000001</v>
      </c>
    </row>
    <row r="3934" spans="1:8">
      <c r="A3934" s="370"/>
      <c r="B3934" s="370">
        <v>128.6</v>
      </c>
      <c r="C3934" s="370">
        <v>131.4</v>
      </c>
      <c r="D3934" s="370">
        <v>73.97</v>
      </c>
      <c r="E3934" s="370">
        <v>62.12</v>
      </c>
      <c r="F3934" s="370">
        <v>6.8760000000000003</v>
      </c>
    </row>
    <row r="3935" spans="1:8">
      <c r="A3935" s="370"/>
      <c r="B3935" s="370">
        <v>139.30000000000001</v>
      </c>
      <c r="C3935" s="370">
        <v>124.4</v>
      </c>
      <c r="D3935" s="370">
        <v>74.25</v>
      </c>
      <c r="E3935" s="370">
        <v>63.49</v>
      </c>
      <c r="F3935" s="370">
        <v>7.7380000000000004</v>
      </c>
    </row>
    <row r="3936" spans="1:8">
      <c r="A3936" s="370"/>
      <c r="B3936" s="370">
        <v>150</v>
      </c>
      <c r="C3936" s="370">
        <v>116.4</v>
      </c>
      <c r="D3936" s="370">
        <v>73.7</v>
      </c>
      <c r="E3936" s="370">
        <v>64.56</v>
      </c>
      <c r="F3936" s="370">
        <v>8.7219999999999995</v>
      </c>
    </row>
    <row r="3938" spans="1:8">
      <c r="A3938" s="399" t="s">
        <v>2172</v>
      </c>
      <c r="B3938" s="370">
        <v>0</v>
      </c>
      <c r="C3938" s="370">
        <v>166.7</v>
      </c>
      <c r="D3938" s="370">
        <v>0</v>
      </c>
      <c r="E3938" s="370">
        <v>41.7</v>
      </c>
      <c r="F3938" s="370">
        <v>2.431</v>
      </c>
      <c r="G3938" s="370">
        <v>60</v>
      </c>
      <c r="H3938" s="370">
        <v>150</v>
      </c>
    </row>
    <row r="3939" spans="1:8">
      <c r="A3939" s="370"/>
      <c r="B3939" s="370">
        <v>10.71</v>
      </c>
      <c r="C3939" s="370">
        <v>166</v>
      </c>
      <c r="D3939" s="370">
        <v>11.28</v>
      </c>
      <c r="E3939" s="370">
        <v>42.83</v>
      </c>
      <c r="F3939" s="370">
        <v>2.613</v>
      </c>
    </row>
    <row r="3940" spans="1:8">
      <c r="A3940" s="370"/>
      <c r="B3940" s="370">
        <v>21.43</v>
      </c>
      <c r="C3940" s="370">
        <v>165.4</v>
      </c>
      <c r="D3940" s="370">
        <v>21.8</v>
      </c>
      <c r="E3940" s="370">
        <v>44.32</v>
      </c>
      <c r="F3940" s="370">
        <v>2.7949999999999999</v>
      </c>
    </row>
    <row r="3941" spans="1:8">
      <c r="A3941" s="370"/>
      <c r="B3941" s="370">
        <v>32.14</v>
      </c>
      <c r="C3941" s="370">
        <v>164.8</v>
      </c>
      <c r="D3941" s="370">
        <v>31.31</v>
      </c>
      <c r="E3941" s="370">
        <v>46.1</v>
      </c>
      <c r="F3941" s="370">
        <v>2.9870000000000001</v>
      </c>
    </row>
    <row r="3942" spans="1:8">
      <c r="A3942" s="370"/>
      <c r="B3942" s="370">
        <v>42.86</v>
      </c>
      <c r="C3942" s="370">
        <v>164.1</v>
      </c>
      <c r="D3942" s="370">
        <v>39.82</v>
      </c>
      <c r="E3942" s="370">
        <v>48.11</v>
      </c>
      <c r="F3942" s="370">
        <v>3.1989999999999998</v>
      </c>
    </row>
    <row r="3943" spans="1:8">
      <c r="A3943" s="370"/>
      <c r="B3943" s="370">
        <v>53.57</v>
      </c>
      <c r="C3943" s="370">
        <v>163.1</v>
      </c>
      <c r="D3943" s="370">
        <v>47.35</v>
      </c>
      <c r="E3943" s="370">
        <v>50.3</v>
      </c>
      <c r="F3943" s="370">
        <v>3.4430000000000001</v>
      </c>
    </row>
    <row r="3944" spans="1:8">
      <c r="A3944" s="370"/>
      <c r="B3944" s="370">
        <v>64.290000000000006</v>
      </c>
      <c r="C3944" s="370">
        <v>161.80000000000001</v>
      </c>
      <c r="D3944" s="370">
        <v>53.91</v>
      </c>
      <c r="E3944" s="370">
        <v>52.61</v>
      </c>
      <c r="F3944" s="370">
        <v>3.7269999999999999</v>
      </c>
    </row>
    <row r="3945" spans="1:8">
      <c r="A3945" s="370"/>
      <c r="B3945" s="370">
        <v>75</v>
      </c>
      <c r="C3945" s="370">
        <v>160</v>
      </c>
      <c r="D3945" s="370">
        <v>59.53</v>
      </c>
      <c r="E3945" s="370">
        <v>54.99</v>
      </c>
      <c r="F3945" s="370">
        <v>4.0629999999999997</v>
      </c>
    </row>
    <row r="3946" spans="1:8">
      <c r="A3946" s="370"/>
      <c r="B3946" s="370">
        <v>85.71</v>
      </c>
      <c r="C3946" s="370">
        <v>157.6</v>
      </c>
      <c r="D3946" s="370">
        <v>64.209999999999994</v>
      </c>
      <c r="E3946" s="370">
        <v>57.37</v>
      </c>
      <c r="F3946" s="370">
        <v>4.4610000000000003</v>
      </c>
    </row>
    <row r="3947" spans="1:8">
      <c r="A3947" s="370"/>
      <c r="B3947" s="370">
        <v>96.43</v>
      </c>
      <c r="C3947" s="370">
        <v>154.4</v>
      </c>
      <c r="D3947" s="370">
        <v>67.98</v>
      </c>
      <c r="E3947" s="370">
        <v>59.69</v>
      </c>
      <c r="F3947" s="370">
        <v>4.93</v>
      </c>
    </row>
    <row r="3948" spans="1:8">
      <c r="A3948" s="370"/>
      <c r="B3948" s="370">
        <v>107.1</v>
      </c>
      <c r="C3948" s="370">
        <v>150.4</v>
      </c>
      <c r="D3948" s="370">
        <v>70.849999999999994</v>
      </c>
      <c r="E3948" s="370">
        <v>61.91</v>
      </c>
      <c r="F3948" s="370">
        <v>5.4829999999999997</v>
      </c>
    </row>
    <row r="3949" spans="1:8">
      <c r="A3949" s="370"/>
      <c r="B3949" s="370">
        <v>117.9</v>
      </c>
      <c r="C3949" s="370">
        <v>145.4</v>
      </c>
      <c r="D3949" s="370">
        <v>72.84</v>
      </c>
      <c r="E3949" s="370">
        <v>63.96</v>
      </c>
      <c r="F3949" s="370">
        <v>6.1280000000000001</v>
      </c>
    </row>
    <row r="3950" spans="1:8">
      <c r="A3950" s="370"/>
      <c r="B3950" s="370">
        <v>128.6</v>
      </c>
      <c r="C3950" s="370">
        <v>139.4</v>
      </c>
      <c r="D3950" s="370">
        <v>73.97</v>
      </c>
      <c r="E3950" s="370">
        <v>65.78</v>
      </c>
      <c r="F3950" s="370">
        <v>6.8760000000000003</v>
      </c>
    </row>
    <row r="3951" spans="1:8">
      <c r="A3951" s="370"/>
      <c r="B3951" s="370">
        <v>139.30000000000001</v>
      </c>
      <c r="C3951" s="370">
        <v>132</v>
      </c>
      <c r="D3951" s="370">
        <v>74.25</v>
      </c>
      <c r="E3951" s="370">
        <v>67.319999999999993</v>
      </c>
      <c r="F3951" s="370">
        <v>7.7380000000000004</v>
      </c>
    </row>
    <row r="3952" spans="1:8">
      <c r="A3952" s="370"/>
      <c r="B3952" s="370">
        <v>150</v>
      </c>
      <c r="C3952" s="370">
        <v>123.4</v>
      </c>
      <c r="D3952" s="370">
        <v>73.7</v>
      </c>
      <c r="E3952" s="370">
        <v>68.52</v>
      </c>
      <c r="F3952" s="370">
        <v>8.7219999999999995</v>
      </c>
    </row>
    <row r="3954" spans="1:8">
      <c r="A3954" s="399" t="s">
        <v>2173</v>
      </c>
      <c r="B3954" s="370">
        <v>0</v>
      </c>
      <c r="C3954" s="370">
        <v>19.57</v>
      </c>
      <c r="D3954" s="370">
        <v>0</v>
      </c>
      <c r="E3954" s="370">
        <v>5.0030000000000001</v>
      </c>
      <c r="F3954" s="370">
        <v>2.6019999999999999</v>
      </c>
      <c r="G3954" s="370">
        <v>80</v>
      </c>
      <c r="H3954" s="370">
        <v>180</v>
      </c>
    </row>
    <row r="3955" spans="1:8">
      <c r="A3955" s="370"/>
      <c r="B3955" s="370">
        <v>12.86</v>
      </c>
      <c r="C3955" s="370">
        <v>19.489999999999998</v>
      </c>
      <c r="D3955" s="370">
        <v>12.33</v>
      </c>
      <c r="E3955" s="370">
        <v>5.3769999999999998</v>
      </c>
      <c r="F3955" s="370">
        <v>2.742</v>
      </c>
    </row>
    <row r="3956" spans="1:8">
      <c r="A3956" s="370"/>
      <c r="B3956" s="370">
        <v>25.71</v>
      </c>
      <c r="C3956" s="370">
        <v>19.399999999999999</v>
      </c>
      <c r="D3956" s="370">
        <v>22.85</v>
      </c>
      <c r="E3956" s="370">
        <v>5.7450000000000001</v>
      </c>
      <c r="F3956" s="370">
        <v>2.956</v>
      </c>
    </row>
    <row r="3957" spans="1:8">
      <c r="A3957" s="370"/>
      <c r="B3957" s="370">
        <v>38.57</v>
      </c>
      <c r="C3957" s="370">
        <v>19.260000000000002</v>
      </c>
      <c r="D3957" s="370">
        <v>32.53</v>
      </c>
      <c r="E3957" s="370">
        <v>6.0990000000000002</v>
      </c>
      <c r="F3957" s="370">
        <v>3.2370000000000001</v>
      </c>
    </row>
    <row r="3958" spans="1:8">
      <c r="A3958" s="370"/>
      <c r="B3958" s="370">
        <v>51.43</v>
      </c>
      <c r="C3958" s="370">
        <v>19.059999999999999</v>
      </c>
      <c r="D3958" s="370">
        <v>41.26</v>
      </c>
      <c r="E3958" s="370">
        <v>6.4340000000000002</v>
      </c>
      <c r="F3958" s="370">
        <v>3.5779999999999998</v>
      </c>
    </row>
    <row r="3959" spans="1:8">
      <c r="A3959" s="370"/>
      <c r="B3959" s="370">
        <v>64.290000000000006</v>
      </c>
      <c r="C3959" s="370">
        <v>18.760000000000002</v>
      </c>
      <c r="D3959" s="370">
        <v>48.97</v>
      </c>
      <c r="E3959" s="370">
        <v>6.7430000000000003</v>
      </c>
      <c r="F3959" s="370">
        <v>3.9750000000000001</v>
      </c>
    </row>
    <row r="3960" spans="1:8">
      <c r="A3960" s="370"/>
      <c r="B3960" s="370">
        <v>77.14</v>
      </c>
      <c r="C3960" s="370">
        <v>18.350000000000001</v>
      </c>
      <c r="D3960" s="370">
        <v>55.54</v>
      </c>
      <c r="E3960" s="370">
        <v>7.0179999999999998</v>
      </c>
      <c r="F3960" s="370">
        <v>4.4189999999999996</v>
      </c>
    </row>
    <row r="3961" spans="1:8">
      <c r="A3961" s="370"/>
      <c r="B3961" s="370">
        <v>90</v>
      </c>
      <c r="C3961" s="370">
        <v>17.8</v>
      </c>
      <c r="D3961" s="370">
        <v>60.89</v>
      </c>
      <c r="E3961" s="370">
        <v>7.2519999999999998</v>
      </c>
      <c r="F3961" s="370">
        <v>4.9059999999999997</v>
      </c>
    </row>
    <row r="3962" spans="1:8">
      <c r="A3962" s="370"/>
      <c r="B3962" s="370">
        <v>102.9</v>
      </c>
      <c r="C3962" s="370">
        <v>17.09</v>
      </c>
      <c r="D3962" s="370">
        <v>64.92</v>
      </c>
      <c r="E3962" s="370">
        <v>7.44</v>
      </c>
      <c r="F3962" s="370">
        <v>5.4290000000000003</v>
      </c>
    </row>
    <row r="3963" spans="1:8">
      <c r="A3963" s="370"/>
      <c r="B3963" s="370">
        <v>115.7</v>
      </c>
      <c r="C3963" s="370">
        <v>16.190000000000001</v>
      </c>
      <c r="D3963" s="370">
        <v>67.540000000000006</v>
      </c>
      <c r="E3963" s="370">
        <v>7.5739999999999998</v>
      </c>
      <c r="F3963" s="370">
        <v>5.9820000000000002</v>
      </c>
    </row>
    <row r="3964" spans="1:8">
      <c r="A3964" s="370"/>
      <c r="B3964" s="370">
        <v>128.6</v>
      </c>
      <c r="C3964" s="370">
        <v>15.07</v>
      </c>
      <c r="D3964" s="370">
        <v>68.650000000000006</v>
      </c>
      <c r="E3964" s="370">
        <v>7.6470000000000002</v>
      </c>
      <c r="F3964" s="370">
        <v>6.5579999999999998</v>
      </c>
    </row>
    <row r="3965" spans="1:8">
      <c r="A3965" s="370"/>
      <c r="B3965" s="370">
        <v>141.4</v>
      </c>
      <c r="C3965" s="370">
        <v>13.72</v>
      </c>
      <c r="D3965" s="370">
        <v>68.17</v>
      </c>
      <c r="E3965" s="370">
        <v>7.6520000000000001</v>
      </c>
      <c r="F3965" s="370">
        <v>7.1520000000000001</v>
      </c>
    </row>
    <row r="3966" spans="1:8">
      <c r="A3966" s="370"/>
      <c r="B3966" s="370">
        <v>154.30000000000001</v>
      </c>
      <c r="C3966" s="370">
        <v>12.11</v>
      </c>
      <c r="D3966" s="370">
        <v>65.989999999999995</v>
      </c>
      <c r="E3966" s="370">
        <v>7.5830000000000002</v>
      </c>
      <c r="F3966" s="370">
        <v>7.7569999999999997</v>
      </c>
    </row>
    <row r="3967" spans="1:8">
      <c r="A3967" s="370"/>
      <c r="B3967" s="370">
        <v>167.1</v>
      </c>
      <c r="C3967" s="370">
        <v>10.210000000000001</v>
      </c>
      <c r="D3967" s="370">
        <v>62.02</v>
      </c>
      <c r="E3967" s="370">
        <v>7.4329999999999998</v>
      </c>
      <c r="F3967" s="370">
        <v>8.3680000000000003</v>
      </c>
    </row>
    <row r="3968" spans="1:8">
      <c r="A3968" s="370"/>
      <c r="B3968" s="370">
        <v>180</v>
      </c>
      <c r="C3968" s="370">
        <v>8.0009999999999994</v>
      </c>
      <c r="D3968" s="370">
        <v>56.19</v>
      </c>
      <c r="E3968" s="370">
        <v>7.1959999999999997</v>
      </c>
      <c r="F3968" s="370">
        <v>8.9760000000000009</v>
      </c>
    </row>
    <row r="3970" spans="1:8">
      <c r="A3970" s="399" t="s">
        <v>2174</v>
      </c>
      <c r="B3970" s="370">
        <v>0</v>
      </c>
      <c r="C3970" s="370">
        <v>25.87</v>
      </c>
      <c r="D3970" s="370">
        <v>0</v>
      </c>
      <c r="E3970" s="370">
        <v>6.7190000000000003</v>
      </c>
      <c r="F3970" s="370">
        <v>2.6019999999999999</v>
      </c>
      <c r="G3970" s="370">
        <v>80</v>
      </c>
      <c r="H3970" s="370">
        <v>180</v>
      </c>
    </row>
    <row r="3971" spans="1:8">
      <c r="A3971" s="370"/>
      <c r="B3971" s="370">
        <v>12.86</v>
      </c>
      <c r="C3971" s="370">
        <v>25.85</v>
      </c>
      <c r="D3971" s="370">
        <v>12.61</v>
      </c>
      <c r="E3971" s="370">
        <v>7.13</v>
      </c>
      <c r="F3971" s="370">
        <v>2.742</v>
      </c>
    </row>
    <row r="3972" spans="1:8">
      <c r="A3972" s="370"/>
      <c r="B3972" s="370">
        <v>25.71</v>
      </c>
      <c r="C3972" s="370">
        <v>25.73</v>
      </c>
      <c r="D3972" s="370">
        <v>23.63</v>
      </c>
      <c r="E3972" s="370">
        <v>7.56</v>
      </c>
      <c r="F3972" s="370">
        <v>2.956</v>
      </c>
    </row>
    <row r="3973" spans="1:8">
      <c r="A3973" s="370"/>
      <c r="B3973" s="370">
        <v>38.57</v>
      </c>
      <c r="C3973" s="370">
        <v>25.51</v>
      </c>
      <c r="D3973" s="370">
        <v>33.32</v>
      </c>
      <c r="E3973" s="370">
        <v>7.9980000000000002</v>
      </c>
      <c r="F3973" s="370">
        <v>3.2370000000000001</v>
      </c>
    </row>
    <row r="3974" spans="1:8">
      <c r="A3974" s="370"/>
      <c r="B3974" s="370">
        <v>51.43</v>
      </c>
      <c r="C3974" s="370">
        <v>25.19</v>
      </c>
      <c r="D3974" s="370">
        <v>41.76</v>
      </c>
      <c r="E3974" s="370">
        <v>8.4329999999999998</v>
      </c>
      <c r="F3974" s="370">
        <v>3.5779999999999998</v>
      </c>
    </row>
    <row r="3975" spans="1:8">
      <c r="A3975" s="370"/>
      <c r="B3975" s="370">
        <v>64.290000000000006</v>
      </c>
      <c r="C3975" s="370">
        <v>24.75</v>
      </c>
      <c r="D3975" s="370">
        <v>49.02</v>
      </c>
      <c r="E3975" s="370">
        <v>8.8539999999999992</v>
      </c>
      <c r="F3975" s="370">
        <v>3.9750000000000001</v>
      </c>
    </row>
    <row r="3976" spans="1:8">
      <c r="A3976" s="370"/>
      <c r="B3976" s="370">
        <v>77.14</v>
      </c>
      <c r="C3976" s="370">
        <v>24.2</v>
      </c>
      <c r="D3976" s="370">
        <v>55.15</v>
      </c>
      <c r="E3976" s="370">
        <v>9.2479999999999993</v>
      </c>
      <c r="F3976" s="370">
        <v>4.4189999999999996</v>
      </c>
    </row>
    <row r="3977" spans="1:8">
      <c r="A3977" s="370"/>
      <c r="B3977" s="370">
        <v>90</v>
      </c>
      <c r="C3977" s="370">
        <v>23.53</v>
      </c>
      <c r="D3977" s="370">
        <v>60.24</v>
      </c>
      <c r="E3977" s="370">
        <v>9.6059999999999999</v>
      </c>
      <c r="F3977" s="370">
        <v>4.9059999999999997</v>
      </c>
    </row>
    <row r="3978" spans="1:8">
      <c r="A3978" s="370"/>
      <c r="B3978" s="370">
        <v>102.9</v>
      </c>
      <c r="C3978" s="370">
        <v>22.72</v>
      </c>
      <c r="D3978" s="370">
        <v>64.349999999999994</v>
      </c>
      <c r="E3978" s="370">
        <v>9.9160000000000004</v>
      </c>
      <c r="F3978" s="370">
        <v>5.4290000000000003</v>
      </c>
    </row>
    <row r="3979" spans="1:8">
      <c r="A3979" s="370"/>
      <c r="B3979" s="370">
        <v>115.7</v>
      </c>
      <c r="C3979" s="370">
        <v>21.78</v>
      </c>
      <c r="D3979" s="370">
        <v>67.540000000000006</v>
      </c>
      <c r="E3979" s="370">
        <v>10.17</v>
      </c>
      <c r="F3979" s="370">
        <v>5.9820000000000002</v>
      </c>
    </row>
    <row r="3980" spans="1:8">
      <c r="A3980" s="370"/>
      <c r="B3980" s="370">
        <v>128.6</v>
      </c>
      <c r="C3980" s="370">
        <v>20.69</v>
      </c>
      <c r="D3980" s="370">
        <v>69.88</v>
      </c>
      <c r="E3980" s="370">
        <v>10.34</v>
      </c>
      <c r="F3980" s="370">
        <v>6.5579999999999998</v>
      </c>
    </row>
    <row r="3981" spans="1:8">
      <c r="A3981" s="370"/>
      <c r="B3981" s="370">
        <v>141.4</v>
      </c>
      <c r="C3981" s="370">
        <v>19.46</v>
      </c>
      <c r="D3981" s="370">
        <v>71.44</v>
      </c>
      <c r="E3981" s="370">
        <v>10.44</v>
      </c>
      <c r="F3981" s="370">
        <v>7.1520000000000001</v>
      </c>
    </row>
    <row r="3982" spans="1:8">
      <c r="A3982" s="370"/>
      <c r="B3982" s="370">
        <v>154.30000000000001</v>
      </c>
      <c r="C3982" s="370">
        <v>18.059999999999999</v>
      </c>
      <c r="D3982" s="370">
        <v>72.290000000000006</v>
      </c>
      <c r="E3982" s="370">
        <v>10.44</v>
      </c>
      <c r="F3982" s="370">
        <v>7.7569999999999997</v>
      </c>
    </row>
    <row r="3983" spans="1:8">
      <c r="A3983" s="370"/>
      <c r="B3983" s="370">
        <v>167.1</v>
      </c>
      <c r="C3983" s="370">
        <v>16.510000000000002</v>
      </c>
      <c r="D3983" s="370">
        <v>72.5</v>
      </c>
      <c r="E3983" s="370">
        <v>10.34</v>
      </c>
      <c r="F3983" s="370">
        <v>8.3680000000000003</v>
      </c>
    </row>
    <row r="3984" spans="1:8">
      <c r="A3984" s="370"/>
      <c r="B3984" s="370">
        <v>180</v>
      </c>
      <c r="C3984" s="370">
        <v>14.79</v>
      </c>
      <c r="D3984" s="370">
        <v>72.13</v>
      </c>
      <c r="E3984" s="370">
        <v>10.119999999999999</v>
      </c>
      <c r="F3984" s="370">
        <v>8.9760000000000009</v>
      </c>
    </row>
    <row r="3986" spans="1:8">
      <c r="A3986" s="399" t="s">
        <v>2175</v>
      </c>
      <c r="B3986" s="370">
        <v>0</v>
      </c>
      <c r="C3986" s="370">
        <v>40.79</v>
      </c>
      <c r="D3986" s="370">
        <v>0</v>
      </c>
      <c r="E3986" s="370">
        <v>10.52</v>
      </c>
      <c r="F3986" s="370">
        <v>2.6019999999999999</v>
      </c>
      <c r="G3986" s="370">
        <v>80</v>
      </c>
      <c r="H3986" s="370">
        <v>180</v>
      </c>
    </row>
    <row r="3987" spans="1:8">
      <c r="A3987" s="370"/>
      <c r="B3987" s="370">
        <v>12.86</v>
      </c>
      <c r="C3987" s="370">
        <v>40.67</v>
      </c>
      <c r="D3987" s="370">
        <v>12.61</v>
      </c>
      <c r="E3987" s="370">
        <v>11.19</v>
      </c>
      <c r="F3987" s="370">
        <v>2.742</v>
      </c>
    </row>
    <row r="3988" spans="1:8">
      <c r="A3988" s="370"/>
      <c r="B3988" s="370">
        <v>25.71</v>
      </c>
      <c r="C3988" s="370">
        <v>40.369999999999997</v>
      </c>
      <c r="D3988" s="370">
        <v>23.57</v>
      </c>
      <c r="E3988" s="370">
        <v>11.86</v>
      </c>
      <c r="F3988" s="370">
        <v>2.956</v>
      </c>
    </row>
    <row r="3989" spans="1:8">
      <c r="A3989" s="370"/>
      <c r="B3989" s="370">
        <v>38.57</v>
      </c>
      <c r="C3989" s="370">
        <v>39.880000000000003</v>
      </c>
      <c r="D3989" s="370">
        <v>33.25</v>
      </c>
      <c r="E3989" s="370">
        <v>12.51</v>
      </c>
      <c r="F3989" s="370">
        <v>3.2370000000000001</v>
      </c>
    </row>
    <row r="3990" spans="1:8">
      <c r="A3990" s="370"/>
      <c r="B3990" s="370">
        <v>51.43</v>
      </c>
      <c r="C3990" s="370">
        <v>39.21</v>
      </c>
      <c r="D3990" s="370">
        <v>41.71</v>
      </c>
      <c r="E3990" s="370">
        <v>13.13</v>
      </c>
      <c r="F3990" s="370">
        <v>3.5779999999999998</v>
      </c>
    </row>
    <row r="3991" spans="1:8">
      <c r="A3991" s="370"/>
      <c r="B3991" s="370">
        <v>64.290000000000006</v>
      </c>
      <c r="C3991" s="370">
        <v>38.33</v>
      </c>
      <c r="D3991" s="370">
        <v>49</v>
      </c>
      <c r="E3991" s="370">
        <v>13.71</v>
      </c>
      <c r="F3991" s="370">
        <v>3.9750000000000001</v>
      </c>
    </row>
    <row r="3992" spans="1:8">
      <c r="A3992" s="370"/>
      <c r="B3992" s="370">
        <v>77.14</v>
      </c>
      <c r="C3992" s="370">
        <v>37.26</v>
      </c>
      <c r="D3992" s="370">
        <v>55.18</v>
      </c>
      <c r="E3992" s="370">
        <v>14.24</v>
      </c>
      <c r="F3992" s="370">
        <v>4.4189999999999996</v>
      </c>
    </row>
    <row r="3993" spans="1:8">
      <c r="A3993" s="370"/>
      <c r="B3993" s="370">
        <v>90</v>
      </c>
      <c r="C3993" s="370">
        <v>35.979999999999997</v>
      </c>
      <c r="D3993" s="370">
        <v>60.3</v>
      </c>
      <c r="E3993" s="370">
        <v>14.69</v>
      </c>
      <c r="F3993" s="370">
        <v>4.9059999999999997</v>
      </c>
    </row>
    <row r="3994" spans="1:8">
      <c r="A3994" s="370"/>
      <c r="B3994" s="370">
        <v>102.9</v>
      </c>
      <c r="C3994" s="370">
        <v>34.5</v>
      </c>
      <c r="D3994" s="370">
        <v>64.430000000000007</v>
      </c>
      <c r="E3994" s="370">
        <v>15.05</v>
      </c>
      <c r="F3994" s="370">
        <v>5.4290000000000003</v>
      </c>
    </row>
    <row r="3995" spans="1:8">
      <c r="A3995" s="370"/>
      <c r="B3995" s="370">
        <v>115.7</v>
      </c>
      <c r="C3995" s="370">
        <v>32.81</v>
      </c>
      <c r="D3995" s="370">
        <v>67.63</v>
      </c>
      <c r="E3995" s="370">
        <v>15.31</v>
      </c>
      <c r="F3995" s="370">
        <v>5.9820000000000002</v>
      </c>
    </row>
    <row r="3996" spans="1:8">
      <c r="A3996" s="370"/>
      <c r="B3996" s="370">
        <v>128.6</v>
      </c>
      <c r="C3996" s="370">
        <v>30.91</v>
      </c>
      <c r="D3996" s="370">
        <v>69.94</v>
      </c>
      <c r="E3996" s="370">
        <v>15.45</v>
      </c>
      <c r="F3996" s="370">
        <v>6.5579999999999998</v>
      </c>
    </row>
    <row r="3997" spans="1:8">
      <c r="A3997" s="370"/>
      <c r="B3997" s="370">
        <v>141.4</v>
      </c>
      <c r="C3997" s="370">
        <v>28.79</v>
      </c>
      <c r="D3997" s="370">
        <v>71.430000000000007</v>
      </c>
      <c r="E3997" s="370">
        <v>15.46</v>
      </c>
      <c r="F3997" s="370">
        <v>7.1520000000000001</v>
      </c>
    </row>
    <row r="3998" spans="1:8">
      <c r="A3998" s="370"/>
      <c r="B3998" s="370">
        <v>154.30000000000001</v>
      </c>
      <c r="C3998" s="370">
        <v>26.45</v>
      </c>
      <c r="D3998" s="370">
        <v>72.16</v>
      </c>
      <c r="E3998" s="370">
        <v>15.32</v>
      </c>
      <c r="F3998" s="370">
        <v>7.7569999999999997</v>
      </c>
    </row>
    <row r="3999" spans="1:8">
      <c r="A3999" s="370"/>
      <c r="B3999" s="370">
        <v>167.1</v>
      </c>
      <c r="C3999" s="370">
        <v>23.89</v>
      </c>
      <c r="D3999" s="370">
        <v>72.180000000000007</v>
      </c>
      <c r="E3999" s="370">
        <v>15.02</v>
      </c>
      <c r="F3999" s="370">
        <v>8.3680000000000003</v>
      </c>
    </row>
    <row r="4000" spans="1:8">
      <c r="A4000" s="370"/>
      <c r="B4000" s="370">
        <v>180</v>
      </c>
      <c r="C4000" s="370">
        <v>21.1</v>
      </c>
      <c r="D4000" s="370">
        <v>71.55</v>
      </c>
      <c r="E4000" s="370">
        <v>14.55</v>
      </c>
      <c r="F4000" s="370">
        <v>8.9760000000000009</v>
      </c>
    </row>
    <row r="4002" spans="1:8">
      <c r="A4002" s="399" t="s">
        <v>2176</v>
      </c>
      <c r="B4002" s="370">
        <v>0</v>
      </c>
      <c r="C4002" s="370">
        <v>48.18</v>
      </c>
      <c r="D4002" s="370">
        <v>0</v>
      </c>
      <c r="E4002" s="370">
        <v>12.62</v>
      </c>
      <c r="F4002" s="370">
        <v>2.6019999999999999</v>
      </c>
      <c r="G4002" s="370">
        <v>80</v>
      </c>
      <c r="H4002" s="370">
        <v>180</v>
      </c>
    </row>
    <row r="4003" spans="1:8">
      <c r="A4003" s="370"/>
      <c r="B4003" s="370">
        <v>12.86</v>
      </c>
      <c r="C4003" s="370">
        <v>47.68</v>
      </c>
      <c r="D4003" s="370">
        <v>12.61</v>
      </c>
      <c r="E4003" s="370">
        <v>13.17</v>
      </c>
      <c r="F4003" s="370">
        <v>2.742</v>
      </c>
    </row>
    <row r="4004" spans="1:8">
      <c r="A4004" s="370"/>
      <c r="B4004" s="370">
        <v>25.71</v>
      </c>
      <c r="C4004" s="370">
        <v>47.18</v>
      </c>
      <c r="D4004" s="370">
        <v>23.57</v>
      </c>
      <c r="E4004" s="370">
        <v>13.84</v>
      </c>
      <c r="F4004" s="370">
        <v>2.956</v>
      </c>
    </row>
    <row r="4005" spans="1:8">
      <c r="A4005" s="370"/>
      <c r="B4005" s="370">
        <v>38.57</v>
      </c>
      <c r="C4005" s="370">
        <v>46.65</v>
      </c>
      <c r="D4005" s="370">
        <v>33.25</v>
      </c>
      <c r="E4005" s="370">
        <v>14.59</v>
      </c>
      <c r="F4005" s="370">
        <v>3.2370000000000001</v>
      </c>
    </row>
    <row r="4006" spans="1:8">
      <c r="A4006" s="370"/>
      <c r="B4006" s="370">
        <v>51.43</v>
      </c>
      <c r="C4006" s="370">
        <v>46.04</v>
      </c>
      <c r="D4006" s="370">
        <v>41.71</v>
      </c>
      <c r="E4006" s="370">
        <v>15.38</v>
      </c>
      <c r="F4006" s="370">
        <v>3.5779999999999998</v>
      </c>
    </row>
    <row r="4007" spans="1:8">
      <c r="A4007" s="370"/>
      <c r="B4007" s="370">
        <v>64.290000000000006</v>
      </c>
      <c r="C4007" s="370">
        <v>45.32</v>
      </c>
      <c r="D4007" s="370">
        <v>49</v>
      </c>
      <c r="E4007" s="370">
        <v>16.190000000000001</v>
      </c>
      <c r="F4007" s="370">
        <v>3.9750000000000001</v>
      </c>
    </row>
    <row r="4008" spans="1:8">
      <c r="A4008" s="370"/>
      <c r="B4008" s="370">
        <v>77.14</v>
      </c>
      <c r="C4008" s="370">
        <v>44.44</v>
      </c>
      <c r="D4008" s="370">
        <v>55.18</v>
      </c>
      <c r="E4008" s="370">
        <v>16.98</v>
      </c>
      <c r="F4008" s="370">
        <v>4.4189999999999996</v>
      </c>
    </row>
    <row r="4009" spans="1:8">
      <c r="A4009" s="370"/>
      <c r="B4009" s="370">
        <v>90</v>
      </c>
      <c r="C4009" s="370">
        <v>43.37</v>
      </c>
      <c r="D4009" s="370">
        <v>60.3</v>
      </c>
      <c r="E4009" s="370">
        <v>17.72</v>
      </c>
      <c r="F4009" s="370">
        <v>4.9059999999999997</v>
      </c>
    </row>
    <row r="4010" spans="1:8">
      <c r="A4010" s="370"/>
      <c r="B4010" s="370">
        <v>102.9</v>
      </c>
      <c r="C4010" s="370">
        <v>42.07</v>
      </c>
      <c r="D4010" s="370">
        <v>64.430000000000007</v>
      </c>
      <c r="E4010" s="370">
        <v>18.38</v>
      </c>
      <c r="F4010" s="370">
        <v>5.4290000000000003</v>
      </c>
    </row>
    <row r="4011" spans="1:8">
      <c r="A4011" s="370"/>
      <c r="B4011" s="370">
        <v>115.7</v>
      </c>
      <c r="C4011" s="370">
        <v>40.5</v>
      </c>
      <c r="D4011" s="370">
        <v>67.63</v>
      </c>
      <c r="E4011" s="370">
        <v>18.93</v>
      </c>
      <c r="F4011" s="370">
        <v>5.9820000000000002</v>
      </c>
    </row>
    <row r="4012" spans="1:8">
      <c r="A4012" s="370"/>
      <c r="B4012" s="370">
        <v>128.6</v>
      </c>
      <c r="C4012" s="370">
        <v>38.619999999999997</v>
      </c>
      <c r="D4012" s="370">
        <v>69.94</v>
      </c>
      <c r="E4012" s="370">
        <v>19.32</v>
      </c>
      <c r="F4012" s="370">
        <v>6.5579999999999998</v>
      </c>
    </row>
    <row r="4013" spans="1:8">
      <c r="A4013" s="370"/>
      <c r="B4013" s="370">
        <v>141.4</v>
      </c>
      <c r="C4013" s="370">
        <v>36.39</v>
      </c>
      <c r="D4013" s="370">
        <v>71.430000000000007</v>
      </c>
      <c r="E4013" s="370">
        <v>19.54</v>
      </c>
      <c r="F4013" s="370">
        <v>7.1520000000000001</v>
      </c>
    </row>
    <row r="4014" spans="1:8">
      <c r="A4014" s="370"/>
      <c r="B4014" s="370">
        <v>154.30000000000001</v>
      </c>
      <c r="C4014" s="370">
        <v>33.78</v>
      </c>
      <c r="D4014" s="370">
        <v>72.16</v>
      </c>
      <c r="E4014" s="370">
        <v>19.55</v>
      </c>
      <c r="F4014" s="370">
        <v>7.7569999999999997</v>
      </c>
    </row>
    <row r="4015" spans="1:8">
      <c r="A4015" s="370"/>
      <c r="B4015" s="370">
        <v>167.1</v>
      </c>
      <c r="C4015" s="370">
        <v>30.75</v>
      </c>
      <c r="D4015" s="370">
        <v>72.180000000000007</v>
      </c>
      <c r="E4015" s="370">
        <v>19.309999999999999</v>
      </c>
      <c r="F4015" s="370">
        <v>8.3680000000000003</v>
      </c>
    </row>
    <row r="4016" spans="1:8">
      <c r="A4016" s="370"/>
      <c r="B4016" s="370">
        <v>180</v>
      </c>
      <c r="C4016" s="370">
        <v>27.25</v>
      </c>
      <c r="D4016" s="370">
        <v>71.55</v>
      </c>
      <c r="E4016" s="370">
        <v>18.79</v>
      </c>
      <c r="F4016" s="370">
        <v>8.9760000000000009</v>
      </c>
    </row>
    <row r="4018" spans="1:8">
      <c r="A4018" s="399" t="s">
        <v>2177</v>
      </c>
      <c r="B4018" s="370">
        <v>0</v>
      </c>
      <c r="C4018" s="370">
        <v>55.08</v>
      </c>
      <c r="D4018" s="370">
        <v>0</v>
      </c>
      <c r="E4018" s="370">
        <v>14.55</v>
      </c>
      <c r="F4018" s="370">
        <v>2.6019999999999999</v>
      </c>
      <c r="G4018" s="370">
        <v>80</v>
      </c>
      <c r="H4018" s="370">
        <v>180</v>
      </c>
    </row>
    <row r="4019" spans="1:8">
      <c r="A4019" s="370"/>
      <c r="B4019" s="370">
        <v>12.86</v>
      </c>
      <c r="C4019" s="370">
        <v>54.18</v>
      </c>
      <c r="D4019" s="370">
        <v>12.61</v>
      </c>
      <c r="E4019" s="370">
        <v>15.06</v>
      </c>
      <c r="F4019" s="370">
        <v>2.742</v>
      </c>
    </row>
    <row r="4020" spans="1:8">
      <c r="A4020" s="370"/>
      <c r="B4020" s="370">
        <v>25.71</v>
      </c>
      <c r="C4020" s="370">
        <v>53.38</v>
      </c>
      <c r="D4020" s="370">
        <v>23.57</v>
      </c>
      <c r="E4020" s="370">
        <v>15.73</v>
      </c>
      <c r="F4020" s="370">
        <v>2.956</v>
      </c>
    </row>
    <row r="4021" spans="1:8">
      <c r="A4021" s="370"/>
      <c r="B4021" s="370">
        <v>38.57</v>
      </c>
      <c r="C4021" s="370">
        <v>52.63</v>
      </c>
      <c r="D4021" s="370">
        <v>33.25</v>
      </c>
      <c r="E4021" s="370">
        <v>16.510000000000002</v>
      </c>
      <c r="F4021" s="370">
        <v>3.2370000000000001</v>
      </c>
    </row>
    <row r="4022" spans="1:8">
      <c r="A4022" s="370"/>
      <c r="B4022" s="370">
        <v>51.43</v>
      </c>
      <c r="C4022" s="370">
        <v>51.88</v>
      </c>
      <c r="D4022" s="370">
        <v>41.71</v>
      </c>
      <c r="E4022" s="370">
        <v>17.37</v>
      </c>
      <c r="F4022" s="370">
        <v>3.5779999999999998</v>
      </c>
    </row>
    <row r="4023" spans="1:8">
      <c r="A4023" s="370"/>
      <c r="B4023" s="370">
        <v>64.290000000000006</v>
      </c>
      <c r="C4023" s="370">
        <v>51.07</v>
      </c>
      <c r="D4023" s="370">
        <v>49</v>
      </c>
      <c r="E4023" s="370">
        <v>18.27</v>
      </c>
      <c r="F4023" s="370">
        <v>3.9750000000000001</v>
      </c>
    </row>
    <row r="4024" spans="1:8">
      <c r="A4024" s="370"/>
      <c r="B4024" s="370">
        <v>77.14</v>
      </c>
      <c r="C4024" s="370">
        <v>50.14</v>
      </c>
      <c r="D4024" s="370">
        <v>55.18</v>
      </c>
      <c r="E4024" s="370">
        <v>19.170000000000002</v>
      </c>
      <c r="F4024" s="370">
        <v>4.4189999999999996</v>
      </c>
    </row>
    <row r="4025" spans="1:8">
      <c r="A4025" s="370"/>
      <c r="B4025" s="370">
        <v>90</v>
      </c>
      <c r="C4025" s="370">
        <v>49.04</v>
      </c>
      <c r="D4025" s="370">
        <v>60.3</v>
      </c>
      <c r="E4025" s="370">
        <v>20.04</v>
      </c>
      <c r="F4025" s="370">
        <v>4.9059999999999997</v>
      </c>
    </row>
    <row r="4026" spans="1:8">
      <c r="A4026" s="370"/>
      <c r="B4026" s="370">
        <v>102.9</v>
      </c>
      <c r="C4026" s="370">
        <v>47.7</v>
      </c>
      <c r="D4026" s="370">
        <v>64.430000000000007</v>
      </c>
      <c r="E4026" s="370">
        <v>20.83</v>
      </c>
      <c r="F4026" s="370">
        <v>5.4290000000000003</v>
      </c>
    </row>
    <row r="4027" spans="1:8">
      <c r="A4027" s="370"/>
      <c r="B4027" s="370">
        <v>115.7</v>
      </c>
      <c r="C4027" s="370">
        <v>46.08</v>
      </c>
      <c r="D4027" s="370">
        <v>67.63</v>
      </c>
      <c r="E4027" s="370">
        <v>21.51</v>
      </c>
      <c r="F4027" s="370">
        <v>5.9820000000000002</v>
      </c>
    </row>
    <row r="4028" spans="1:8">
      <c r="A4028" s="370"/>
      <c r="B4028" s="370">
        <v>128.6</v>
      </c>
      <c r="C4028" s="370">
        <v>44.12</v>
      </c>
      <c r="D4028" s="370">
        <v>69.94</v>
      </c>
      <c r="E4028" s="370">
        <v>22.05</v>
      </c>
      <c r="F4028" s="370">
        <v>6.5579999999999998</v>
      </c>
    </row>
    <row r="4029" spans="1:8">
      <c r="A4029" s="370"/>
      <c r="B4029" s="370">
        <v>141.4</v>
      </c>
      <c r="C4029" s="370">
        <v>41.75</v>
      </c>
      <c r="D4029" s="370">
        <v>71.430000000000007</v>
      </c>
      <c r="E4029" s="370">
        <v>22.39</v>
      </c>
      <c r="F4029" s="370">
        <v>7.1520000000000001</v>
      </c>
    </row>
    <row r="4030" spans="1:8">
      <c r="A4030" s="370"/>
      <c r="B4030" s="370">
        <v>154.30000000000001</v>
      </c>
      <c r="C4030" s="370">
        <v>38.93</v>
      </c>
      <c r="D4030" s="370">
        <v>72.16</v>
      </c>
      <c r="E4030" s="370">
        <v>22.51</v>
      </c>
      <c r="F4030" s="370">
        <v>7.7569999999999997</v>
      </c>
    </row>
    <row r="4031" spans="1:8">
      <c r="A4031" s="370"/>
      <c r="B4031" s="370">
        <v>167.1</v>
      </c>
      <c r="C4031" s="370">
        <v>35.6</v>
      </c>
      <c r="D4031" s="370">
        <v>72.180000000000007</v>
      </c>
      <c r="E4031" s="370">
        <v>22.37</v>
      </c>
      <c r="F4031" s="370">
        <v>8.3680000000000003</v>
      </c>
    </row>
    <row r="4032" spans="1:8">
      <c r="A4032" s="370"/>
      <c r="B4032" s="370">
        <v>180</v>
      </c>
      <c r="C4032" s="370">
        <v>31.71</v>
      </c>
      <c r="D4032" s="370">
        <v>71.55</v>
      </c>
      <c r="E4032" s="370">
        <v>21.93</v>
      </c>
      <c r="F4032" s="370">
        <v>8.9760000000000009</v>
      </c>
    </row>
    <row r="4034" spans="1:8">
      <c r="A4034" s="399" t="s">
        <v>2178</v>
      </c>
      <c r="B4034" s="370">
        <v>0</v>
      </c>
      <c r="C4034" s="370">
        <v>68.75</v>
      </c>
      <c r="D4034" s="370">
        <v>0</v>
      </c>
      <c r="E4034" s="370">
        <v>17.93</v>
      </c>
      <c r="F4034" s="370">
        <v>2.6019999999999999</v>
      </c>
      <c r="G4034" s="370">
        <v>80</v>
      </c>
      <c r="H4034" s="370">
        <v>180</v>
      </c>
    </row>
    <row r="4035" spans="1:8">
      <c r="A4035" s="370"/>
      <c r="B4035" s="370">
        <v>12.86</v>
      </c>
      <c r="C4035" s="370">
        <v>68.59</v>
      </c>
      <c r="D4035" s="370">
        <v>12.61</v>
      </c>
      <c r="E4035" s="370">
        <v>18.98</v>
      </c>
      <c r="F4035" s="370">
        <v>2.742</v>
      </c>
    </row>
    <row r="4036" spans="1:8">
      <c r="A4036" s="370"/>
      <c r="B4036" s="370">
        <v>25.71</v>
      </c>
      <c r="C4036" s="370">
        <v>68.17</v>
      </c>
      <c r="D4036" s="370">
        <v>23.57</v>
      </c>
      <c r="E4036" s="370">
        <v>20.059999999999999</v>
      </c>
      <c r="F4036" s="370">
        <v>2.956</v>
      </c>
    </row>
    <row r="4037" spans="1:8">
      <c r="A4037" s="370"/>
      <c r="B4037" s="370">
        <v>38.57</v>
      </c>
      <c r="C4037" s="370">
        <v>67.48</v>
      </c>
      <c r="D4037" s="370">
        <v>33.25</v>
      </c>
      <c r="E4037" s="370">
        <v>21.17</v>
      </c>
      <c r="F4037" s="370">
        <v>3.2370000000000001</v>
      </c>
    </row>
    <row r="4038" spans="1:8">
      <c r="A4038" s="370"/>
      <c r="B4038" s="370">
        <v>51.43</v>
      </c>
      <c r="C4038" s="370">
        <v>66.510000000000005</v>
      </c>
      <c r="D4038" s="370">
        <v>41.71</v>
      </c>
      <c r="E4038" s="370">
        <v>22.26</v>
      </c>
      <c r="F4038" s="370">
        <v>3.5779999999999998</v>
      </c>
    </row>
    <row r="4039" spans="1:8">
      <c r="A4039" s="370"/>
      <c r="B4039" s="370">
        <v>64.290000000000006</v>
      </c>
      <c r="C4039" s="370">
        <v>65.239999999999995</v>
      </c>
      <c r="D4039" s="370">
        <v>49</v>
      </c>
      <c r="E4039" s="370">
        <v>23.31</v>
      </c>
      <c r="F4039" s="370">
        <v>3.9750000000000001</v>
      </c>
    </row>
    <row r="4040" spans="1:8">
      <c r="A4040" s="370"/>
      <c r="B4040" s="370">
        <v>77.14</v>
      </c>
      <c r="C4040" s="370">
        <v>63.68</v>
      </c>
      <c r="D4040" s="370">
        <v>55.18</v>
      </c>
      <c r="E4040" s="370">
        <v>24.3</v>
      </c>
      <c r="F4040" s="370">
        <v>4.4189999999999996</v>
      </c>
    </row>
    <row r="4041" spans="1:8">
      <c r="A4041" s="370"/>
      <c r="B4041" s="370">
        <v>90</v>
      </c>
      <c r="C4041" s="370">
        <v>61.8</v>
      </c>
      <c r="D4041" s="370">
        <v>60.3</v>
      </c>
      <c r="E4041" s="370">
        <v>25.2</v>
      </c>
      <c r="F4041" s="370">
        <v>4.9059999999999997</v>
      </c>
    </row>
    <row r="4042" spans="1:8">
      <c r="A4042" s="370"/>
      <c r="B4042" s="370">
        <v>102.9</v>
      </c>
      <c r="C4042" s="370">
        <v>59.59</v>
      </c>
      <c r="D4042" s="370">
        <v>64.430000000000007</v>
      </c>
      <c r="E4042" s="370">
        <v>25.98</v>
      </c>
      <c r="F4042" s="370">
        <v>5.4290000000000003</v>
      </c>
    </row>
    <row r="4043" spans="1:8">
      <c r="A4043" s="370"/>
      <c r="B4043" s="370">
        <v>115.7</v>
      </c>
      <c r="C4043" s="370">
        <v>57.05</v>
      </c>
      <c r="D4043" s="370">
        <v>67.63</v>
      </c>
      <c r="E4043" s="370">
        <v>26.62</v>
      </c>
      <c r="F4043" s="370">
        <v>5.9820000000000002</v>
      </c>
    </row>
    <row r="4044" spans="1:8">
      <c r="A4044" s="370"/>
      <c r="B4044" s="370">
        <v>128.6</v>
      </c>
      <c r="C4044" s="370">
        <v>54.16</v>
      </c>
      <c r="D4044" s="370">
        <v>69.94</v>
      </c>
      <c r="E4044" s="370">
        <v>27.1</v>
      </c>
      <c r="F4044" s="370">
        <v>6.5579999999999998</v>
      </c>
    </row>
    <row r="4045" spans="1:8">
      <c r="A4045" s="370"/>
      <c r="B4045" s="370">
        <v>141.4</v>
      </c>
      <c r="C4045" s="370">
        <v>50.92</v>
      </c>
      <c r="D4045" s="370">
        <v>71.430000000000007</v>
      </c>
      <c r="E4045" s="370">
        <v>27.38</v>
      </c>
      <c r="F4045" s="370">
        <v>7.1520000000000001</v>
      </c>
    </row>
    <row r="4046" spans="1:8">
      <c r="A4046" s="370"/>
      <c r="B4046" s="370">
        <v>154.30000000000001</v>
      </c>
      <c r="C4046" s="370">
        <v>47.31</v>
      </c>
      <c r="D4046" s="370">
        <v>72.16</v>
      </c>
      <c r="E4046" s="370">
        <v>27.44</v>
      </c>
      <c r="F4046" s="370">
        <v>7.7569999999999997</v>
      </c>
    </row>
    <row r="4047" spans="1:8">
      <c r="A4047" s="370"/>
      <c r="B4047" s="370">
        <v>167.1</v>
      </c>
      <c r="C4047" s="370">
        <v>43.32</v>
      </c>
      <c r="D4047" s="370">
        <v>72.180000000000007</v>
      </c>
      <c r="E4047" s="370">
        <v>27.25</v>
      </c>
      <c r="F4047" s="370">
        <v>8.3680000000000003</v>
      </c>
    </row>
    <row r="4048" spans="1:8">
      <c r="A4048" s="370"/>
      <c r="B4048" s="370">
        <v>180</v>
      </c>
      <c r="C4048" s="370">
        <v>38.950000000000003</v>
      </c>
      <c r="D4048" s="370">
        <v>71.55</v>
      </c>
      <c r="E4048" s="370">
        <v>26.8</v>
      </c>
      <c r="F4048" s="370">
        <v>8.9760000000000009</v>
      </c>
    </row>
    <row r="4050" spans="1:8">
      <c r="A4050" s="399" t="s">
        <v>2179</v>
      </c>
      <c r="B4050" s="370">
        <v>0</v>
      </c>
      <c r="C4050" s="370">
        <v>74.97</v>
      </c>
      <c r="D4050" s="370">
        <v>0</v>
      </c>
      <c r="E4050" s="370">
        <v>19.440000000000001</v>
      </c>
      <c r="F4050" s="370">
        <v>2.6019999999999999</v>
      </c>
      <c r="G4050" s="370">
        <v>80</v>
      </c>
      <c r="H4050" s="370">
        <v>180</v>
      </c>
    </row>
    <row r="4051" spans="1:8">
      <c r="A4051" s="370"/>
      <c r="B4051" s="370">
        <v>12.86</v>
      </c>
      <c r="C4051" s="370">
        <v>74.41</v>
      </c>
      <c r="D4051" s="370">
        <v>12.61</v>
      </c>
      <c r="E4051" s="370">
        <v>20.48</v>
      </c>
      <c r="F4051" s="370">
        <v>2.742</v>
      </c>
    </row>
    <row r="4052" spans="1:8">
      <c r="A4052" s="370"/>
      <c r="B4052" s="370">
        <v>25.71</v>
      </c>
      <c r="C4052" s="370">
        <v>73.83</v>
      </c>
      <c r="D4052" s="370">
        <v>23.57</v>
      </c>
      <c r="E4052" s="370">
        <v>21.66</v>
      </c>
      <c r="F4052" s="370">
        <v>2.956</v>
      </c>
    </row>
    <row r="4053" spans="1:8">
      <c r="A4053" s="370"/>
      <c r="B4053" s="370">
        <v>38.57</v>
      </c>
      <c r="C4053" s="370">
        <v>73.17</v>
      </c>
      <c r="D4053" s="370">
        <v>33.25</v>
      </c>
      <c r="E4053" s="370">
        <v>22.92</v>
      </c>
      <c r="F4053" s="370">
        <v>3.2370000000000001</v>
      </c>
    </row>
    <row r="4054" spans="1:8">
      <c r="A4054" s="370"/>
      <c r="B4054" s="370">
        <v>51.43</v>
      </c>
      <c r="C4054" s="370">
        <v>72.38</v>
      </c>
      <c r="D4054" s="370">
        <v>41.71</v>
      </c>
      <c r="E4054" s="370">
        <v>24.23</v>
      </c>
      <c r="F4054" s="370">
        <v>3.5779999999999998</v>
      </c>
    </row>
    <row r="4055" spans="1:8">
      <c r="A4055" s="370"/>
      <c r="B4055" s="370">
        <v>64.290000000000006</v>
      </c>
      <c r="C4055" s="370">
        <v>71.400000000000006</v>
      </c>
      <c r="D4055" s="370">
        <v>49</v>
      </c>
      <c r="E4055" s="370">
        <v>25.55</v>
      </c>
      <c r="F4055" s="370">
        <v>3.9750000000000001</v>
      </c>
    </row>
    <row r="4056" spans="1:8">
      <c r="A4056" s="370"/>
      <c r="B4056" s="370">
        <v>77.14</v>
      </c>
      <c r="C4056" s="370">
        <v>70.17</v>
      </c>
      <c r="D4056" s="370">
        <v>55.18</v>
      </c>
      <c r="E4056" s="370">
        <v>26.84</v>
      </c>
      <c r="F4056" s="370">
        <v>4.4189999999999996</v>
      </c>
    </row>
    <row r="4057" spans="1:8">
      <c r="A4057" s="370"/>
      <c r="B4057" s="370">
        <v>90</v>
      </c>
      <c r="C4057" s="370">
        <v>68.64</v>
      </c>
      <c r="D4057" s="370">
        <v>60.3</v>
      </c>
      <c r="E4057" s="370">
        <v>28.05</v>
      </c>
      <c r="F4057" s="370">
        <v>4.9059999999999997</v>
      </c>
    </row>
    <row r="4058" spans="1:8">
      <c r="A4058" s="370"/>
      <c r="B4058" s="370">
        <v>102.9</v>
      </c>
      <c r="C4058" s="370">
        <v>66.760000000000005</v>
      </c>
      <c r="D4058" s="370">
        <v>64.430000000000007</v>
      </c>
      <c r="E4058" s="370">
        <v>29.15</v>
      </c>
      <c r="F4058" s="370">
        <v>5.4290000000000003</v>
      </c>
    </row>
    <row r="4059" spans="1:8">
      <c r="A4059" s="370"/>
      <c r="B4059" s="370">
        <v>115.7</v>
      </c>
      <c r="C4059" s="370">
        <v>64.47</v>
      </c>
      <c r="D4059" s="370">
        <v>67.63</v>
      </c>
      <c r="E4059" s="370">
        <v>30.09</v>
      </c>
      <c r="F4059" s="370">
        <v>5.9820000000000002</v>
      </c>
    </row>
    <row r="4060" spans="1:8">
      <c r="A4060" s="370"/>
      <c r="B4060" s="370">
        <v>128.6</v>
      </c>
      <c r="C4060" s="370">
        <v>61.72</v>
      </c>
      <c r="D4060" s="370">
        <v>69.94</v>
      </c>
      <c r="E4060" s="370">
        <v>30.84</v>
      </c>
      <c r="F4060" s="370">
        <v>6.5579999999999998</v>
      </c>
    </row>
    <row r="4061" spans="1:8">
      <c r="A4061" s="370"/>
      <c r="B4061" s="370">
        <v>141.4</v>
      </c>
      <c r="C4061" s="370">
        <v>58.44</v>
      </c>
      <c r="D4061" s="370">
        <v>71.430000000000007</v>
      </c>
      <c r="E4061" s="370">
        <v>31.35</v>
      </c>
      <c r="F4061" s="370">
        <v>7.1520000000000001</v>
      </c>
    </row>
    <row r="4062" spans="1:8">
      <c r="A4062" s="370"/>
      <c r="B4062" s="370">
        <v>154.30000000000001</v>
      </c>
      <c r="C4062" s="370">
        <v>54.59</v>
      </c>
      <c r="D4062" s="370">
        <v>72.16</v>
      </c>
      <c r="E4062" s="370">
        <v>31.58</v>
      </c>
      <c r="F4062" s="370">
        <v>7.7569999999999997</v>
      </c>
    </row>
    <row r="4063" spans="1:8">
      <c r="A4063" s="370"/>
      <c r="B4063" s="370">
        <v>167.1</v>
      </c>
      <c r="C4063" s="370">
        <v>50.11</v>
      </c>
      <c r="D4063" s="370">
        <v>72.180000000000007</v>
      </c>
      <c r="E4063" s="370">
        <v>31.49</v>
      </c>
      <c r="F4063" s="370">
        <v>8.3680000000000003</v>
      </c>
    </row>
    <row r="4064" spans="1:8">
      <c r="A4064" s="370"/>
      <c r="B4064" s="370">
        <v>180</v>
      </c>
      <c r="C4064" s="370">
        <v>44.95</v>
      </c>
      <c r="D4064" s="370">
        <v>71.55</v>
      </c>
      <c r="E4064" s="370">
        <v>31.05</v>
      </c>
      <c r="F4064" s="370">
        <v>8.9760000000000009</v>
      </c>
    </row>
    <row r="4066" spans="1:8">
      <c r="A4066" s="399" t="s">
        <v>2180</v>
      </c>
      <c r="B4066" s="370">
        <v>0</v>
      </c>
      <c r="C4066" s="370">
        <v>83.19</v>
      </c>
      <c r="D4066" s="370">
        <v>0</v>
      </c>
      <c r="E4066" s="370">
        <v>21.65</v>
      </c>
      <c r="F4066" s="370">
        <v>2.6019999999999999</v>
      </c>
      <c r="G4066" s="370">
        <v>80</v>
      </c>
      <c r="H4066" s="370">
        <v>180</v>
      </c>
    </row>
    <row r="4067" spans="1:8">
      <c r="A4067" s="370"/>
      <c r="B4067" s="370">
        <v>12.86</v>
      </c>
      <c r="C4067" s="370">
        <v>82.84</v>
      </c>
      <c r="D4067" s="370">
        <v>12.61</v>
      </c>
      <c r="E4067" s="370">
        <v>22.86</v>
      </c>
      <c r="F4067" s="370">
        <v>2.742</v>
      </c>
    </row>
    <row r="4068" spans="1:8">
      <c r="A4068" s="370"/>
      <c r="B4068" s="370">
        <v>25.71</v>
      </c>
      <c r="C4068" s="370">
        <v>82.37</v>
      </c>
      <c r="D4068" s="370">
        <v>23.57</v>
      </c>
      <c r="E4068" s="370">
        <v>24.19</v>
      </c>
      <c r="F4068" s="370">
        <v>2.956</v>
      </c>
    </row>
    <row r="4069" spans="1:8">
      <c r="A4069" s="370"/>
      <c r="B4069" s="370">
        <v>38.57</v>
      </c>
      <c r="C4069" s="370">
        <v>81.73</v>
      </c>
      <c r="D4069" s="370">
        <v>33.25</v>
      </c>
      <c r="E4069" s="370">
        <v>25.6</v>
      </c>
      <c r="F4069" s="370">
        <v>3.2370000000000001</v>
      </c>
    </row>
    <row r="4070" spans="1:8">
      <c r="A4070" s="370"/>
      <c r="B4070" s="370">
        <v>51.43</v>
      </c>
      <c r="C4070" s="370">
        <v>80.87</v>
      </c>
      <c r="D4070" s="370">
        <v>41.71</v>
      </c>
      <c r="E4070" s="370">
        <v>27.06</v>
      </c>
      <c r="F4070" s="370">
        <v>3.5779999999999998</v>
      </c>
    </row>
    <row r="4071" spans="1:8">
      <c r="A4071" s="370"/>
      <c r="B4071" s="370">
        <v>64.290000000000006</v>
      </c>
      <c r="C4071" s="370">
        <v>79.760000000000005</v>
      </c>
      <c r="D4071" s="370">
        <v>49</v>
      </c>
      <c r="E4071" s="370">
        <v>28.51</v>
      </c>
      <c r="F4071" s="370">
        <v>3.9750000000000001</v>
      </c>
    </row>
    <row r="4072" spans="1:8">
      <c r="A4072" s="370"/>
      <c r="B4072" s="370">
        <v>77.14</v>
      </c>
      <c r="C4072" s="370">
        <v>78.34</v>
      </c>
      <c r="D4072" s="370">
        <v>55.18</v>
      </c>
      <c r="E4072" s="370">
        <v>29.93</v>
      </c>
      <c r="F4072" s="370">
        <v>4.4189999999999996</v>
      </c>
    </row>
    <row r="4073" spans="1:8">
      <c r="A4073" s="370"/>
      <c r="B4073" s="370">
        <v>90</v>
      </c>
      <c r="C4073" s="370">
        <v>76.58</v>
      </c>
      <c r="D4073" s="370">
        <v>60.3</v>
      </c>
      <c r="E4073" s="370">
        <v>31.26</v>
      </c>
      <c r="F4073" s="370">
        <v>4.9059999999999997</v>
      </c>
    </row>
    <row r="4074" spans="1:8">
      <c r="A4074" s="370"/>
      <c r="B4074" s="370">
        <v>102.9</v>
      </c>
      <c r="C4074" s="370">
        <v>74.42</v>
      </c>
      <c r="D4074" s="370">
        <v>64.430000000000007</v>
      </c>
      <c r="E4074" s="370">
        <v>32.479999999999997</v>
      </c>
      <c r="F4074" s="370">
        <v>5.4290000000000003</v>
      </c>
    </row>
    <row r="4075" spans="1:8">
      <c r="A4075" s="370"/>
      <c r="B4075" s="370">
        <v>115.7</v>
      </c>
      <c r="C4075" s="370">
        <v>71.83</v>
      </c>
      <c r="D4075" s="370">
        <v>67.63</v>
      </c>
      <c r="E4075" s="370">
        <v>33.53</v>
      </c>
      <c r="F4075" s="370">
        <v>5.9820000000000002</v>
      </c>
    </row>
    <row r="4076" spans="1:8">
      <c r="A4076" s="370"/>
      <c r="B4076" s="370">
        <v>128.6</v>
      </c>
      <c r="C4076" s="370">
        <v>68.760000000000005</v>
      </c>
      <c r="D4076" s="370">
        <v>69.94</v>
      </c>
      <c r="E4076" s="370">
        <v>34.39</v>
      </c>
      <c r="F4076" s="370">
        <v>6.5579999999999998</v>
      </c>
    </row>
    <row r="4077" spans="1:8">
      <c r="A4077" s="370"/>
      <c r="B4077" s="370">
        <v>141.4</v>
      </c>
      <c r="C4077" s="370">
        <v>65.16</v>
      </c>
      <c r="D4077" s="370">
        <v>71.430000000000007</v>
      </c>
      <c r="E4077" s="370">
        <v>35</v>
      </c>
      <c r="F4077" s="370">
        <v>7.1520000000000001</v>
      </c>
    </row>
    <row r="4078" spans="1:8">
      <c r="A4078" s="370"/>
      <c r="B4078" s="370">
        <v>154.30000000000001</v>
      </c>
      <c r="C4078" s="370">
        <v>60.99</v>
      </c>
      <c r="D4078" s="370">
        <v>72.16</v>
      </c>
      <c r="E4078" s="370">
        <v>35.32</v>
      </c>
      <c r="F4078" s="370">
        <v>7.7569999999999997</v>
      </c>
    </row>
    <row r="4079" spans="1:8">
      <c r="A4079" s="370"/>
      <c r="B4079" s="370">
        <v>167.1</v>
      </c>
      <c r="C4079" s="370">
        <v>56.2</v>
      </c>
      <c r="D4079" s="370">
        <v>72.180000000000007</v>
      </c>
      <c r="E4079" s="370">
        <v>35.33</v>
      </c>
      <c r="F4079" s="370">
        <v>8.3680000000000003</v>
      </c>
    </row>
    <row r="4080" spans="1:8">
      <c r="A4080" s="370"/>
      <c r="B4080" s="370">
        <v>180</v>
      </c>
      <c r="C4080" s="370">
        <v>50.76</v>
      </c>
      <c r="D4080" s="370">
        <v>71.55</v>
      </c>
      <c r="E4080" s="370">
        <v>34.97</v>
      </c>
      <c r="F4080" s="370">
        <v>8.9760000000000009</v>
      </c>
    </row>
    <row r="4082" spans="1:8">
      <c r="A4082" s="399" t="s">
        <v>2181</v>
      </c>
      <c r="B4082" s="370">
        <v>0</v>
      </c>
      <c r="C4082" s="370">
        <v>95.22</v>
      </c>
      <c r="D4082" s="370">
        <v>0</v>
      </c>
      <c r="E4082" s="370">
        <v>24.67</v>
      </c>
      <c r="F4082" s="370">
        <v>2.6019999999999999</v>
      </c>
      <c r="G4082" s="370">
        <v>80</v>
      </c>
      <c r="H4082" s="370">
        <v>180</v>
      </c>
    </row>
    <row r="4083" spans="1:8">
      <c r="A4083" s="370"/>
      <c r="B4083" s="370">
        <v>12.86</v>
      </c>
      <c r="C4083" s="370">
        <v>95.18</v>
      </c>
      <c r="D4083" s="370">
        <v>12.61</v>
      </c>
      <c r="E4083" s="370">
        <v>26.24</v>
      </c>
      <c r="F4083" s="370">
        <v>2.742</v>
      </c>
    </row>
    <row r="4084" spans="1:8">
      <c r="A4084" s="370"/>
      <c r="B4084" s="370">
        <v>25.71</v>
      </c>
      <c r="C4084" s="370">
        <v>94.82</v>
      </c>
      <c r="D4084" s="370">
        <v>23.52</v>
      </c>
      <c r="E4084" s="370">
        <v>27.87</v>
      </c>
      <c r="F4084" s="370">
        <v>2.956</v>
      </c>
    </row>
    <row r="4085" spans="1:8">
      <c r="A4085" s="370"/>
      <c r="B4085" s="370">
        <v>38.57</v>
      </c>
      <c r="C4085" s="370">
        <v>94.12</v>
      </c>
      <c r="D4085" s="370">
        <v>33.17</v>
      </c>
      <c r="E4085" s="370">
        <v>29.53</v>
      </c>
      <c r="F4085" s="370">
        <v>3.2370000000000001</v>
      </c>
    </row>
    <row r="4086" spans="1:8">
      <c r="A4086" s="370"/>
      <c r="B4086" s="370">
        <v>51.43</v>
      </c>
      <c r="C4086" s="370">
        <v>93.04</v>
      </c>
      <c r="D4086" s="370">
        <v>41.63</v>
      </c>
      <c r="E4086" s="370">
        <v>31.17</v>
      </c>
      <c r="F4086" s="370">
        <v>3.5779999999999998</v>
      </c>
    </row>
    <row r="4087" spans="1:8">
      <c r="A4087" s="370"/>
      <c r="B4087" s="370">
        <v>64.290000000000006</v>
      </c>
      <c r="C4087" s="370">
        <v>91.56</v>
      </c>
      <c r="D4087" s="370">
        <v>48.95</v>
      </c>
      <c r="E4087" s="370">
        <v>32.75</v>
      </c>
      <c r="F4087" s="370">
        <v>3.9750000000000001</v>
      </c>
    </row>
    <row r="4088" spans="1:8">
      <c r="A4088" s="370"/>
      <c r="B4088" s="370">
        <v>77.14</v>
      </c>
      <c r="C4088" s="370">
        <v>89.65</v>
      </c>
      <c r="D4088" s="370">
        <v>55.18</v>
      </c>
      <c r="E4088" s="370">
        <v>34.24</v>
      </c>
      <c r="F4088" s="370">
        <v>4.4189999999999996</v>
      </c>
    </row>
    <row r="4089" spans="1:8">
      <c r="A4089" s="370"/>
      <c r="B4089" s="370">
        <v>90</v>
      </c>
      <c r="C4089" s="370">
        <v>87.3</v>
      </c>
      <c r="D4089" s="370">
        <v>60.37</v>
      </c>
      <c r="E4089" s="370">
        <v>35.590000000000003</v>
      </c>
      <c r="F4089" s="370">
        <v>4.9059999999999997</v>
      </c>
    </row>
    <row r="4090" spans="1:8">
      <c r="A4090" s="370"/>
      <c r="B4090" s="370">
        <v>102.9</v>
      </c>
      <c r="C4090" s="370">
        <v>84.47</v>
      </c>
      <c r="D4090" s="370">
        <v>64.59</v>
      </c>
      <c r="E4090" s="370">
        <v>36.770000000000003</v>
      </c>
      <c r="F4090" s="370">
        <v>5.4290000000000003</v>
      </c>
    </row>
    <row r="4091" spans="1:8">
      <c r="A4091" s="370"/>
      <c r="B4091" s="370">
        <v>115.7</v>
      </c>
      <c r="C4091" s="370">
        <v>81.14</v>
      </c>
      <c r="D4091" s="370">
        <v>67.89</v>
      </c>
      <c r="E4091" s="370">
        <v>37.74</v>
      </c>
      <c r="F4091" s="370">
        <v>5.9820000000000002</v>
      </c>
    </row>
    <row r="4092" spans="1:8">
      <c r="A4092" s="370"/>
      <c r="B4092" s="370">
        <v>128.6</v>
      </c>
      <c r="C4092" s="370">
        <v>77.27</v>
      </c>
      <c r="D4092" s="370">
        <v>70.319999999999993</v>
      </c>
      <c r="E4092" s="370">
        <v>38.46</v>
      </c>
      <c r="F4092" s="370">
        <v>6.5579999999999998</v>
      </c>
    </row>
    <row r="4093" spans="1:8">
      <c r="A4093" s="370"/>
      <c r="B4093" s="370">
        <v>141.4</v>
      </c>
      <c r="C4093" s="370">
        <v>72.86</v>
      </c>
      <c r="D4093" s="370">
        <v>71.94</v>
      </c>
      <c r="E4093" s="370">
        <v>38.89</v>
      </c>
      <c r="F4093" s="370">
        <v>7.1520000000000001</v>
      </c>
    </row>
    <row r="4094" spans="1:8">
      <c r="A4094" s="370"/>
      <c r="B4094" s="370">
        <v>154.30000000000001</v>
      </c>
      <c r="C4094" s="370">
        <v>67.86</v>
      </c>
      <c r="D4094" s="370">
        <v>72.8</v>
      </c>
      <c r="E4094" s="370">
        <v>38.99</v>
      </c>
      <c r="F4094" s="370">
        <v>7.7569999999999997</v>
      </c>
    </row>
    <row r="4095" spans="1:8">
      <c r="A4095" s="370"/>
      <c r="B4095" s="370">
        <v>167.1</v>
      </c>
      <c r="C4095" s="370">
        <v>62.25</v>
      </c>
      <c r="D4095" s="370">
        <v>72.959999999999994</v>
      </c>
      <c r="E4095" s="370">
        <v>38.72</v>
      </c>
      <c r="F4095" s="370">
        <v>8.3680000000000003</v>
      </c>
    </row>
    <row r="4096" spans="1:8">
      <c r="A4096" s="370"/>
      <c r="B4096" s="370">
        <v>180</v>
      </c>
      <c r="C4096" s="370">
        <v>56.03</v>
      </c>
      <c r="D4096" s="370">
        <v>72.47</v>
      </c>
      <c r="E4096" s="370">
        <v>38.049999999999997</v>
      </c>
      <c r="F4096" s="370">
        <v>8.9760000000000009</v>
      </c>
    </row>
    <row r="4098" spans="1:8">
      <c r="A4098" s="399" t="s">
        <v>2182</v>
      </c>
      <c r="B4098" s="370">
        <v>0</v>
      </c>
      <c r="C4098" s="370">
        <v>103.9</v>
      </c>
      <c r="D4098" s="370">
        <v>0</v>
      </c>
      <c r="E4098" s="370">
        <v>27.04</v>
      </c>
      <c r="F4098" s="370">
        <v>2.6019999999999999</v>
      </c>
      <c r="G4098" s="370">
        <v>80</v>
      </c>
      <c r="H4098" s="370">
        <v>180</v>
      </c>
    </row>
    <row r="4099" spans="1:8">
      <c r="A4099" s="370"/>
      <c r="B4099" s="370">
        <v>12.86</v>
      </c>
      <c r="C4099" s="370">
        <v>103.1</v>
      </c>
      <c r="D4099" s="370">
        <v>12.61</v>
      </c>
      <c r="E4099" s="370">
        <v>28.46</v>
      </c>
      <c r="F4099" s="370">
        <v>2.742</v>
      </c>
    </row>
    <row r="4100" spans="1:8">
      <c r="A4100" s="370"/>
      <c r="B4100" s="370">
        <v>25.71</v>
      </c>
      <c r="C4100" s="370">
        <v>102.1</v>
      </c>
      <c r="D4100" s="370">
        <v>23.52</v>
      </c>
      <c r="E4100" s="370">
        <v>30.03</v>
      </c>
      <c r="F4100" s="370">
        <v>2.956</v>
      </c>
    </row>
    <row r="4101" spans="1:8">
      <c r="A4101" s="370"/>
      <c r="B4101" s="370">
        <v>38.57</v>
      </c>
      <c r="C4101" s="370">
        <v>101</v>
      </c>
      <c r="D4101" s="370">
        <v>33.17</v>
      </c>
      <c r="E4101" s="370">
        <v>31.7</v>
      </c>
      <c r="F4101" s="370">
        <v>3.2370000000000001</v>
      </c>
    </row>
    <row r="4102" spans="1:8">
      <c r="A4102" s="370"/>
      <c r="B4102" s="370">
        <v>51.43</v>
      </c>
      <c r="C4102" s="370">
        <v>99.74</v>
      </c>
      <c r="D4102" s="370">
        <v>41.63</v>
      </c>
      <c r="E4102" s="370">
        <v>33.409999999999997</v>
      </c>
      <c r="F4102" s="370">
        <v>3.5779999999999998</v>
      </c>
    </row>
    <row r="4103" spans="1:8">
      <c r="A4103" s="370"/>
      <c r="B4103" s="370">
        <v>64.290000000000006</v>
      </c>
      <c r="C4103" s="370">
        <v>98.18</v>
      </c>
      <c r="D4103" s="370">
        <v>48.95</v>
      </c>
      <c r="E4103" s="370">
        <v>35.119999999999997</v>
      </c>
      <c r="F4103" s="370">
        <v>3.9750000000000001</v>
      </c>
    </row>
    <row r="4104" spans="1:8">
      <c r="A4104" s="370"/>
      <c r="B4104" s="370">
        <v>77.14</v>
      </c>
      <c r="C4104" s="370">
        <v>96.29</v>
      </c>
      <c r="D4104" s="370">
        <v>55.18</v>
      </c>
      <c r="E4104" s="370">
        <v>36.78</v>
      </c>
      <c r="F4104" s="370">
        <v>4.4189999999999996</v>
      </c>
    </row>
    <row r="4105" spans="1:8">
      <c r="A4105" s="370"/>
      <c r="B4105" s="370">
        <v>90</v>
      </c>
      <c r="C4105" s="370">
        <v>94.02</v>
      </c>
      <c r="D4105" s="370">
        <v>60.37</v>
      </c>
      <c r="E4105" s="370">
        <v>38.340000000000003</v>
      </c>
      <c r="F4105" s="370">
        <v>4.9059999999999997</v>
      </c>
    </row>
    <row r="4106" spans="1:8">
      <c r="A4106" s="370"/>
      <c r="B4106" s="370">
        <v>102.9</v>
      </c>
      <c r="C4106" s="370">
        <v>91.29</v>
      </c>
      <c r="D4106" s="370">
        <v>64.59</v>
      </c>
      <c r="E4106" s="370">
        <v>39.75</v>
      </c>
      <c r="F4106" s="370">
        <v>5.4290000000000003</v>
      </c>
    </row>
    <row r="4107" spans="1:8">
      <c r="A4107" s="370"/>
      <c r="B4107" s="370">
        <v>115.7</v>
      </c>
      <c r="C4107" s="370">
        <v>88.06</v>
      </c>
      <c r="D4107" s="370">
        <v>67.89</v>
      </c>
      <c r="E4107" s="370">
        <v>40.96</v>
      </c>
      <c r="F4107" s="370">
        <v>5.9820000000000002</v>
      </c>
    </row>
    <row r="4108" spans="1:8">
      <c r="A4108" s="370"/>
      <c r="B4108" s="370">
        <v>128.6</v>
      </c>
      <c r="C4108" s="370">
        <v>84.26</v>
      </c>
      <c r="D4108" s="370">
        <v>70.319999999999993</v>
      </c>
      <c r="E4108" s="370">
        <v>41.92</v>
      </c>
      <c r="F4108" s="370">
        <v>6.5579999999999998</v>
      </c>
    </row>
    <row r="4109" spans="1:8">
      <c r="A4109" s="370"/>
      <c r="B4109" s="370">
        <v>141.4</v>
      </c>
      <c r="C4109" s="370">
        <v>79.83</v>
      </c>
      <c r="D4109" s="370">
        <v>71.94</v>
      </c>
      <c r="E4109" s="370">
        <v>42.58</v>
      </c>
      <c r="F4109" s="370">
        <v>7.1520000000000001</v>
      </c>
    </row>
    <row r="4110" spans="1:8">
      <c r="A4110" s="370"/>
      <c r="B4110" s="370">
        <v>154.30000000000001</v>
      </c>
      <c r="C4110" s="370">
        <v>74.709999999999994</v>
      </c>
      <c r="D4110" s="370">
        <v>72.8</v>
      </c>
      <c r="E4110" s="370">
        <v>42.89</v>
      </c>
      <c r="F4110" s="370">
        <v>7.7569999999999997</v>
      </c>
    </row>
    <row r="4111" spans="1:8">
      <c r="A4111" s="370"/>
      <c r="B4111" s="370">
        <v>167.1</v>
      </c>
      <c r="C4111" s="370">
        <v>68.83</v>
      </c>
      <c r="D4111" s="370">
        <v>72.959999999999994</v>
      </c>
      <c r="E4111" s="370">
        <v>42.81</v>
      </c>
      <c r="F4111" s="370">
        <v>8.3680000000000003</v>
      </c>
    </row>
    <row r="4112" spans="1:8">
      <c r="A4112" s="370"/>
      <c r="B4112" s="370">
        <v>180</v>
      </c>
      <c r="C4112" s="370">
        <v>62.16</v>
      </c>
      <c r="D4112" s="370">
        <v>72.47</v>
      </c>
      <c r="E4112" s="370">
        <v>42.28</v>
      </c>
      <c r="F4112" s="370">
        <v>8.9760000000000009</v>
      </c>
    </row>
    <row r="4114" spans="1:8">
      <c r="A4114" s="399" t="s">
        <v>2183</v>
      </c>
      <c r="B4114" s="370">
        <v>0</v>
      </c>
      <c r="C4114" s="370">
        <v>111.9</v>
      </c>
      <c r="D4114" s="370">
        <v>0</v>
      </c>
      <c r="E4114" s="370">
        <v>28.99</v>
      </c>
      <c r="F4114" s="370">
        <v>2.6019999999999999</v>
      </c>
      <c r="G4114" s="370">
        <v>80</v>
      </c>
      <c r="H4114" s="370">
        <v>180</v>
      </c>
    </row>
    <row r="4115" spans="1:8">
      <c r="A4115" s="370"/>
      <c r="B4115" s="370">
        <v>12.86</v>
      </c>
      <c r="C4115" s="370">
        <v>110.8</v>
      </c>
      <c r="D4115" s="370">
        <v>12.61</v>
      </c>
      <c r="E4115" s="370">
        <v>30.53</v>
      </c>
      <c r="F4115" s="370">
        <v>2.742</v>
      </c>
    </row>
    <row r="4116" spans="1:8">
      <c r="A4116" s="370"/>
      <c r="B4116" s="370">
        <v>25.71</v>
      </c>
      <c r="C4116" s="370">
        <v>109.8</v>
      </c>
      <c r="D4116" s="370">
        <v>23.52</v>
      </c>
      <c r="E4116" s="370">
        <v>32.25</v>
      </c>
      <c r="F4116" s="370">
        <v>2.956</v>
      </c>
    </row>
    <row r="4117" spans="1:8">
      <c r="A4117" s="370"/>
      <c r="B4117" s="370">
        <v>38.57</v>
      </c>
      <c r="C4117" s="370">
        <v>108.7</v>
      </c>
      <c r="D4117" s="370">
        <v>33.17</v>
      </c>
      <c r="E4117" s="370">
        <v>34.1</v>
      </c>
      <c r="F4117" s="370">
        <v>3.2370000000000001</v>
      </c>
    </row>
    <row r="4118" spans="1:8">
      <c r="A4118" s="370"/>
      <c r="B4118" s="370">
        <v>51.43</v>
      </c>
      <c r="C4118" s="370">
        <v>107.4</v>
      </c>
      <c r="D4118" s="370">
        <v>41.63</v>
      </c>
      <c r="E4118" s="370">
        <v>36.020000000000003</v>
      </c>
      <c r="F4118" s="370">
        <v>3.5779999999999998</v>
      </c>
    </row>
    <row r="4119" spans="1:8">
      <c r="A4119" s="370"/>
      <c r="B4119" s="370">
        <v>64.290000000000006</v>
      </c>
      <c r="C4119" s="370">
        <v>106</v>
      </c>
      <c r="D4119" s="370">
        <v>48.95</v>
      </c>
      <c r="E4119" s="370">
        <v>37.94</v>
      </c>
      <c r="F4119" s="370">
        <v>3.9750000000000001</v>
      </c>
    </row>
    <row r="4120" spans="1:8">
      <c r="A4120" s="370"/>
      <c r="B4120" s="370">
        <v>77.14</v>
      </c>
      <c r="C4120" s="370">
        <v>104.2</v>
      </c>
      <c r="D4120" s="370">
        <v>55.18</v>
      </c>
      <c r="E4120" s="370">
        <v>39.83</v>
      </c>
      <c r="F4120" s="370">
        <v>4.4189999999999996</v>
      </c>
    </row>
    <row r="4121" spans="1:8">
      <c r="A4121" s="370"/>
      <c r="B4121" s="370">
        <v>90</v>
      </c>
      <c r="C4121" s="370">
        <v>102</v>
      </c>
      <c r="D4121" s="370">
        <v>60.37</v>
      </c>
      <c r="E4121" s="370">
        <v>41.6</v>
      </c>
      <c r="F4121" s="370">
        <v>4.9059999999999997</v>
      </c>
    </row>
    <row r="4122" spans="1:8">
      <c r="A4122" s="370"/>
      <c r="B4122" s="370">
        <v>102.9</v>
      </c>
      <c r="C4122" s="370">
        <v>99.26</v>
      </c>
      <c r="D4122" s="370">
        <v>64.59</v>
      </c>
      <c r="E4122" s="370">
        <v>43.22</v>
      </c>
      <c r="F4122" s="370">
        <v>5.4290000000000003</v>
      </c>
    </row>
    <row r="4123" spans="1:8">
      <c r="A4123" s="370"/>
      <c r="B4123" s="370">
        <v>115.7</v>
      </c>
      <c r="C4123" s="370">
        <v>95.99</v>
      </c>
      <c r="D4123" s="370">
        <v>67.89</v>
      </c>
      <c r="E4123" s="370">
        <v>44.63</v>
      </c>
      <c r="F4123" s="370">
        <v>5.9820000000000002</v>
      </c>
    </row>
    <row r="4124" spans="1:8">
      <c r="A4124" s="370"/>
      <c r="B4124" s="370">
        <v>128.6</v>
      </c>
      <c r="C4124" s="370">
        <v>92.07</v>
      </c>
      <c r="D4124" s="370">
        <v>70.319999999999993</v>
      </c>
      <c r="E4124" s="370">
        <v>45.76</v>
      </c>
      <c r="F4124" s="370">
        <v>6.5579999999999998</v>
      </c>
    </row>
    <row r="4125" spans="1:8">
      <c r="A4125" s="370"/>
      <c r="B4125" s="370">
        <v>141.4</v>
      </c>
      <c r="C4125" s="370">
        <v>87.41</v>
      </c>
      <c r="D4125" s="370">
        <v>71.94</v>
      </c>
      <c r="E4125" s="370">
        <v>46.57</v>
      </c>
      <c r="F4125" s="370">
        <v>7.1520000000000001</v>
      </c>
    </row>
    <row r="4126" spans="1:8">
      <c r="A4126" s="370"/>
      <c r="B4126" s="370">
        <v>154.30000000000001</v>
      </c>
      <c r="C4126" s="370">
        <v>81.92</v>
      </c>
      <c r="D4126" s="370">
        <v>72.8</v>
      </c>
      <c r="E4126" s="370">
        <v>46.99</v>
      </c>
      <c r="F4126" s="370">
        <v>7.7569999999999997</v>
      </c>
    </row>
    <row r="4127" spans="1:8">
      <c r="A4127" s="370"/>
      <c r="B4127" s="370">
        <v>167.1</v>
      </c>
      <c r="C4127" s="370">
        <v>75.53</v>
      </c>
      <c r="D4127" s="370">
        <v>72.959999999999994</v>
      </c>
      <c r="E4127" s="370">
        <v>46.97</v>
      </c>
      <c r="F4127" s="370">
        <v>8.3680000000000003</v>
      </c>
    </row>
    <row r="4128" spans="1:8">
      <c r="A4128" s="370"/>
      <c r="B4128" s="370">
        <v>180</v>
      </c>
      <c r="C4128" s="370">
        <v>68.150000000000006</v>
      </c>
      <c r="D4128" s="370">
        <v>72.47</v>
      </c>
      <c r="E4128" s="370">
        <v>46.45</v>
      </c>
      <c r="F4128" s="370">
        <v>8.9760000000000009</v>
      </c>
    </row>
    <row r="4130" spans="1:8">
      <c r="A4130" s="399" t="s">
        <v>2184</v>
      </c>
      <c r="B4130" s="370">
        <v>0</v>
      </c>
      <c r="C4130" s="370">
        <v>125.8</v>
      </c>
      <c r="D4130" s="370">
        <v>0</v>
      </c>
      <c r="E4130" s="370">
        <v>33.020000000000003</v>
      </c>
      <c r="F4130" s="370">
        <v>2.6019999999999999</v>
      </c>
      <c r="G4130" s="370">
        <v>80</v>
      </c>
      <c r="H4130" s="370">
        <v>180</v>
      </c>
    </row>
    <row r="4131" spans="1:8">
      <c r="A4131" s="370"/>
      <c r="B4131" s="370">
        <v>12.86</v>
      </c>
      <c r="C4131" s="370">
        <v>124.7</v>
      </c>
      <c r="D4131" s="370">
        <v>12.62</v>
      </c>
      <c r="E4131" s="370">
        <v>34.57</v>
      </c>
      <c r="F4131" s="370">
        <v>2.742</v>
      </c>
    </row>
    <row r="4132" spans="1:8">
      <c r="A4132" s="370"/>
      <c r="B4132" s="370">
        <v>25.71</v>
      </c>
      <c r="C4132" s="370">
        <v>123.4</v>
      </c>
      <c r="D4132" s="370">
        <v>23.55</v>
      </c>
      <c r="E4132" s="370">
        <v>36.31</v>
      </c>
      <c r="F4132" s="370">
        <v>2.956</v>
      </c>
    </row>
    <row r="4133" spans="1:8">
      <c r="A4133" s="370"/>
      <c r="B4133" s="370">
        <v>38.57</v>
      </c>
      <c r="C4133" s="370">
        <v>121.8</v>
      </c>
      <c r="D4133" s="370">
        <v>33.21</v>
      </c>
      <c r="E4133" s="370">
        <v>38.200000000000003</v>
      </c>
      <c r="F4133" s="370">
        <v>3.2370000000000001</v>
      </c>
    </row>
    <row r="4134" spans="1:8">
      <c r="A4134" s="370"/>
      <c r="B4134" s="370">
        <v>51.43</v>
      </c>
      <c r="C4134" s="370">
        <v>120</v>
      </c>
      <c r="D4134" s="370">
        <v>41.66</v>
      </c>
      <c r="E4134" s="370">
        <v>40.15</v>
      </c>
      <c r="F4134" s="370">
        <v>3.5779999999999998</v>
      </c>
    </row>
    <row r="4135" spans="1:8">
      <c r="A4135" s="370"/>
      <c r="B4135" s="370">
        <v>64.290000000000006</v>
      </c>
      <c r="C4135" s="370">
        <v>117.9</v>
      </c>
      <c r="D4135" s="370">
        <v>48.95</v>
      </c>
      <c r="E4135" s="370">
        <v>42.12</v>
      </c>
      <c r="F4135" s="370">
        <v>3.9750000000000001</v>
      </c>
    </row>
    <row r="4136" spans="1:8">
      <c r="A4136" s="370"/>
      <c r="B4136" s="370">
        <v>77.14</v>
      </c>
      <c r="C4136" s="370">
        <v>115.4</v>
      </c>
      <c r="D4136" s="370">
        <v>55.14</v>
      </c>
      <c r="E4136" s="370">
        <v>44.04</v>
      </c>
      <c r="F4136" s="370">
        <v>4.4189999999999996</v>
      </c>
    </row>
    <row r="4137" spans="1:8">
      <c r="A4137" s="370"/>
      <c r="B4137" s="370">
        <v>90</v>
      </c>
      <c r="C4137" s="370">
        <v>112.4</v>
      </c>
      <c r="D4137" s="370">
        <v>60.3</v>
      </c>
      <c r="E4137" s="370">
        <v>45.85</v>
      </c>
      <c r="F4137" s="370">
        <v>4.9059999999999997</v>
      </c>
    </row>
    <row r="4138" spans="1:8">
      <c r="A4138" s="370"/>
      <c r="B4138" s="370">
        <v>102.9</v>
      </c>
      <c r="C4138" s="370">
        <v>108.9</v>
      </c>
      <c r="D4138" s="370">
        <v>64.48</v>
      </c>
      <c r="E4138" s="370">
        <v>47.48</v>
      </c>
      <c r="F4138" s="370">
        <v>5.4290000000000003</v>
      </c>
    </row>
    <row r="4139" spans="1:8">
      <c r="A4139" s="370"/>
      <c r="B4139" s="370">
        <v>115.7</v>
      </c>
      <c r="C4139" s="370">
        <v>104.8</v>
      </c>
      <c r="D4139" s="370">
        <v>67.75</v>
      </c>
      <c r="E4139" s="370">
        <v>48.88</v>
      </c>
      <c r="F4139" s="370">
        <v>5.9820000000000002</v>
      </c>
    </row>
    <row r="4140" spans="1:8">
      <c r="A4140" s="370"/>
      <c r="B4140" s="370">
        <v>128.6</v>
      </c>
      <c r="C4140" s="370">
        <v>100.1</v>
      </c>
      <c r="D4140" s="370">
        <v>70.16</v>
      </c>
      <c r="E4140" s="370">
        <v>49.98</v>
      </c>
      <c r="F4140" s="370">
        <v>6.5579999999999998</v>
      </c>
    </row>
    <row r="4141" spans="1:8">
      <c r="A4141" s="370"/>
      <c r="B4141" s="370">
        <v>141.4</v>
      </c>
      <c r="C4141" s="370">
        <v>94.77</v>
      </c>
      <c r="D4141" s="370">
        <v>71.78</v>
      </c>
      <c r="E4141" s="370">
        <v>50.72</v>
      </c>
      <c r="F4141" s="370">
        <v>7.1520000000000001</v>
      </c>
    </row>
    <row r="4142" spans="1:8">
      <c r="A4142" s="370"/>
      <c r="B4142" s="370">
        <v>154.30000000000001</v>
      </c>
      <c r="C4142" s="370">
        <v>88.64</v>
      </c>
      <c r="D4142" s="370">
        <v>72.66</v>
      </c>
      <c r="E4142" s="370">
        <v>51.05</v>
      </c>
      <c r="F4142" s="370">
        <v>7.7569999999999997</v>
      </c>
    </row>
    <row r="4143" spans="1:8">
      <c r="A4143" s="370"/>
      <c r="B4143" s="370">
        <v>167.1</v>
      </c>
      <c r="C4143" s="370">
        <v>81.709999999999994</v>
      </c>
      <c r="D4143" s="370">
        <v>72.86</v>
      </c>
      <c r="E4143" s="370">
        <v>50.89</v>
      </c>
      <c r="F4143" s="370">
        <v>8.3680000000000003</v>
      </c>
    </row>
    <row r="4144" spans="1:8">
      <c r="A4144" s="370"/>
      <c r="B4144" s="370">
        <v>180</v>
      </c>
      <c r="C4144" s="370">
        <v>73.930000000000007</v>
      </c>
      <c r="D4144" s="370">
        <v>72.45</v>
      </c>
      <c r="E4144" s="370">
        <v>50.19</v>
      </c>
      <c r="F4144" s="370">
        <v>8.9760000000000009</v>
      </c>
    </row>
    <row r="4146" spans="1:8">
      <c r="A4146" s="399" t="s">
        <v>2185</v>
      </c>
      <c r="B4146" s="370">
        <v>0</v>
      </c>
      <c r="C4146" s="370">
        <v>133.5</v>
      </c>
      <c r="D4146" s="370">
        <v>0</v>
      </c>
      <c r="E4146" s="370">
        <v>34.909999999999997</v>
      </c>
      <c r="F4146" s="370">
        <v>2.6019999999999999</v>
      </c>
      <c r="G4146" s="370">
        <v>80</v>
      </c>
      <c r="H4146" s="370">
        <v>180</v>
      </c>
    </row>
    <row r="4147" spans="1:8">
      <c r="A4147" s="370"/>
      <c r="B4147" s="370">
        <v>12.86</v>
      </c>
      <c r="C4147" s="370">
        <v>131.80000000000001</v>
      </c>
      <c r="D4147" s="370">
        <v>12.62</v>
      </c>
      <c r="E4147" s="370">
        <v>36.44</v>
      </c>
      <c r="F4147" s="370">
        <v>2.742</v>
      </c>
    </row>
    <row r="4148" spans="1:8">
      <c r="A4148" s="370"/>
      <c r="B4148" s="370">
        <v>25.71</v>
      </c>
      <c r="C4148" s="370">
        <v>130.19999999999999</v>
      </c>
      <c r="D4148" s="370">
        <v>23.55</v>
      </c>
      <c r="E4148" s="370">
        <v>38.26</v>
      </c>
      <c r="F4148" s="370">
        <v>2.956</v>
      </c>
    </row>
    <row r="4149" spans="1:8">
      <c r="A4149" s="370"/>
      <c r="B4149" s="370">
        <v>38.57</v>
      </c>
      <c r="C4149" s="370">
        <v>128.69999999999999</v>
      </c>
      <c r="D4149" s="370">
        <v>33.21</v>
      </c>
      <c r="E4149" s="370">
        <v>40.299999999999997</v>
      </c>
      <c r="F4149" s="370">
        <v>3.2370000000000001</v>
      </c>
    </row>
    <row r="4150" spans="1:8">
      <c r="A4150" s="370"/>
      <c r="B4150" s="370">
        <v>51.43</v>
      </c>
      <c r="C4150" s="370">
        <v>127</v>
      </c>
      <c r="D4150" s="370">
        <v>41.66</v>
      </c>
      <c r="E4150" s="370">
        <v>42.48</v>
      </c>
      <c r="F4150" s="370">
        <v>3.5779999999999998</v>
      </c>
    </row>
    <row r="4151" spans="1:8">
      <c r="A4151" s="370"/>
      <c r="B4151" s="370">
        <v>64.290000000000006</v>
      </c>
      <c r="C4151" s="370">
        <v>125</v>
      </c>
      <c r="D4151" s="370">
        <v>48.95</v>
      </c>
      <c r="E4151" s="370">
        <v>44.71</v>
      </c>
      <c r="F4151" s="370">
        <v>3.9750000000000001</v>
      </c>
    </row>
    <row r="4152" spans="1:8">
      <c r="A4152" s="370"/>
      <c r="B4152" s="370">
        <v>77.14</v>
      </c>
      <c r="C4152" s="370">
        <v>122.8</v>
      </c>
      <c r="D4152" s="370">
        <v>55.14</v>
      </c>
      <c r="E4152" s="370">
        <v>46.93</v>
      </c>
      <c r="F4152" s="370">
        <v>4.4189999999999996</v>
      </c>
    </row>
    <row r="4153" spans="1:8">
      <c r="A4153" s="370"/>
      <c r="B4153" s="370">
        <v>90</v>
      </c>
      <c r="C4153" s="370">
        <v>120.1</v>
      </c>
      <c r="D4153" s="370">
        <v>60.3</v>
      </c>
      <c r="E4153" s="370">
        <v>49.06</v>
      </c>
      <c r="F4153" s="370">
        <v>4.9059999999999997</v>
      </c>
    </row>
    <row r="4154" spans="1:8">
      <c r="A4154" s="370"/>
      <c r="B4154" s="370">
        <v>102.9</v>
      </c>
      <c r="C4154" s="370">
        <v>116.9</v>
      </c>
      <c r="D4154" s="370">
        <v>64.48</v>
      </c>
      <c r="E4154" s="370">
        <v>51.01</v>
      </c>
      <c r="F4154" s="370">
        <v>5.4290000000000003</v>
      </c>
    </row>
    <row r="4155" spans="1:8">
      <c r="A4155" s="370"/>
      <c r="B4155" s="370">
        <v>115.7</v>
      </c>
      <c r="C4155" s="370">
        <v>113</v>
      </c>
      <c r="D4155" s="370">
        <v>67.75</v>
      </c>
      <c r="E4155" s="370">
        <v>52.71</v>
      </c>
      <c r="F4155" s="370">
        <v>5.9820000000000002</v>
      </c>
    </row>
    <row r="4156" spans="1:8">
      <c r="A4156" s="370"/>
      <c r="B4156" s="370">
        <v>128.6</v>
      </c>
      <c r="C4156" s="370">
        <v>108.4</v>
      </c>
      <c r="D4156" s="370">
        <v>70.16</v>
      </c>
      <c r="E4156" s="370">
        <v>54.07</v>
      </c>
      <c r="F4156" s="370">
        <v>6.5579999999999998</v>
      </c>
    </row>
    <row r="4157" spans="1:8">
      <c r="A4157" s="370"/>
      <c r="B4157" s="370">
        <v>141.4</v>
      </c>
      <c r="C4157" s="370">
        <v>103</v>
      </c>
      <c r="D4157" s="370">
        <v>71.78</v>
      </c>
      <c r="E4157" s="370">
        <v>55.03</v>
      </c>
      <c r="F4157" s="370">
        <v>7.1520000000000001</v>
      </c>
    </row>
    <row r="4158" spans="1:8">
      <c r="A4158" s="370"/>
      <c r="B4158" s="370">
        <v>154.30000000000001</v>
      </c>
      <c r="C4158" s="370">
        <v>96.52</v>
      </c>
      <c r="D4158" s="370">
        <v>72.66</v>
      </c>
      <c r="E4158" s="370">
        <v>55.51</v>
      </c>
      <c r="F4158" s="370">
        <v>7.7569999999999997</v>
      </c>
    </row>
    <row r="4159" spans="1:8">
      <c r="A4159" s="370"/>
      <c r="B4159" s="370">
        <v>167.1</v>
      </c>
      <c r="C4159" s="370">
        <v>89.02</v>
      </c>
      <c r="D4159" s="370">
        <v>72.86</v>
      </c>
      <c r="E4159" s="370">
        <v>55.42</v>
      </c>
      <c r="F4159" s="370">
        <v>8.3680000000000003</v>
      </c>
    </row>
    <row r="4160" spans="1:8">
      <c r="A4160" s="370"/>
      <c r="B4160" s="370">
        <v>180</v>
      </c>
      <c r="C4160" s="370">
        <v>80.36</v>
      </c>
      <c r="D4160" s="370">
        <v>72.45</v>
      </c>
      <c r="E4160" s="370">
        <v>54.68</v>
      </c>
      <c r="F4160" s="370">
        <v>8.9760000000000009</v>
      </c>
    </row>
    <row r="4162" spans="1:8">
      <c r="A4162" s="399" t="s">
        <v>2186</v>
      </c>
      <c r="B4162" s="370">
        <v>0</v>
      </c>
      <c r="C4162" s="370">
        <v>140.1</v>
      </c>
      <c r="D4162" s="370">
        <v>0</v>
      </c>
      <c r="E4162" s="370">
        <v>36.18</v>
      </c>
      <c r="F4162" s="370">
        <v>2.6019999999999999</v>
      </c>
      <c r="G4162" s="370">
        <v>80</v>
      </c>
      <c r="H4162" s="370">
        <v>180</v>
      </c>
    </row>
    <row r="4163" spans="1:8">
      <c r="A4163" s="370"/>
      <c r="B4163" s="370">
        <v>12.86</v>
      </c>
      <c r="C4163" s="370">
        <v>138.6</v>
      </c>
      <c r="D4163" s="370">
        <v>12.62</v>
      </c>
      <c r="E4163" s="370">
        <v>38.08</v>
      </c>
      <c r="F4163" s="370">
        <v>2.742</v>
      </c>
    </row>
    <row r="4164" spans="1:8">
      <c r="A4164" s="370"/>
      <c r="B4164" s="370">
        <v>25.71</v>
      </c>
      <c r="C4164" s="370">
        <v>137.19999999999999</v>
      </c>
      <c r="D4164" s="370">
        <v>23.55</v>
      </c>
      <c r="E4164" s="370">
        <v>40.229999999999997</v>
      </c>
      <c r="F4164" s="370">
        <v>2.956</v>
      </c>
    </row>
    <row r="4165" spans="1:8">
      <c r="A4165" s="370"/>
      <c r="B4165" s="370">
        <v>38.57</v>
      </c>
      <c r="C4165" s="370">
        <v>135.80000000000001</v>
      </c>
      <c r="D4165" s="370">
        <v>33.21</v>
      </c>
      <c r="E4165" s="370">
        <v>42.55</v>
      </c>
      <c r="F4165" s="370">
        <v>3.2370000000000001</v>
      </c>
    </row>
    <row r="4166" spans="1:8">
      <c r="A4166" s="370"/>
      <c r="B4166" s="370">
        <v>51.43</v>
      </c>
      <c r="C4166" s="370">
        <v>134.19999999999999</v>
      </c>
      <c r="D4166" s="370">
        <v>41.66</v>
      </c>
      <c r="E4166" s="370">
        <v>44.98</v>
      </c>
      <c r="F4166" s="370">
        <v>3.5779999999999998</v>
      </c>
    </row>
    <row r="4167" spans="1:8">
      <c r="A4167" s="370"/>
      <c r="B4167" s="370">
        <v>64.290000000000006</v>
      </c>
      <c r="C4167" s="370">
        <v>132.4</v>
      </c>
      <c r="D4167" s="370">
        <v>48.95</v>
      </c>
      <c r="E4167" s="370">
        <v>47.44</v>
      </c>
      <c r="F4167" s="370">
        <v>3.9750000000000001</v>
      </c>
    </row>
    <row r="4168" spans="1:8">
      <c r="A4168" s="370"/>
      <c r="B4168" s="370">
        <v>77.14</v>
      </c>
      <c r="C4168" s="370">
        <v>130.30000000000001</v>
      </c>
      <c r="D4168" s="370">
        <v>55.14</v>
      </c>
      <c r="E4168" s="370">
        <v>49.87</v>
      </c>
      <c r="F4168" s="370">
        <v>4.4189999999999996</v>
      </c>
    </row>
    <row r="4169" spans="1:8">
      <c r="A4169" s="370"/>
      <c r="B4169" s="370">
        <v>90</v>
      </c>
      <c r="C4169" s="370">
        <v>127.7</v>
      </c>
      <c r="D4169" s="370">
        <v>60.3</v>
      </c>
      <c r="E4169" s="370">
        <v>52.18</v>
      </c>
      <c r="F4169" s="370">
        <v>4.9059999999999997</v>
      </c>
    </row>
    <row r="4170" spans="1:8">
      <c r="A4170" s="370"/>
      <c r="B4170" s="370">
        <v>102.9</v>
      </c>
      <c r="C4170" s="370">
        <v>124.5</v>
      </c>
      <c r="D4170" s="370">
        <v>64.48</v>
      </c>
      <c r="E4170" s="370">
        <v>54.32</v>
      </c>
      <c r="F4170" s="370">
        <v>5.4290000000000003</v>
      </c>
    </row>
    <row r="4171" spans="1:8">
      <c r="A4171" s="370"/>
      <c r="B4171" s="370">
        <v>115.7</v>
      </c>
      <c r="C4171" s="370">
        <v>120.6</v>
      </c>
      <c r="D4171" s="370">
        <v>67.75</v>
      </c>
      <c r="E4171" s="370">
        <v>56.21</v>
      </c>
      <c r="F4171" s="370">
        <v>5.9820000000000002</v>
      </c>
    </row>
    <row r="4172" spans="1:8">
      <c r="A4172" s="370"/>
      <c r="B4172" s="370">
        <v>128.6</v>
      </c>
      <c r="C4172" s="370">
        <v>116</v>
      </c>
      <c r="D4172" s="370">
        <v>70.16</v>
      </c>
      <c r="E4172" s="370">
        <v>57.78</v>
      </c>
      <c r="F4172" s="370">
        <v>6.5579999999999998</v>
      </c>
    </row>
    <row r="4173" spans="1:8">
      <c r="A4173" s="370"/>
      <c r="B4173" s="370">
        <v>141.4</v>
      </c>
      <c r="C4173" s="370">
        <v>110.4</v>
      </c>
      <c r="D4173" s="370">
        <v>71.78</v>
      </c>
      <c r="E4173" s="370">
        <v>58.95</v>
      </c>
      <c r="F4173" s="370">
        <v>7.1520000000000001</v>
      </c>
    </row>
    <row r="4174" spans="1:8">
      <c r="A4174" s="370"/>
      <c r="B4174" s="370">
        <v>154.30000000000001</v>
      </c>
      <c r="C4174" s="370">
        <v>103.8</v>
      </c>
      <c r="D4174" s="370">
        <v>72.66</v>
      </c>
      <c r="E4174" s="370">
        <v>59.66</v>
      </c>
      <c r="F4174" s="370">
        <v>7.7569999999999997</v>
      </c>
    </row>
    <row r="4175" spans="1:8">
      <c r="A4175" s="370"/>
      <c r="B4175" s="370">
        <v>167.1</v>
      </c>
      <c r="C4175" s="370">
        <v>96.09</v>
      </c>
      <c r="D4175" s="370">
        <v>72.86</v>
      </c>
      <c r="E4175" s="370">
        <v>59.83</v>
      </c>
      <c r="F4175" s="370">
        <v>8.3680000000000003</v>
      </c>
    </row>
    <row r="4176" spans="1:8">
      <c r="A4176" s="370"/>
      <c r="B4176" s="370">
        <v>180</v>
      </c>
      <c r="C4176" s="370">
        <v>87.15</v>
      </c>
      <c r="D4176" s="370">
        <v>72.45</v>
      </c>
      <c r="E4176" s="370">
        <v>59.39</v>
      </c>
      <c r="F4176" s="370">
        <v>8.9760000000000009</v>
      </c>
    </row>
    <row r="4178" spans="1:8">
      <c r="A4178" s="399" t="s">
        <v>2187</v>
      </c>
      <c r="B4178" s="370">
        <v>0</v>
      </c>
      <c r="C4178" s="370">
        <v>148.69999999999999</v>
      </c>
      <c r="D4178" s="370">
        <v>0</v>
      </c>
      <c r="E4178" s="370">
        <v>38.06</v>
      </c>
      <c r="F4178" s="370">
        <v>2.6019999999999999</v>
      </c>
      <c r="G4178" s="370">
        <v>80</v>
      </c>
      <c r="H4178" s="370">
        <v>180</v>
      </c>
    </row>
    <row r="4179" spans="1:8">
      <c r="A4179" s="370"/>
      <c r="B4179" s="370">
        <v>12.86</v>
      </c>
      <c r="C4179" s="370">
        <v>147.9</v>
      </c>
      <c r="D4179" s="370">
        <v>12.62</v>
      </c>
      <c r="E4179" s="370">
        <v>40.49</v>
      </c>
      <c r="F4179" s="370">
        <v>2.742</v>
      </c>
    </row>
    <row r="4180" spans="1:8">
      <c r="A4180" s="370"/>
      <c r="B4180" s="370">
        <v>25.71</v>
      </c>
      <c r="C4180" s="370">
        <v>147</v>
      </c>
      <c r="D4180" s="370">
        <v>23.55</v>
      </c>
      <c r="E4180" s="370">
        <v>43.07</v>
      </c>
      <c r="F4180" s="370">
        <v>2.956</v>
      </c>
    </row>
    <row r="4181" spans="1:8">
      <c r="A4181" s="370"/>
      <c r="B4181" s="370">
        <v>38.57</v>
      </c>
      <c r="C4181" s="370">
        <v>145.9</v>
      </c>
      <c r="D4181" s="370">
        <v>33.21</v>
      </c>
      <c r="E4181" s="370">
        <v>45.74</v>
      </c>
      <c r="F4181" s="370">
        <v>3.2370000000000001</v>
      </c>
    </row>
    <row r="4182" spans="1:8">
      <c r="A4182" s="370"/>
      <c r="B4182" s="370">
        <v>51.43</v>
      </c>
      <c r="C4182" s="370">
        <v>144.4</v>
      </c>
      <c r="D4182" s="370">
        <v>41.66</v>
      </c>
      <c r="E4182" s="370">
        <v>48.42</v>
      </c>
      <c r="F4182" s="370">
        <v>3.5779999999999998</v>
      </c>
    </row>
    <row r="4183" spans="1:8">
      <c r="A4183" s="370"/>
      <c r="B4183" s="370">
        <v>64.290000000000006</v>
      </c>
      <c r="C4183" s="370">
        <v>142.4</v>
      </c>
      <c r="D4183" s="370">
        <v>48.95</v>
      </c>
      <c r="E4183" s="370">
        <v>51.06</v>
      </c>
      <c r="F4183" s="370">
        <v>3.9750000000000001</v>
      </c>
    </row>
    <row r="4184" spans="1:8">
      <c r="A4184" s="370"/>
      <c r="B4184" s="370">
        <v>77.14</v>
      </c>
      <c r="C4184" s="370">
        <v>139.9</v>
      </c>
      <c r="D4184" s="370">
        <v>55.14</v>
      </c>
      <c r="E4184" s="370">
        <v>53.58</v>
      </c>
      <c r="F4184" s="370">
        <v>4.4189999999999996</v>
      </c>
    </row>
    <row r="4185" spans="1:8">
      <c r="A4185" s="370"/>
      <c r="B4185" s="370">
        <v>90</v>
      </c>
      <c r="C4185" s="370">
        <v>136.80000000000001</v>
      </c>
      <c r="D4185" s="370">
        <v>60.3</v>
      </c>
      <c r="E4185" s="370">
        <v>55.93</v>
      </c>
      <c r="F4185" s="370">
        <v>4.9059999999999997</v>
      </c>
    </row>
    <row r="4186" spans="1:8">
      <c r="A4186" s="370"/>
      <c r="B4186" s="370">
        <v>102.9</v>
      </c>
      <c r="C4186" s="370">
        <v>133.1</v>
      </c>
      <c r="D4186" s="370">
        <v>64.48</v>
      </c>
      <c r="E4186" s="370">
        <v>58.04</v>
      </c>
      <c r="F4186" s="370">
        <v>5.4290000000000003</v>
      </c>
    </row>
    <row r="4187" spans="1:8">
      <c r="A4187" s="370"/>
      <c r="B4187" s="370">
        <v>115.7</v>
      </c>
      <c r="C4187" s="370">
        <v>128.5</v>
      </c>
      <c r="D4187" s="370">
        <v>67.75</v>
      </c>
      <c r="E4187" s="370">
        <v>59.84</v>
      </c>
      <c r="F4187" s="370">
        <v>5.9820000000000002</v>
      </c>
    </row>
    <row r="4188" spans="1:8">
      <c r="A4188" s="370"/>
      <c r="B4188" s="370">
        <v>128.6</v>
      </c>
      <c r="C4188" s="370">
        <v>123.1</v>
      </c>
      <c r="D4188" s="370">
        <v>70.16</v>
      </c>
      <c r="E4188" s="370">
        <v>61.28</v>
      </c>
      <c r="F4188" s="370">
        <v>6.5579999999999998</v>
      </c>
    </row>
    <row r="4189" spans="1:8">
      <c r="A4189" s="370"/>
      <c r="B4189" s="370">
        <v>141.4</v>
      </c>
      <c r="C4189" s="370">
        <v>116.7</v>
      </c>
      <c r="D4189" s="370">
        <v>71.78</v>
      </c>
      <c r="E4189" s="370">
        <v>62.27</v>
      </c>
      <c r="F4189" s="370">
        <v>7.1520000000000001</v>
      </c>
    </row>
    <row r="4190" spans="1:8">
      <c r="A4190" s="370"/>
      <c r="B4190" s="370">
        <v>154.30000000000001</v>
      </c>
      <c r="C4190" s="370">
        <v>109.2</v>
      </c>
      <c r="D4190" s="370">
        <v>72.66</v>
      </c>
      <c r="E4190" s="370">
        <v>62.78</v>
      </c>
      <c r="F4190" s="370">
        <v>7.7569999999999997</v>
      </c>
    </row>
    <row r="4191" spans="1:8">
      <c r="A4191" s="370"/>
      <c r="B4191" s="370">
        <v>167.1</v>
      </c>
      <c r="C4191" s="370">
        <v>100.7</v>
      </c>
      <c r="D4191" s="370">
        <v>72.86</v>
      </c>
      <c r="E4191" s="370">
        <v>62.71</v>
      </c>
      <c r="F4191" s="370">
        <v>8.3680000000000003</v>
      </c>
    </row>
    <row r="4192" spans="1:8">
      <c r="A4192" s="370"/>
      <c r="B4192" s="370">
        <v>180</v>
      </c>
      <c r="C4192" s="370">
        <v>90.96</v>
      </c>
      <c r="D4192" s="370">
        <v>72.45</v>
      </c>
      <c r="E4192" s="370">
        <v>62.02</v>
      </c>
      <c r="F4192" s="370">
        <v>8.9760000000000009</v>
      </c>
    </row>
    <row r="4194" spans="1:8">
      <c r="A4194" s="399" t="s">
        <v>2188</v>
      </c>
      <c r="B4194" s="370">
        <v>0</v>
      </c>
      <c r="C4194" s="370">
        <v>158.19999999999999</v>
      </c>
      <c r="D4194" s="370">
        <v>0</v>
      </c>
      <c r="E4194" s="370">
        <v>40.85</v>
      </c>
      <c r="F4194" s="370">
        <v>2.6019999999999999</v>
      </c>
      <c r="G4194" s="370">
        <v>80</v>
      </c>
      <c r="H4194" s="370">
        <v>180</v>
      </c>
    </row>
    <row r="4195" spans="1:8">
      <c r="A4195" s="370"/>
      <c r="B4195" s="370">
        <v>12.86</v>
      </c>
      <c r="C4195" s="370">
        <v>157.6</v>
      </c>
      <c r="D4195" s="370">
        <v>12.62</v>
      </c>
      <c r="E4195" s="370">
        <v>43.34</v>
      </c>
      <c r="F4195" s="370">
        <v>2.742</v>
      </c>
    </row>
    <row r="4196" spans="1:8">
      <c r="A4196" s="370"/>
      <c r="B4196" s="370">
        <v>25.71</v>
      </c>
      <c r="C4196" s="370">
        <v>156.80000000000001</v>
      </c>
      <c r="D4196" s="370">
        <v>23.55</v>
      </c>
      <c r="E4196" s="370">
        <v>45.99</v>
      </c>
      <c r="F4196" s="370">
        <v>2.956</v>
      </c>
    </row>
    <row r="4197" spans="1:8">
      <c r="A4197" s="370"/>
      <c r="B4197" s="370">
        <v>38.57</v>
      </c>
      <c r="C4197" s="370">
        <v>155.6</v>
      </c>
      <c r="D4197" s="370">
        <v>33.21</v>
      </c>
      <c r="E4197" s="370">
        <v>48.76</v>
      </c>
      <c r="F4197" s="370">
        <v>3.2370000000000001</v>
      </c>
    </row>
    <row r="4198" spans="1:8">
      <c r="A4198" s="370"/>
      <c r="B4198" s="370">
        <v>51.43</v>
      </c>
      <c r="C4198" s="370">
        <v>154</v>
      </c>
      <c r="D4198" s="370">
        <v>41.66</v>
      </c>
      <c r="E4198" s="370">
        <v>51.57</v>
      </c>
      <c r="F4198" s="370">
        <v>3.5779999999999998</v>
      </c>
    </row>
    <row r="4199" spans="1:8">
      <c r="A4199" s="370"/>
      <c r="B4199" s="370">
        <v>64.290000000000006</v>
      </c>
      <c r="C4199" s="370">
        <v>151.9</v>
      </c>
      <c r="D4199" s="370">
        <v>48.95</v>
      </c>
      <c r="E4199" s="370">
        <v>54.36</v>
      </c>
      <c r="F4199" s="370">
        <v>3.9750000000000001</v>
      </c>
    </row>
    <row r="4200" spans="1:8">
      <c r="A4200" s="370"/>
      <c r="B4200" s="370">
        <v>77.14</v>
      </c>
      <c r="C4200" s="370">
        <v>149.19999999999999</v>
      </c>
      <c r="D4200" s="370">
        <v>55.14</v>
      </c>
      <c r="E4200" s="370">
        <v>57.04</v>
      </c>
      <c r="F4200" s="370">
        <v>4.4189999999999996</v>
      </c>
    </row>
    <row r="4201" spans="1:8">
      <c r="A4201" s="370"/>
      <c r="B4201" s="370">
        <v>90</v>
      </c>
      <c r="C4201" s="370">
        <v>145.9</v>
      </c>
      <c r="D4201" s="370">
        <v>60.3</v>
      </c>
      <c r="E4201" s="370">
        <v>59.57</v>
      </c>
      <c r="F4201" s="370">
        <v>4.9059999999999997</v>
      </c>
    </row>
    <row r="4202" spans="1:8">
      <c r="A4202" s="370"/>
      <c r="B4202" s="370">
        <v>102.9</v>
      </c>
      <c r="C4202" s="370">
        <v>141.9</v>
      </c>
      <c r="D4202" s="370">
        <v>64.48</v>
      </c>
      <c r="E4202" s="370">
        <v>61.87</v>
      </c>
      <c r="F4202" s="370">
        <v>5.4290000000000003</v>
      </c>
    </row>
    <row r="4203" spans="1:8">
      <c r="A4203" s="370"/>
      <c r="B4203" s="370">
        <v>115.7</v>
      </c>
      <c r="C4203" s="370">
        <v>137.1</v>
      </c>
      <c r="D4203" s="370">
        <v>67.75</v>
      </c>
      <c r="E4203" s="370">
        <v>63.87</v>
      </c>
      <c r="F4203" s="370">
        <v>5.9820000000000002</v>
      </c>
    </row>
    <row r="4204" spans="1:8">
      <c r="A4204" s="370"/>
      <c r="B4204" s="370">
        <v>128.6</v>
      </c>
      <c r="C4204" s="370">
        <v>131.4</v>
      </c>
      <c r="D4204" s="370">
        <v>70.16</v>
      </c>
      <c r="E4204" s="370">
        <v>65.510000000000005</v>
      </c>
      <c r="F4204" s="370">
        <v>6.5579999999999998</v>
      </c>
    </row>
    <row r="4205" spans="1:8">
      <c r="A4205" s="370"/>
      <c r="B4205" s="370">
        <v>141.4</v>
      </c>
      <c r="C4205" s="370">
        <v>124.8</v>
      </c>
      <c r="D4205" s="370">
        <v>71.78</v>
      </c>
      <c r="E4205" s="370">
        <v>66.72</v>
      </c>
      <c r="F4205" s="370">
        <v>7.1520000000000001</v>
      </c>
    </row>
    <row r="4206" spans="1:8">
      <c r="A4206" s="370"/>
      <c r="B4206" s="370">
        <v>154.30000000000001</v>
      </c>
      <c r="C4206" s="370">
        <v>117.2</v>
      </c>
      <c r="D4206" s="370">
        <v>72.66</v>
      </c>
      <c r="E4206" s="370">
        <v>67.42</v>
      </c>
      <c r="F4206" s="370">
        <v>7.7569999999999997</v>
      </c>
    </row>
    <row r="4207" spans="1:8">
      <c r="A4207" s="370"/>
      <c r="B4207" s="370">
        <v>167.1</v>
      </c>
      <c r="C4207" s="370">
        <v>108.5</v>
      </c>
      <c r="D4207" s="370">
        <v>72.86</v>
      </c>
      <c r="E4207" s="370">
        <v>67.56</v>
      </c>
      <c r="F4207" s="370">
        <v>8.3680000000000003</v>
      </c>
    </row>
    <row r="4208" spans="1:8">
      <c r="A4208" s="370"/>
      <c r="B4208" s="370">
        <v>180</v>
      </c>
      <c r="C4208" s="370">
        <v>98.67</v>
      </c>
      <c r="D4208" s="370">
        <v>72.45</v>
      </c>
      <c r="E4208" s="370">
        <v>67.069999999999993</v>
      </c>
      <c r="F4208" s="370">
        <v>8.9760000000000009</v>
      </c>
    </row>
    <row r="4210" spans="1:8">
      <c r="A4210" s="399" t="s">
        <v>2189</v>
      </c>
      <c r="B4210" s="370">
        <v>0</v>
      </c>
      <c r="C4210" s="370">
        <v>168.1</v>
      </c>
      <c r="D4210" s="370">
        <v>0</v>
      </c>
      <c r="E4210" s="370">
        <v>43.33</v>
      </c>
      <c r="F4210" s="370">
        <v>2.6019999999999999</v>
      </c>
      <c r="G4210" s="370">
        <v>80</v>
      </c>
      <c r="H4210" s="370">
        <v>180</v>
      </c>
    </row>
    <row r="4211" spans="1:8">
      <c r="A4211" s="370"/>
      <c r="B4211" s="370">
        <v>12.86</v>
      </c>
      <c r="C4211" s="370">
        <v>166.9</v>
      </c>
      <c r="D4211" s="370">
        <v>12.62</v>
      </c>
      <c r="E4211" s="370">
        <v>45.9</v>
      </c>
      <c r="F4211" s="370">
        <v>2.742</v>
      </c>
    </row>
    <row r="4212" spans="1:8">
      <c r="A4212" s="370"/>
      <c r="B4212" s="370">
        <v>25.71</v>
      </c>
      <c r="C4212" s="370">
        <v>165.5</v>
      </c>
      <c r="D4212" s="370">
        <v>23.55</v>
      </c>
      <c r="E4212" s="370">
        <v>48.61</v>
      </c>
      <c r="F4212" s="370">
        <v>2.956</v>
      </c>
    </row>
    <row r="4213" spans="1:8">
      <c r="A4213" s="370"/>
      <c r="B4213" s="370">
        <v>38.57</v>
      </c>
      <c r="C4213" s="370">
        <v>163.9</v>
      </c>
      <c r="D4213" s="370">
        <v>33.21</v>
      </c>
      <c r="E4213" s="370">
        <v>51.43</v>
      </c>
      <c r="F4213" s="370">
        <v>3.2370000000000001</v>
      </c>
    </row>
    <row r="4214" spans="1:8">
      <c r="A4214" s="370"/>
      <c r="B4214" s="370">
        <v>51.43</v>
      </c>
      <c r="C4214" s="370">
        <v>162</v>
      </c>
      <c r="D4214" s="370">
        <v>41.66</v>
      </c>
      <c r="E4214" s="370">
        <v>54.29</v>
      </c>
      <c r="F4214" s="370">
        <v>3.5779999999999998</v>
      </c>
    </row>
    <row r="4215" spans="1:8">
      <c r="A4215" s="370"/>
      <c r="B4215" s="370">
        <v>64.290000000000006</v>
      </c>
      <c r="C4215" s="370">
        <v>159.6</v>
      </c>
      <c r="D4215" s="370">
        <v>48.95</v>
      </c>
      <c r="E4215" s="370">
        <v>57.14</v>
      </c>
      <c r="F4215" s="370">
        <v>3.9750000000000001</v>
      </c>
    </row>
    <row r="4216" spans="1:8">
      <c r="A4216" s="370"/>
      <c r="B4216" s="370">
        <v>77.14</v>
      </c>
      <c r="C4216" s="370">
        <v>156.80000000000001</v>
      </c>
      <c r="D4216" s="370">
        <v>55.14</v>
      </c>
      <c r="E4216" s="370">
        <v>59.95</v>
      </c>
      <c r="F4216" s="370">
        <v>4.4189999999999996</v>
      </c>
    </row>
    <row r="4217" spans="1:8">
      <c r="A4217" s="370"/>
      <c r="B4217" s="370">
        <v>90</v>
      </c>
      <c r="C4217" s="370">
        <v>153.5</v>
      </c>
      <c r="D4217" s="370">
        <v>60.3</v>
      </c>
      <c r="E4217" s="370">
        <v>62.65</v>
      </c>
      <c r="F4217" s="370">
        <v>4.9059999999999997</v>
      </c>
    </row>
    <row r="4218" spans="1:8">
      <c r="A4218" s="370"/>
      <c r="B4218" s="370">
        <v>102.9</v>
      </c>
      <c r="C4218" s="370">
        <v>149.6</v>
      </c>
      <c r="D4218" s="370">
        <v>64.48</v>
      </c>
      <c r="E4218" s="370">
        <v>65.2</v>
      </c>
      <c r="F4218" s="370">
        <v>5.4290000000000003</v>
      </c>
    </row>
    <row r="4219" spans="1:8">
      <c r="A4219" s="370"/>
      <c r="B4219" s="370">
        <v>115.7</v>
      </c>
      <c r="C4219" s="370">
        <v>145</v>
      </c>
      <c r="D4219" s="370">
        <v>67.75</v>
      </c>
      <c r="E4219" s="370">
        <v>67.540000000000006</v>
      </c>
      <c r="F4219" s="370">
        <v>5.9820000000000002</v>
      </c>
    </row>
    <row r="4220" spans="1:8">
      <c r="A4220" s="370"/>
      <c r="B4220" s="370">
        <v>128.6</v>
      </c>
      <c r="C4220" s="370">
        <v>139.69999999999999</v>
      </c>
      <c r="D4220" s="370">
        <v>70.16</v>
      </c>
      <c r="E4220" s="370">
        <v>69.62</v>
      </c>
      <c r="F4220" s="370">
        <v>6.5579999999999998</v>
      </c>
    </row>
    <row r="4221" spans="1:8">
      <c r="A4221" s="370"/>
      <c r="B4221" s="370">
        <v>141.4</v>
      </c>
      <c r="C4221" s="370">
        <v>133.5</v>
      </c>
      <c r="D4221" s="370">
        <v>71.78</v>
      </c>
      <c r="E4221" s="370">
        <v>71.400000000000006</v>
      </c>
      <c r="F4221" s="370">
        <v>7.1520000000000001</v>
      </c>
    </row>
    <row r="4222" spans="1:8">
      <c r="A4222" s="370"/>
      <c r="B4222" s="370">
        <v>154.30000000000001</v>
      </c>
      <c r="C4222" s="370">
        <v>126.5</v>
      </c>
      <c r="D4222" s="370">
        <v>72.66</v>
      </c>
      <c r="E4222" s="370">
        <v>72.819999999999993</v>
      </c>
      <c r="F4222" s="370">
        <v>7.7569999999999997</v>
      </c>
    </row>
    <row r="4223" spans="1:8">
      <c r="A4223" s="370"/>
      <c r="B4223" s="370">
        <v>167.1</v>
      </c>
      <c r="C4223" s="370">
        <v>118.5</v>
      </c>
      <c r="D4223" s="370">
        <v>72.86</v>
      </c>
      <c r="E4223" s="370">
        <v>73.83</v>
      </c>
      <c r="F4223" s="370">
        <v>8.3680000000000003</v>
      </c>
    </row>
    <row r="4224" spans="1:8">
      <c r="A4224" s="370"/>
      <c r="B4224" s="370">
        <v>180</v>
      </c>
      <c r="C4224" s="370">
        <v>109.5</v>
      </c>
      <c r="D4224" s="370">
        <v>72.45</v>
      </c>
      <c r="E4224" s="370">
        <v>74.39</v>
      </c>
      <c r="F4224" s="370">
        <v>8.9760000000000009</v>
      </c>
    </row>
    <row r="4226" spans="1:8">
      <c r="A4226" s="399" t="s">
        <v>2190</v>
      </c>
      <c r="B4226" s="370">
        <v>0</v>
      </c>
      <c r="C4226" s="370">
        <v>28</v>
      </c>
      <c r="D4226" s="370">
        <v>0</v>
      </c>
      <c r="E4226" s="370">
        <v>11.84</v>
      </c>
      <c r="F4226" s="370">
        <v>2.5960000000000001</v>
      </c>
      <c r="G4226" s="370">
        <v>100</v>
      </c>
      <c r="H4226" s="370">
        <v>240</v>
      </c>
    </row>
    <row r="4227" spans="1:8">
      <c r="A4227" s="370"/>
      <c r="B4227" s="370">
        <v>17.14</v>
      </c>
      <c r="C4227" s="370">
        <v>27.55</v>
      </c>
      <c r="D4227" s="370">
        <v>10.88</v>
      </c>
      <c r="E4227" s="370">
        <v>11.85</v>
      </c>
      <c r="F4227" s="370">
        <v>2.593</v>
      </c>
    </row>
    <row r="4228" spans="1:8">
      <c r="A4228" s="370"/>
      <c r="B4228" s="370">
        <v>34.29</v>
      </c>
      <c r="C4228" s="370">
        <v>27.15</v>
      </c>
      <c r="D4228" s="370">
        <v>21.26</v>
      </c>
      <c r="E4228" s="370">
        <v>12</v>
      </c>
      <c r="F4228" s="370">
        <v>2.6280000000000001</v>
      </c>
    </row>
    <row r="4229" spans="1:8">
      <c r="A4229" s="370"/>
      <c r="B4229" s="370">
        <v>51.43</v>
      </c>
      <c r="C4229" s="370">
        <v>26.77</v>
      </c>
      <c r="D4229" s="370">
        <v>30.73</v>
      </c>
      <c r="E4229" s="370">
        <v>12.24</v>
      </c>
      <c r="F4229" s="370">
        <v>2.702</v>
      </c>
    </row>
    <row r="4230" spans="1:8">
      <c r="A4230" s="370"/>
      <c r="B4230" s="370">
        <v>68.569999999999993</v>
      </c>
      <c r="C4230" s="370">
        <v>26.39</v>
      </c>
      <c r="D4230" s="370">
        <v>39.299999999999997</v>
      </c>
      <c r="E4230" s="370">
        <v>12.56</v>
      </c>
      <c r="F4230" s="370">
        <v>2.8159999999999998</v>
      </c>
    </row>
    <row r="4231" spans="1:8">
      <c r="A4231" s="370"/>
      <c r="B4231" s="370">
        <v>85.71</v>
      </c>
      <c r="C4231" s="370">
        <v>25.96</v>
      </c>
      <c r="D4231" s="370">
        <v>47</v>
      </c>
      <c r="E4231" s="370">
        <v>12.91</v>
      </c>
      <c r="F4231" s="370">
        <v>2.972</v>
      </c>
    </row>
    <row r="4232" spans="1:8">
      <c r="A4232" s="370"/>
      <c r="B4232" s="370">
        <v>102.9</v>
      </c>
      <c r="C4232" s="370">
        <v>25.47</v>
      </c>
      <c r="D4232" s="370">
        <v>53.84</v>
      </c>
      <c r="E4232" s="370">
        <v>13.28</v>
      </c>
      <c r="F4232" s="370">
        <v>3.1720000000000002</v>
      </c>
    </row>
    <row r="4233" spans="1:8">
      <c r="A4233" s="370"/>
      <c r="B4233" s="370">
        <v>120</v>
      </c>
      <c r="C4233" s="370">
        <v>24.88</v>
      </c>
      <c r="D4233" s="370">
        <v>59.84</v>
      </c>
      <c r="E4233" s="370">
        <v>13.62</v>
      </c>
      <c r="F4233" s="370">
        <v>3.4159999999999999</v>
      </c>
    </row>
    <row r="4234" spans="1:8">
      <c r="A4234" s="370"/>
      <c r="B4234" s="370">
        <v>137.1</v>
      </c>
      <c r="C4234" s="370">
        <v>24.16</v>
      </c>
      <c r="D4234" s="370">
        <v>65</v>
      </c>
      <c r="E4234" s="370">
        <v>13.91</v>
      </c>
      <c r="F4234" s="370">
        <v>3.706</v>
      </c>
    </row>
    <row r="4235" spans="1:8">
      <c r="A4235" s="370"/>
      <c r="B4235" s="370">
        <v>154.30000000000001</v>
      </c>
      <c r="C4235" s="370">
        <v>23.29</v>
      </c>
      <c r="D4235" s="370">
        <v>69.349999999999994</v>
      </c>
      <c r="E4235" s="370">
        <v>14.12</v>
      </c>
      <c r="F4235" s="370">
        <v>4.0430000000000001</v>
      </c>
    </row>
    <row r="4236" spans="1:8">
      <c r="A4236" s="370"/>
      <c r="B4236" s="370">
        <v>171.4</v>
      </c>
      <c r="C4236" s="370">
        <v>22.23</v>
      </c>
      <c r="D4236" s="370">
        <v>72.89</v>
      </c>
      <c r="E4236" s="370">
        <v>14.21</v>
      </c>
      <c r="F4236" s="370">
        <v>4.4279999999999999</v>
      </c>
    </row>
    <row r="4237" spans="1:8">
      <c r="A4237" s="370"/>
      <c r="B4237" s="370">
        <v>188.6</v>
      </c>
      <c r="C4237" s="370">
        <v>20.95</v>
      </c>
      <c r="D4237" s="370">
        <v>75.66</v>
      </c>
      <c r="E4237" s="370">
        <v>14.16</v>
      </c>
      <c r="F4237" s="370">
        <v>4.8630000000000004</v>
      </c>
    </row>
    <row r="4238" spans="1:8">
      <c r="A4238" s="370"/>
      <c r="B4238" s="370">
        <v>205.7</v>
      </c>
      <c r="C4238" s="370">
        <v>19.43</v>
      </c>
      <c r="D4238" s="370">
        <v>77.650000000000006</v>
      </c>
      <c r="E4238" s="370">
        <v>13.94</v>
      </c>
      <c r="F4238" s="370">
        <v>5.3490000000000002</v>
      </c>
    </row>
    <row r="4239" spans="1:8">
      <c r="A4239" s="370"/>
      <c r="B4239" s="370">
        <v>222.9</v>
      </c>
      <c r="C4239" s="370">
        <v>17.63</v>
      </c>
      <c r="D4239" s="370">
        <v>78.89</v>
      </c>
      <c r="E4239" s="370">
        <v>13.52</v>
      </c>
      <c r="F4239" s="370">
        <v>5.8879999999999999</v>
      </c>
    </row>
    <row r="4240" spans="1:8">
      <c r="A4240" s="370"/>
      <c r="B4240" s="370">
        <v>240</v>
      </c>
      <c r="C4240" s="370">
        <v>15.53</v>
      </c>
      <c r="D4240" s="370">
        <v>79.39</v>
      </c>
      <c r="E4240" s="370">
        <v>12.86</v>
      </c>
      <c r="F4240" s="370">
        <v>6.4790000000000001</v>
      </c>
    </row>
    <row r="4242" spans="1:8">
      <c r="A4242" s="399" t="s">
        <v>2191</v>
      </c>
      <c r="B4242" s="370">
        <v>0</v>
      </c>
      <c r="C4242" s="370">
        <v>31.29</v>
      </c>
      <c r="D4242" s="370">
        <v>0</v>
      </c>
      <c r="E4242" s="370">
        <v>13.13</v>
      </c>
      <c r="F4242" s="370">
        <v>2.5960000000000001</v>
      </c>
      <c r="G4242" s="370">
        <v>100</v>
      </c>
      <c r="H4242" s="370">
        <v>240</v>
      </c>
    </row>
    <row r="4243" spans="1:8">
      <c r="A4243" s="370"/>
      <c r="B4243" s="370">
        <v>17.14</v>
      </c>
      <c r="C4243" s="370">
        <v>30.91</v>
      </c>
      <c r="D4243" s="370">
        <v>10.8</v>
      </c>
      <c r="E4243" s="370">
        <v>13.32</v>
      </c>
      <c r="F4243" s="370">
        <v>2.593</v>
      </c>
    </row>
    <row r="4244" spans="1:8">
      <c r="A4244" s="370"/>
      <c r="B4244" s="370">
        <v>34.29</v>
      </c>
      <c r="C4244" s="370">
        <v>30.55</v>
      </c>
      <c r="D4244" s="370">
        <v>21.02</v>
      </c>
      <c r="E4244" s="370">
        <v>13.59</v>
      </c>
      <c r="F4244" s="370">
        <v>2.6280000000000001</v>
      </c>
    </row>
    <row r="4245" spans="1:8">
      <c r="A4245" s="370"/>
      <c r="B4245" s="370">
        <v>51.43</v>
      </c>
      <c r="C4245" s="370">
        <v>30.2</v>
      </c>
      <c r="D4245" s="370">
        <v>30.4</v>
      </c>
      <c r="E4245" s="370">
        <v>13.94</v>
      </c>
      <c r="F4245" s="370">
        <v>2.702</v>
      </c>
    </row>
    <row r="4246" spans="1:8">
      <c r="A4246" s="370"/>
      <c r="B4246" s="370">
        <v>68.569999999999993</v>
      </c>
      <c r="C4246" s="370">
        <v>29.84</v>
      </c>
      <c r="D4246" s="370">
        <v>38.94</v>
      </c>
      <c r="E4246" s="370">
        <v>14.33</v>
      </c>
      <c r="F4246" s="370">
        <v>2.8159999999999998</v>
      </c>
    </row>
    <row r="4247" spans="1:8">
      <c r="A4247" s="370"/>
      <c r="B4247" s="370">
        <v>85.71</v>
      </c>
      <c r="C4247" s="370">
        <v>29.43</v>
      </c>
      <c r="D4247" s="370">
        <v>46.65</v>
      </c>
      <c r="E4247" s="370">
        <v>14.75</v>
      </c>
      <c r="F4247" s="370">
        <v>2.972</v>
      </c>
    </row>
    <row r="4248" spans="1:8">
      <c r="A4248" s="370"/>
      <c r="B4248" s="370">
        <v>102.9</v>
      </c>
      <c r="C4248" s="370">
        <v>28.96</v>
      </c>
      <c r="D4248" s="370">
        <v>53.54</v>
      </c>
      <c r="E4248" s="370">
        <v>15.18</v>
      </c>
      <c r="F4248" s="370">
        <v>3.1720000000000002</v>
      </c>
    </row>
    <row r="4249" spans="1:8">
      <c r="A4249" s="370"/>
      <c r="B4249" s="370">
        <v>120</v>
      </c>
      <c r="C4249" s="370">
        <v>28.4</v>
      </c>
      <c r="D4249" s="370">
        <v>59.6</v>
      </c>
      <c r="E4249" s="370">
        <v>15.6</v>
      </c>
      <c r="F4249" s="370">
        <v>3.4159999999999999</v>
      </c>
    </row>
    <row r="4250" spans="1:8">
      <c r="A4250" s="370"/>
      <c r="B4250" s="370">
        <v>137.1</v>
      </c>
      <c r="C4250" s="370">
        <v>27.72</v>
      </c>
      <c r="D4250" s="370">
        <v>64.84</v>
      </c>
      <c r="E4250" s="370">
        <v>15.99</v>
      </c>
      <c r="F4250" s="370">
        <v>3.706</v>
      </c>
    </row>
    <row r="4251" spans="1:8">
      <c r="A4251" s="370"/>
      <c r="B4251" s="370">
        <v>154.30000000000001</v>
      </c>
      <c r="C4251" s="370">
        <v>26.91</v>
      </c>
      <c r="D4251" s="370">
        <v>69.27</v>
      </c>
      <c r="E4251" s="370">
        <v>16.329999999999998</v>
      </c>
      <c r="F4251" s="370">
        <v>4.0430000000000001</v>
      </c>
    </row>
    <row r="4252" spans="1:8">
      <c r="A4252" s="370"/>
      <c r="B4252" s="370">
        <v>171.4</v>
      </c>
      <c r="C4252" s="370">
        <v>25.94</v>
      </c>
      <c r="D4252" s="370">
        <v>72.89</v>
      </c>
      <c r="E4252" s="370">
        <v>16.59</v>
      </c>
      <c r="F4252" s="370">
        <v>4.4279999999999999</v>
      </c>
    </row>
    <row r="4253" spans="1:8">
      <c r="A4253" s="370"/>
      <c r="B4253" s="370">
        <v>188.6</v>
      </c>
      <c r="C4253" s="370">
        <v>24.79</v>
      </c>
      <c r="D4253" s="370">
        <v>75.7</v>
      </c>
      <c r="E4253" s="370">
        <v>16.760000000000002</v>
      </c>
      <c r="F4253" s="370">
        <v>4.8630000000000004</v>
      </c>
    </row>
    <row r="4254" spans="1:8">
      <c r="A4254" s="370"/>
      <c r="B4254" s="370">
        <v>205.7</v>
      </c>
      <c r="C4254" s="370">
        <v>23.42</v>
      </c>
      <c r="D4254" s="370">
        <v>77.709999999999994</v>
      </c>
      <c r="E4254" s="370">
        <v>16.82</v>
      </c>
      <c r="F4254" s="370">
        <v>5.3490000000000002</v>
      </c>
    </row>
    <row r="4255" spans="1:8">
      <c r="A4255" s="370"/>
      <c r="B4255" s="370">
        <v>222.9</v>
      </c>
      <c r="C4255" s="370">
        <v>21.83</v>
      </c>
      <c r="D4255" s="370">
        <v>78.930000000000007</v>
      </c>
      <c r="E4255" s="370">
        <v>16.739999999999998</v>
      </c>
      <c r="F4255" s="370">
        <v>5.8879999999999999</v>
      </c>
    </row>
    <row r="4256" spans="1:8">
      <c r="A4256" s="370"/>
      <c r="B4256" s="370">
        <v>240</v>
      </c>
      <c r="C4256" s="370">
        <v>19.98</v>
      </c>
      <c r="D4256" s="370">
        <v>79.36</v>
      </c>
      <c r="E4256" s="370">
        <v>16.510000000000002</v>
      </c>
      <c r="F4256" s="370">
        <v>6.4790000000000001</v>
      </c>
    </row>
    <row r="4258" spans="1:8">
      <c r="A4258" s="399" t="s">
        <v>2192</v>
      </c>
      <c r="B4258" s="370">
        <v>0</v>
      </c>
      <c r="C4258" s="370">
        <v>40.56</v>
      </c>
      <c r="D4258" s="370">
        <v>0</v>
      </c>
      <c r="E4258" s="370">
        <v>17.059999999999999</v>
      </c>
      <c r="F4258" s="370">
        <v>2.5960000000000001</v>
      </c>
      <c r="G4258" s="370">
        <v>100</v>
      </c>
      <c r="H4258" s="370">
        <v>240</v>
      </c>
    </row>
    <row r="4259" spans="1:8">
      <c r="A4259" s="370"/>
      <c r="B4259" s="370">
        <v>17.14</v>
      </c>
      <c r="C4259" s="370">
        <v>40.18</v>
      </c>
      <c r="D4259" s="370">
        <v>10.8</v>
      </c>
      <c r="E4259" s="370">
        <v>17.350000000000001</v>
      </c>
      <c r="F4259" s="370">
        <v>2.593</v>
      </c>
    </row>
    <row r="4260" spans="1:8">
      <c r="A4260" s="370"/>
      <c r="B4260" s="370">
        <v>34.29</v>
      </c>
      <c r="C4260" s="370">
        <v>39.840000000000003</v>
      </c>
      <c r="D4260" s="370">
        <v>21.02</v>
      </c>
      <c r="E4260" s="370">
        <v>17.75</v>
      </c>
      <c r="F4260" s="370">
        <v>2.6280000000000001</v>
      </c>
    </row>
    <row r="4261" spans="1:8">
      <c r="A4261" s="370"/>
      <c r="B4261" s="370">
        <v>51.43</v>
      </c>
      <c r="C4261" s="370">
        <v>39.54</v>
      </c>
      <c r="D4261" s="370">
        <v>30.4</v>
      </c>
      <c r="E4261" s="370">
        <v>18.25</v>
      </c>
      <c r="F4261" s="370">
        <v>2.702</v>
      </c>
    </row>
    <row r="4262" spans="1:8">
      <c r="A4262" s="370"/>
      <c r="B4262" s="370">
        <v>68.569999999999993</v>
      </c>
      <c r="C4262" s="370">
        <v>39.229999999999997</v>
      </c>
      <c r="D4262" s="370">
        <v>38.94</v>
      </c>
      <c r="E4262" s="370">
        <v>18.829999999999998</v>
      </c>
      <c r="F4262" s="370">
        <v>2.8159999999999998</v>
      </c>
    </row>
    <row r="4263" spans="1:8">
      <c r="A4263" s="370"/>
      <c r="B4263" s="370">
        <v>85.71</v>
      </c>
      <c r="C4263" s="370">
        <v>38.89</v>
      </c>
      <c r="D4263" s="370">
        <v>46.65</v>
      </c>
      <c r="E4263" s="370">
        <v>19.47</v>
      </c>
      <c r="F4263" s="370">
        <v>2.972</v>
      </c>
    </row>
    <row r="4264" spans="1:8">
      <c r="A4264" s="370"/>
      <c r="B4264" s="370">
        <v>102.9</v>
      </c>
      <c r="C4264" s="370">
        <v>38.49</v>
      </c>
      <c r="D4264" s="370">
        <v>53.54</v>
      </c>
      <c r="E4264" s="370">
        <v>20.16</v>
      </c>
      <c r="F4264" s="370">
        <v>3.1720000000000002</v>
      </c>
    </row>
    <row r="4265" spans="1:8">
      <c r="A4265" s="370"/>
      <c r="B4265" s="370">
        <v>120</v>
      </c>
      <c r="C4265" s="370">
        <v>38.020000000000003</v>
      </c>
      <c r="D4265" s="370">
        <v>59.6</v>
      </c>
      <c r="E4265" s="370">
        <v>20.87</v>
      </c>
      <c r="F4265" s="370">
        <v>3.4159999999999999</v>
      </c>
    </row>
    <row r="4266" spans="1:8">
      <c r="A4266" s="370"/>
      <c r="B4266" s="370">
        <v>137.1</v>
      </c>
      <c r="C4266" s="370">
        <v>37.43</v>
      </c>
      <c r="D4266" s="370">
        <v>64.84</v>
      </c>
      <c r="E4266" s="370">
        <v>21.58</v>
      </c>
      <c r="F4266" s="370">
        <v>3.706</v>
      </c>
    </row>
    <row r="4267" spans="1:8">
      <c r="A4267" s="370"/>
      <c r="B4267" s="370">
        <v>154.30000000000001</v>
      </c>
      <c r="C4267" s="370">
        <v>36.72</v>
      </c>
      <c r="D4267" s="370">
        <v>69.27</v>
      </c>
      <c r="E4267" s="370">
        <v>22.27</v>
      </c>
      <c r="F4267" s="370">
        <v>4.0430000000000001</v>
      </c>
    </row>
    <row r="4268" spans="1:8">
      <c r="A4268" s="370"/>
      <c r="B4268" s="370">
        <v>171.4</v>
      </c>
      <c r="C4268" s="370">
        <v>35.83</v>
      </c>
      <c r="D4268" s="370">
        <v>72.89</v>
      </c>
      <c r="E4268" s="370">
        <v>22.94</v>
      </c>
      <c r="F4268" s="370">
        <v>4.4279999999999999</v>
      </c>
    </row>
    <row r="4269" spans="1:8">
      <c r="A4269" s="370"/>
      <c r="B4269" s="370">
        <v>188.6</v>
      </c>
      <c r="C4269" s="370">
        <v>34.76</v>
      </c>
      <c r="D4269" s="370">
        <v>75.7</v>
      </c>
      <c r="E4269" s="370">
        <v>23.55</v>
      </c>
      <c r="F4269" s="370">
        <v>4.8630000000000004</v>
      </c>
    </row>
    <row r="4270" spans="1:8">
      <c r="A4270" s="370"/>
      <c r="B4270" s="370">
        <v>205.7</v>
      </c>
      <c r="C4270" s="370">
        <v>33.479999999999997</v>
      </c>
      <c r="D4270" s="370">
        <v>77.709999999999994</v>
      </c>
      <c r="E4270" s="370">
        <v>24.08</v>
      </c>
      <c r="F4270" s="370">
        <v>5.3490000000000002</v>
      </c>
    </row>
    <row r="4271" spans="1:8">
      <c r="A4271" s="370"/>
      <c r="B4271" s="370">
        <v>222.9</v>
      </c>
      <c r="C4271" s="370">
        <v>31.95</v>
      </c>
      <c r="D4271" s="370">
        <v>78.930000000000007</v>
      </c>
      <c r="E4271" s="370">
        <v>24.53</v>
      </c>
      <c r="F4271" s="370">
        <v>5.8879999999999999</v>
      </c>
    </row>
    <row r="4272" spans="1:8">
      <c r="A4272" s="370"/>
      <c r="B4272" s="370">
        <v>240</v>
      </c>
      <c r="C4272" s="370">
        <v>30.16</v>
      </c>
      <c r="D4272" s="370">
        <v>79.36</v>
      </c>
      <c r="E4272" s="370">
        <v>24.87</v>
      </c>
      <c r="F4272" s="370">
        <v>6.4790000000000001</v>
      </c>
    </row>
    <row r="4274" spans="1:8">
      <c r="A4274" s="399" t="s">
        <v>2193</v>
      </c>
      <c r="B4274" s="370">
        <v>0</v>
      </c>
      <c r="C4274" s="370">
        <v>56.71</v>
      </c>
      <c r="D4274" s="370">
        <v>0</v>
      </c>
      <c r="E4274" s="370">
        <v>24.04</v>
      </c>
      <c r="F4274" s="370">
        <v>2.5960000000000001</v>
      </c>
      <c r="G4274" s="370">
        <v>100</v>
      </c>
      <c r="H4274" s="370">
        <v>240</v>
      </c>
    </row>
    <row r="4275" spans="1:8">
      <c r="A4275" s="370"/>
      <c r="B4275" s="370">
        <v>17.14</v>
      </c>
      <c r="C4275" s="370">
        <v>56.33</v>
      </c>
      <c r="D4275" s="370">
        <v>10.8</v>
      </c>
      <c r="E4275" s="370">
        <v>24.39</v>
      </c>
      <c r="F4275" s="370">
        <v>2.593</v>
      </c>
    </row>
    <row r="4276" spans="1:8">
      <c r="A4276" s="370"/>
      <c r="B4276" s="370">
        <v>34.29</v>
      </c>
      <c r="C4276" s="370">
        <v>55.87</v>
      </c>
      <c r="D4276" s="370">
        <v>21.02</v>
      </c>
      <c r="E4276" s="370">
        <v>24.9</v>
      </c>
      <c r="F4276" s="370">
        <v>2.6280000000000001</v>
      </c>
    </row>
    <row r="4277" spans="1:8">
      <c r="A4277" s="370"/>
      <c r="B4277" s="370">
        <v>51.43</v>
      </c>
      <c r="C4277" s="370">
        <v>55.29</v>
      </c>
      <c r="D4277" s="370">
        <v>30.4</v>
      </c>
      <c r="E4277" s="370">
        <v>25.51</v>
      </c>
      <c r="F4277" s="370">
        <v>2.702</v>
      </c>
    </row>
    <row r="4278" spans="1:8">
      <c r="A4278" s="370"/>
      <c r="B4278" s="370">
        <v>68.569999999999993</v>
      </c>
      <c r="C4278" s="370">
        <v>54.57</v>
      </c>
      <c r="D4278" s="370">
        <v>38.94</v>
      </c>
      <c r="E4278" s="370">
        <v>26.18</v>
      </c>
      <c r="F4278" s="370">
        <v>2.8159999999999998</v>
      </c>
    </row>
    <row r="4279" spans="1:8">
      <c r="A4279" s="370"/>
      <c r="B4279" s="370">
        <v>85.71</v>
      </c>
      <c r="C4279" s="370">
        <v>53.68</v>
      </c>
      <c r="D4279" s="370">
        <v>46.65</v>
      </c>
      <c r="E4279" s="370">
        <v>26.87</v>
      </c>
      <c r="F4279" s="370">
        <v>2.972</v>
      </c>
    </row>
    <row r="4280" spans="1:8">
      <c r="A4280" s="370"/>
      <c r="B4280" s="370">
        <v>102.9</v>
      </c>
      <c r="C4280" s="370">
        <v>52.57</v>
      </c>
      <c r="D4280" s="370">
        <v>53.54</v>
      </c>
      <c r="E4280" s="370">
        <v>27.53</v>
      </c>
      <c r="F4280" s="370">
        <v>3.1720000000000002</v>
      </c>
    </row>
    <row r="4281" spans="1:8">
      <c r="A4281" s="370"/>
      <c r="B4281" s="370">
        <v>120</v>
      </c>
      <c r="C4281" s="370">
        <v>51.22</v>
      </c>
      <c r="D4281" s="370">
        <v>59.6</v>
      </c>
      <c r="E4281" s="370">
        <v>28.13</v>
      </c>
      <c r="F4281" s="370">
        <v>3.4159999999999999</v>
      </c>
    </row>
    <row r="4282" spans="1:8">
      <c r="A4282" s="370"/>
      <c r="B4282" s="370">
        <v>137.1</v>
      </c>
      <c r="C4282" s="370">
        <v>49.6</v>
      </c>
      <c r="D4282" s="370">
        <v>64.84</v>
      </c>
      <c r="E4282" s="370">
        <v>28.61</v>
      </c>
      <c r="F4282" s="370">
        <v>3.706</v>
      </c>
    </row>
    <row r="4283" spans="1:8">
      <c r="A4283" s="370"/>
      <c r="B4283" s="370">
        <v>154.30000000000001</v>
      </c>
      <c r="C4283" s="370">
        <v>47.66</v>
      </c>
      <c r="D4283" s="370">
        <v>69.27</v>
      </c>
      <c r="E4283" s="370">
        <v>28.93</v>
      </c>
      <c r="F4283" s="370">
        <v>4.0430000000000001</v>
      </c>
    </row>
    <row r="4284" spans="1:8">
      <c r="A4284" s="370"/>
      <c r="B4284" s="370">
        <v>171.4</v>
      </c>
      <c r="C4284" s="370">
        <v>45.39</v>
      </c>
      <c r="D4284" s="370">
        <v>72.89</v>
      </c>
      <c r="E4284" s="370">
        <v>29.05</v>
      </c>
      <c r="F4284" s="370">
        <v>4.4279999999999999</v>
      </c>
    </row>
    <row r="4285" spans="1:8">
      <c r="A4285" s="370"/>
      <c r="B4285" s="370">
        <v>188.6</v>
      </c>
      <c r="C4285" s="370">
        <v>42.74</v>
      </c>
      <c r="D4285" s="370">
        <v>75.7</v>
      </c>
      <c r="E4285" s="370">
        <v>28.92</v>
      </c>
      <c r="F4285" s="370">
        <v>4.8630000000000004</v>
      </c>
    </row>
    <row r="4286" spans="1:8">
      <c r="A4286" s="370"/>
      <c r="B4286" s="370">
        <v>205.7</v>
      </c>
      <c r="C4286" s="370">
        <v>39.68</v>
      </c>
      <c r="D4286" s="370">
        <v>77.709999999999994</v>
      </c>
      <c r="E4286" s="370">
        <v>28.5</v>
      </c>
      <c r="F4286" s="370">
        <v>5.3490000000000002</v>
      </c>
    </row>
    <row r="4287" spans="1:8">
      <c r="A4287" s="370"/>
      <c r="B4287" s="370">
        <v>222.9</v>
      </c>
      <c r="C4287" s="370">
        <v>36.18</v>
      </c>
      <c r="D4287" s="370">
        <v>78.930000000000007</v>
      </c>
      <c r="E4287" s="370">
        <v>27.75</v>
      </c>
      <c r="F4287" s="370">
        <v>5.8879999999999999</v>
      </c>
    </row>
    <row r="4288" spans="1:8">
      <c r="A4288" s="370"/>
      <c r="B4288" s="370">
        <v>240</v>
      </c>
      <c r="C4288" s="370">
        <v>32.22</v>
      </c>
      <c r="D4288" s="370">
        <v>79.36</v>
      </c>
      <c r="E4288" s="370">
        <v>26.62</v>
      </c>
      <c r="F4288" s="370">
        <v>6.4790000000000001</v>
      </c>
    </row>
    <row r="4290" spans="1:8">
      <c r="A4290" s="399" t="s">
        <v>2194</v>
      </c>
      <c r="B4290" s="370">
        <v>0</v>
      </c>
      <c r="C4290" s="370">
        <v>62.61</v>
      </c>
      <c r="D4290" s="370">
        <v>0</v>
      </c>
      <c r="E4290" s="370">
        <v>26.53</v>
      </c>
      <c r="F4290" s="370">
        <v>2.5960000000000001</v>
      </c>
      <c r="G4290" s="370">
        <v>100</v>
      </c>
      <c r="H4290" s="370">
        <v>240</v>
      </c>
    </row>
    <row r="4291" spans="1:8">
      <c r="A4291" s="370"/>
      <c r="B4291" s="370">
        <v>17.14</v>
      </c>
      <c r="C4291" s="370">
        <v>62.24</v>
      </c>
      <c r="D4291" s="370">
        <v>10.8</v>
      </c>
      <c r="E4291" s="370">
        <v>26.96</v>
      </c>
      <c r="F4291" s="370">
        <v>2.593</v>
      </c>
    </row>
    <row r="4292" spans="1:8">
      <c r="A4292" s="370"/>
      <c r="B4292" s="370">
        <v>34.29</v>
      </c>
      <c r="C4292" s="370">
        <v>61.85</v>
      </c>
      <c r="D4292" s="370">
        <v>21.02</v>
      </c>
      <c r="E4292" s="370">
        <v>27.57</v>
      </c>
      <c r="F4292" s="370">
        <v>2.6280000000000001</v>
      </c>
    </row>
    <row r="4293" spans="1:8">
      <c r="A4293" s="370"/>
      <c r="B4293" s="370">
        <v>51.43</v>
      </c>
      <c r="C4293" s="370">
        <v>61.4</v>
      </c>
      <c r="D4293" s="370">
        <v>30.4</v>
      </c>
      <c r="E4293" s="370">
        <v>28.33</v>
      </c>
      <c r="F4293" s="370">
        <v>2.702</v>
      </c>
    </row>
    <row r="4294" spans="1:8">
      <c r="A4294" s="370"/>
      <c r="B4294" s="370">
        <v>68.569999999999993</v>
      </c>
      <c r="C4294" s="370">
        <v>60.84</v>
      </c>
      <c r="D4294" s="370">
        <v>38.94</v>
      </c>
      <c r="E4294" s="370">
        <v>29.18</v>
      </c>
      <c r="F4294" s="370">
        <v>2.8159999999999998</v>
      </c>
    </row>
    <row r="4295" spans="1:8">
      <c r="A4295" s="370"/>
      <c r="B4295" s="370">
        <v>85.71</v>
      </c>
      <c r="C4295" s="370">
        <v>60.13</v>
      </c>
      <c r="D4295" s="370">
        <v>46.65</v>
      </c>
      <c r="E4295" s="370">
        <v>30.09</v>
      </c>
      <c r="F4295" s="370">
        <v>2.972</v>
      </c>
    </row>
    <row r="4296" spans="1:8">
      <c r="A4296" s="370"/>
      <c r="B4296" s="370">
        <v>102.9</v>
      </c>
      <c r="C4296" s="370">
        <v>59.23</v>
      </c>
      <c r="D4296" s="370">
        <v>53.54</v>
      </c>
      <c r="E4296" s="370">
        <v>31.02</v>
      </c>
      <c r="F4296" s="370">
        <v>3.1720000000000002</v>
      </c>
    </row>
    <row r="4297" spans="1:8">
      <c r="A4297" s="370"/>
      <c r="B4297" s="370">
        <v>120</v>
      </c>
      <c r="C4297" s="370">
        <v>58.11</v>
      </c>
      <c r="D4297" s="370">
        <v>59.6</v>
      </c>
      <c r="E4297" s="370">
        <v>31.9</v>
      </c>
      <c r="F4297" s="370">
        <v>3.4159999999999999</v>
      </c>
    </row>
    <row r="4298" spans="1:8">
      <c r="A4298" s="370"/>
      <c r="B4298" s="370">
        <v>137.1</v>
      </c>
      <c r="C4298" s="370">
        <v>56.72</v>
      </c>
      <c r="D4298" s="370">
        <v>64.84</v>
      </c>
      <c r="E4298" s="370">
        <v>32.71</v>
      </c>
      <c r="F4298" s="370">
        <v>3.706</v>
      </c>
    </row>
    <row r="4299" spans="1:8">
      <c r="A4299" s="370"/>
      <c r="B4299" s="370">
        <v>154.30000000000001</v>
      </c>
      <c r="C4299" s="370">
        <v>55.02</v>
      </c>
      <c r="D4299" s="370">
        <v>69.27</v>
      </c>
      <c r="E4299" s="370">
        <v>33.39</v>
      </c>
      <c r="F4299" s="370">
        <v>4.0430000000000001</v>
      </c>
    </row>
    <row r="4300" spans="1:8">
      <c r="A4300" s="370"/>
      <c r="B4300" s="370">
        <v>171.4</v>
      </c>
      <c r="C4300" s="370">
        <v>52.97</v>
      </c>
      <c r="D4300" s="370">
        <v>72.89</v>
      </c>
      <c r="E4300" s="370">
        <v>33.909999999999997</v>
      </c>
      <c r="F4300" s="370">
        <v>4.4279999999999999</v>
      </c>
    </row>
    <row r="4301" spans="1:8">
      <c r="A4301" s="370"/>
      <c r="B4301" s="370">
        <v>188.6</v>
      </c>
      <c r="C4301" s="370">
        <v>50.53</v>
      </c>
      <c r="D4301" s="370">
        <v>75.7</v>
      </c>
      <c r="E4301" s="370">
        <v>34.21</v>
      </c>
      <c r="F4301" s="370">
        <v>4.8630000000000004</v>
      </c>
    </row>
    <row r="4302" spans="1:8">
      <c r="A4302" s="370"/>
      <c r="B4302" s="370">
        <v>205.7</v>
      </c>
      <c r="C4302" s="370">
        <v>47.66</v>
      </c>
      <c r="D4302" s="370">
        <v>77.709999999999994</v>
      </c>
      <c r="E4302" s="370">
        <v>34.26</v>
      </c>
      <c r="F4302" s="370">
        <v>5.3490000000000002</v>
      </c>
    </row>
    <row r="4303" spans="1:8">
      <c r="A4303" s="370"/>
      <c r="B4303" s="370">
        <v>222.9</v>
      </c>
      <c r="C4303" s="370">
        <v>44.32</v>
      </c>
      <c r="D4303" s="370">
        <v>78.930000000000007</v>
      </c>
      <c r="E4303" s="370">
        <v>34.01</v>
      </c>
      <c r="F4303" s="370">
        <v>5.8879999999999999</v>
      </c>
    </row>
    <row r="4304" spans="1:8">
      <c r="A4304" s="370"/>
      <c r="B4304" s="370">
        <v>240</v>
      </c>
      <c r="C4304" s="370">
        <v>40.479999999999997</v>
      </c>
      <c r="D4304" s="370">
        <v>79.36</v>
      </c>
      <c r="E4304" s="370">
        <v>33.409999999999997</v>
      </c>
      <c r="F4304" s="370">
        <v>6.4790000000000001</v>
      </c>
    </row>
    <row r="4306" spans="1:8">
      <c r="A4306" s="399" t="s">
        <v>2195</v>
      </c>
      <c r="B4306" s="370">
        <v>0</v>
      </c>
      <c r="C4306" s="370">
        <v>73.75</v>
      </c>
      <c r="D4306" s="370">
        <v>0</v>
      </c>
      <c r="E4306" s="370">
        <v>31</v>
      </c>
      <c r="F4306" s="370">
        <v>2.5960000000000001</v>
      </c>
      <c r="G4306" s="370">
        <v>100</v>
      </c>
      <c r="H4306" s="370">
        <v>240</v>
      </c>
    </row>
    <row r="4307" spans="1:8">
      <c r="A4307" s="370"/>
      <c r="B4307" s="370">
        <v>17.14</v>
      </c>
      <c r="C4307" s="370">
        <v>72.87</v>
      </c>
      <c r="D4307" s="370">
        <v>10.8</v>
      </c>
      <c r="E4307" s="370">
        <v>31.44</v>
      </c>
      <c r="F4307" s="370">
        <v>2.593</v>
      </c>
    </row>
    <row r="4308" spans="1:8">
      <c r="A4308" s="370"/>
      <c r="B4308" s="370">
        <v>34.29</v>
      </c>
      <c r="C4308" s="370">
        <v>72.09</v>
      </c>
      <c r="D4308" s="370">
        <v>21.02</v>
      </c>
      <c r="E4308" s="370">
        <v>32.1</v>
      </c>
      <c r="F4308" s="370">
        <v>2.6280000000000001</v>
      </c>
    </row>
    <row r="4309" spans="1:8">
      <c r="A4309" s="370"/>
      <c r="B4309" s="370">
        <v>51.43</v>
      </c>
      <c r="C4309" s="370">
        <v>71.34</v>
      </c>
      <c r="D4309" s="370">
        <v>30.4</v>
      </c>
      <c r="E4309" s="370">
        <v>32.93</v>
      </c>
      <c r="F4309" s="370">
        <v>2.702</v>
      </c>
    </row>
    <row r="4310" spans="1:8">
      <c r="A4310" s="370"/>
      <c r="B4310" s="370">
        <v>68.569999999999993</v>
      </c>
      <c r="C4310" s="370">
        <v>70.59</v>
      </c>
      <c r="D4310" s="370">
        <v>38.94</v>
      </c>
      <c r="E4310" s="370">
        <v>33.89</v>
      </c>
      <c r="F4310" s="370">
        <v>2.8159999999999998</v>
      </c>
    </row>
    <row r="4311" spans="1:8">
      <c r="A4311" s="370"/>
      <c r="B4311" s="370">
        <v>85.71</v>
      </c>
      <c r="C4311" s="370">
        <v>69.77</v>
      </c>
      <c r="D4311" s="370">
        <v>46.65</v>
      </c>
      <c r="E4311" s="370">
        <v>34.950000000000003</v>
      </c>
      <c r="F4311" s="370">
        <v>2.972</v>
      </c>
    </row>
    <row r="4312" spans="1:8">
      <c r="A4312" s="370"/>
      <c r="B4312" s="370">
        <v>102.9</v>
      </c>
      <c r="C4312" s="370">
        <v>68.84</v>
      </c>
      <c r="D4312" s="370">
        <v>53.54</v>
      </c>
      <c r="E4312" s="370">
        <v>36.07</v>
      </c>
      <c r="F4312" s="370">
        <v>3.1720000000000002</v>
      </c>
    </row>
    <row r="4313" spans="1:8">
      <c r="A4313" s="370"/>
      <c r="B4313" s="370">
        <v>120</v>
      </c>
      <c r="C4313" s="370">
        <v>67.739999999999995</v>
      </c>
      <c r="D4313" s="370">
        <v>59.6</v>
      </c>
      <c r="E4313" s="370">
        <v>37.200000000000003</v>
      </c>
      <c r="F4313" s="370">
        <v>3.4159999999999999</v>
      </c>
    </row>
    <row r="4314" spans="1:8">
      <c r="A4314" s="370"/>
      <c r="B4314" s="370">
        <v>137.1</v>
      </c>
      <c r="C4314" s="370">
        <v>66.430000000000007</v>
      </c>
      <c r="D4314" s="370">
        <v>64.84</v>
      </c>
      <c r="E4314" s="370">
        <v>38.299999999999997</v>
      </c>
      <c r="F4314" s="370">
        <v>3.706</v>
      </c>
    </row>
    <row r="4315" spans="1:8">
      <c r="A4315" s="370"/>
      <c r="B4315" s="370">
        <v>154.30000000000001</v>
      </c>
      <c r="C4315" s="370">
        <v>64.849999999999994</v>
      </c>
      <c r="D4315" s="370">
        <v>69.27</v>
      </c>
      <c r="E4315" s="370">
        <v>39.340000000000003</v>
      </c>
      <c r="F4315" s="370">
        <v>4.0430000000000001</v>
      </c>
    </row>
    <row r="4316" spans="1:8">
      <c r="A4316" s="370"/>
      <c r="B4316" s="370">
        <v>171.4</v>
      </c>
      <c r="C4316" s="370">
        <v>62.95</v>
      </c>
      <c r="D4316" s="370">
        <v>72.89</v>
      </c>
      <c r="E4316" s="370">
        <v>40.28</v>
      </c>
      <c r="F4316" s="370">
        <v>4.4279999999999999</v>
      </c>
    </row>
    <row r="4317" spans="1:8">
      <c r="A4317" s="370"/>
      <c r="B4317" s="370">
        <v>188.6</v>
      </c>
      <c r="C4317" s="370">
        <v>60.67</v>
      </c>
      <c r="D4317" s="370">
        <v>75.7</v>
      </c>
      <c r="E4317" s="370">
        <v>41.07</v>
      </c>
      <c r="F4317" s="370">
        <v>4.8630000000000004</v>
      </c>
    </row>
    <row r="4318" spans="1:8">
      <c r="A4318" s="370"/>
      <c r="B4318" s="370">
        <v>205.7</v>
      </c>
      <c r="C4318" s="370">
        <v>57.98</v>
      </c>
      <c r="D4318" s="370">
        <v>77.709999999999994</v>
      </c>
      <c r="E4318" s="370">
        <v>41.68</v>
      </c>
      <c r="F4318" s="370">
        <v>5.3490000000000002</v>
      </c>
    </row>
    <row r="4319" spans="1:8">
      <c r="A4319" s="370"/>
      <c r="B4319" s="370">
        <v>222.9</v>
      </c>
      <c r="C4319" s="370">
        <v>54.81</v>
      </c>
      <c r="D4319" s="370">
        <v>78.930000000000007</v>
      </c>
      <c r="E4319" s="370">
        <v>42.07</v>
      </c>
      <c r="F4319" s="370">
        <v>5.8879999999999999</v>
      </c>
    </row>
    <row r="4320" spans="1:8">
      <c r="A4320" s="370"/>
      <c r="B4320" s="370">
        <v>240</v>
      </c>
      <c r="C4320" s="370">
        <v>51.12</v>
      </c>
      <c r="D4320" s="370">
        <v>79.36</v>
      </c>
      <c r="E4320" s="370">
        <v>42.19</v>
      </c>
      <c r="F4320" s="370">
        <v>6.4790000000000001</v>
      </c>
    </row>
    <row r="4322" spans="1:8">
      <c r="A4322" s="399" t="s">
        <v>2196</v>
      </c>
      <c r="B4322" s="370">
        <v>0</v>
      </c>
      <c r="C4322" s="370">
        <v>82.88</v>
      </c>
      <c r="D4322" s="370">
        <v>0</v>
      </c>
      <c r="E4322" s="370">
        <v>34.78</v>
      </c>
      <c r="F4322" s="370">
        <v>2.5960000000000001</v>
      </c>
      <c r="G4322" s="370">
        <v>100</v>
      </c>
      <c r="H4322" s="370">
        <v>240</v>
      </c>
    </row>
    <row r="4323" spans="1:8">
      <c r="A4323" s="370"/>
      <c r="B4323" s="370">
        <v>17.14</v>
      </c>
      <c r="C4323" s="370">
        <v>82.02</v>
      </c>
      <c r="D4323" s="370">
        <v>10.8</v>
      </c>
      <c r="E4323" s="370">
        <v>35.380000000000003</v>
      </c>
      <c r="F4323" s="370">
        <v>2.593</v>
      </c>
    </row>
    <row r="4324" spans="1:8">
      <c r="A4324" s="370"/>
      <c r="B4324" s="370">
        <v>34.29</v>
      </c>
      <c r="C4324" s="370">
        <v>81.260000000000005</v>
      </c>
      <c r="D4324" s="370">
        <v>21.02</v>
      </c>
      <c r="E4324" s="370">
        <v>36.200000000000003</v>
      </c>
      <c r="F4324" s="370">
        <v>2.6280000000000001</v>
      </c>
    </row>
    <row r="4325" spans="1:8">
      <c r="A4325" s="370"/>
      <c r="B4325" s="370">
        <v>51.43</v>
      </c>
      <c r="C4325" s="370">
        <v>80.569999999999993</v>
      </c>
      <c r="D4325" s="370">
        <v>30.4</v>
      </c>
      <c r="E4325" s="370">
        <v>37.21</v>
      </c>
      <c r="F4325" s="370">
        <v>2.702</v>
      </c>
    </row>
    <row r="4326" spans="1:8">
      <c r="A4326" s="370"/>
      <c r="B4326" s="370">
        <v>68.569999999999993</v>
      </c>
      <c r="C4326" s="370">
        <v>79.87</v>
      </c>
      <c r="D4326" s="370">
        <v>38.94</v>
      </c>
      <c r="E4326" s="370">
        <v>38.369999999999997</v>
      </c>
      <c r="F4326" s="370">
        <v>2.8159999999999998</v>
      </c>
    </row>
    <row r="4327" spans="1:8">
      <c r="A4327" s="370"/>
      <c r="B4327" s="370">
        <v>85.71</v>
      </c>
      <c r="C4327" s="370">
        <v>79.13</v>
      </c>
      <c r="D4327" s="370">
        <v>46.65</v>
      </c>
      <c r="E4327" s="370">
        <v>39.64</v>
      </c>
      <c r="F4327" s="370">
        <v>2.972</v>
      </c>
    </row>
    <row r="4328" spans="1:8">
      <c r="A4328" s="370"/>
      <c r="B4328" s="370">
        <v>102.9</v>
      </c>
      <c r="C4328" s="370">
        <v>78.28</v>
      </c>
      <c r="D4328" s="370">
        <v>53.54</v>
      </c>
      <c r="E4328" s="370">
        <v>41</v>
      </c>
      <c r="F4328" s="370">
        <v>3.1720000000000002</v>
      </c>
    </row>
    <row r="4329" spans="1:8">
      <c r="A4329" s="370"/>
      <c r="B4329" s="370">
        <v>120</v>
      </c>
      <c r="C4329" s="370">
        <v>77.28</v>
      </c>
      <c r="D4329" s="370">
        <v>59.6</v>
      </c>
      <c r="E4329" s="370">
        <v>42.42</v>
      </c>
      <c r="F4329" s="370">
        <v>3.4159999999999999</v>
      </c>
    </row>
    <row r="4330" spans="1:8">
      <c r="A4330" s="370"/>
      <c r="B4330" s="370">
        <v>137.1</v>
      </c>
      <c r="C4330" s="370">
        <v>76.08</v>
      </c>
      <c r="D4330" s="370">
        <v>64.84</v>
      </c>
      <c r="E4330" s="370">
        <v>43.84</v>
      </c>
      <c r="F4330" s="370">
        <v>3.706</v>
      </c>
    </row>
    <row r="4331" spans="1:8">
      <c r="A4331" s="370"/>
      <c r="B4331" s="370">
        <v>154.30000000000001</v>
      </c>
      <c r="C4331" s="370">
        <v>74.62</v>
      </c>
      <c r="D4331" s="370">
        <v>69.27</v>
      </c>
      <c r="E4331" s="370">
        <v>45.25</v>
      </c>
      <c r="F4331" s="370">
        <v>4.0430000000000001</v>
      </c>
    </row>
    <row r="4332" spans="1:8">
      <c r="A4332" s="370"/>
      <c r="B4332" s="370">
        <v>171.4</v>
      </c>
      <c r="C4332" s="370">
        <v>72.84</v>
      </c>
      <c r="D4332" s="370">
        <v>72.89</v>
      </c>
      <c r="E4332" s="370">
        <v>46.61</v>
      </c>
      <c r="F4332" s="370">
        <v>4.4279999999999999</v>
      </c>
    </row>
    <row r="4333" spans="1:8">
      <c r="A4333" s="370"/>
      <c r="B4333" s="370">
        <v>188.6</v>
      </c>
      <c r="C4333" s="370">
        <v>70.709999999999994</v>
      </c>
      <c r="D4333" s="370">
        <v>75.7</v>
      </c>
      <c r="E4333" s="370">
        <v>47.88</v>
      </c>
      <c r="F4333" s="370">
        <v>4.8630000000000004</v>
      </c>
    </row>
    <row r="4334" spans="1:8">
      <c r="A4334" s="370"/>
      <c r="B4334" s="370">
        <v>205.7</v>
      </c>
      <c r="C4334" s="370">
        <v>68.16</v>
      </c>
      <c r="D4334" s="370">
        <v>77.709999999999994</v>
      </c>
      <c r="E4334" s="370">
        <v>49.03</v>
      </c>
      <c r="F4334" s="370">
        <v>5.3490000000000002</v>
      </c>
    </row>
    <row r="4335" spans="1:8">
      <c r="A4335" s="370"/>
      <c r="B4335" s="370">
        <v>222.9</v>
      </c>
      <c r="C4335" s="370">
        <v>65.14</v>
      </c>
      <c r="D4335" s="370">
        <v>78.930000000000007</v>
      </c>
      <c r="E4335" s="370">
        <v>50.02</v>
      </c>
      <c r="F4335" s="370">
        <v>5.8879999999999999</v>
      </c>
    </row>
    <row r="4336" spans="1:8">
      <c r="A4336" s="370"/>
      <c r="B4336" s="370">
        <v>240</v>
      </c>
      <c r="C4336" s="370">
        <v>61.61</v>
      </c>
      <c r="D4336" s="370">
        <v>79.36</v>
      </c>
      <c r="E4336" s="370">
        <v>50.82</v>
      </c>
      <c r="F4336" s="370">
        <v>6.4790000000000001</v>
      </c>
    </row>
    <row r="4338" spans="1:8">
      <c r="A4338" s="399" t="s">
        <v>2197</v>
      </c>
      <c r="B4338" s="370">
        <v>0</v>
      </c>
      <c r="C4338" s="370">
        <v>97.76</v>
      </c>
      <c r="D4338" s="370">
        <v>0</v>
      </c>
      <c r="E4338" s="370">
        <v>41.04</v>
      </c>
      <c r="F4338" s="370">
        <v>2.5960000000000001</v>
      </c>
      <c r="G4338" s="370">
        <v>100</v>
      </c>
      <c r="H4338" s="370">
        <v>240</v>
      </c>
    </row>
    <row r="4339" spans="1:8">
      <c r="A4339" s="370"/>
      <c r="B4339" s="370">
        <v>17.14</v>
      </c>
      <c r="C4339" s="370">
        <v>97</v>
      </c>
      <c r="D4339" s="370">
        <v>10.8</v>
      </c>
      <c r="E4339" s="370">
        <v>41.83</v>
      </c>
      <c r="F4339" s="370">
        <v>2.593</v>
      </c>
    </row>
    <row r="4340" spans="1:8">
      <c r="A4340" s="370"/>
      <c r="B4340" s="370">
        <v>34.29</v>
      </c>
      <c r="C4340" s="370">
        <v>96.16</v>
      </c>
      <c r="D4340" s="370">
        <v>21.02</v>
      </c>
      <c r="E4340" s="370">
        <v>42.82</v>
      </c>
      <c r="F4340" s="370">
        <v>2.6280000000000001</v>
      </c>
    </row>
    <row r="4341" spans="1:8">
      <c r="A4341" s="370"/>
      <c r="B4341" s="370">
        <v>51.43</v>
      </c>
      <c r="C4341" s="370">
        <v>95.21</v>
      </c>
      <c r="D4341" s="370">
        <v>30.4</v>
      </c>
      <c r="E4341" s="370">
        <v>43.95</v>
      </c>
      <c r="F4341" s="370">
        <v>2.702</v>
      </c>
    </row>
    <row r="4342" spans="1:8">
      <c r="A4342" s="370"/>
      <c r="B4342" s="370">
        <v>68.569999999999993</v>
      </c>
      <c r="C4342" s="370">
        <v>94.08</v>
      </c>
      <c r="D4342" s="370">
        <v>38.94</v>
      </c>
      <c r="E4342" s="370">
        <v>45.18</v>
      </c>
      <c r="F4342" s="370">
        <v>2.8159999999999998</v>
      </c>
    </row>
    <row r="4343" spans="1:8">
      <c r="A4343" s="370"/>
      <c r="B4343" s="370">
        <v>85.71</v>
      </c>
      <c r="C4343" s="370">
        <v>92.73</v>
      </c>
      <c r="D4343" s="370">
        <v>46.65</v>
      </c>
      <c r="E4343" s="370">
        <v>46.46</v>
      </c>
      <c r="F4343" s="370">
        <v>2.972</v>
      </c>
    </row>
    <row r="4344" spans="1:8">
      <c r="A4344" s="370"/>
      <c r="B4344" s="370">
        <v>102.9</v>
      </c>
      <c r="C4344" s="370">
        <v>91.13</v>
      </c>
      <c r="D4344" s="370">
        <v>53.54</v>
      </c>
      <c r="E4344" s="370">
        <v>47.74</v>
      </c>
      <c r="F4344" s="370">
        <v>3.1720000000000002</v>
      </c>
    </row>
    <row r="4345" spans="1:8">
      <c r="A4345" s="370"/>
      <c r="B4345" s="370">
        <v>120</v>
      </c>
      <c r="C4345" s="370">
        <v>89.21</v>
      </c>
      <c r="D4345" s="370">
        <v>59.6</v>
      </c>
      <c r="E4345" s="370">
        <v>48.98</v>
      </c>
      <c r="F4345" s="370">
        <v>3.4159999999999999</v>
      </c>
    </row>
    <row r="4346" spans="1:8">
      <c r="A4346" s="370"/>
      <c r="B4346" s="370">
        <v>137.1</v>
      </c>
      <c r="C4346" s="370">
        <v>86.94</v>
      </c>
      <c r="D4346" s="370">
        <v>64.84</v>
      </c>
      <c r="E4346" s="370">
        <v>50.12</v>
      </c>
      <c r="F4346" s="370">
        <v>3.706</v>
      </c>
    </row>
    <row r="4347" spans="1:8">
      <c r="A4347" s="370"/>
      <c r="B4347" s="370">
        <v>154.30000000000001</v>
      </c>
      <c r="C4347" s="370">
        <v>84.27</v>
      </c>
      <c r="D4347" s="370">
        <v>69.27</v>
      </c>
      <c r="E4347" s="370">
        <v>51.12</v>
      </c>
      <c r="F4347" s="370">
        <v>4.0430000000000001</v>
      </c>
    </row>
    <row r="4348" spans="1:8">
      <c r="A4348" s="370"/>
      <c r="B4348" s="370">
        <v>171.4</v>
      </c>
      <c r="C4348" s="370">
        <v>81.16</v>
      </c>
      <c r="D4348" s="370">
        <v>72.89</v>
      </c>
      <c r="E4348" s="370">
        <v>51.93</v>
      </c>
      <c r="F4348" s="370">
        <v>4.4279999999999999</v>
      </c>
    </row>
    <row r="4349" spans="1:8">
      <c r="A4349" s="370"/>
      <c r="B4349" s="370">
        <v>188.6</v>
      </c>
      <c r="C4349" s="370">
        <v>77.55</v>
      </c>
      <c r="D4349" s="370">
        <v>75.7</v>
      </c>
      <c r="E4349" s="370">
        <v>52.5</v>
      </c>
      <c r="F4349" s="370">
        <v>4.8630000000000004</v>
      </c>
    </row>
    <row r="4350" spans="1:8">
      <c r="A4350" s="370"/>
      <c r="B4350" s="370">
        <v>205.7</v>
      </c>
      <c r="C4350" s="370">
        <v>73.41</v>
      </c>
      <c r="D4350" s="370">
        <v>77.709999999999994</v>
      </c>
      <c r="E4350" s="370">
        <v>52.77</v>
      </c>
      <c r="F4350" s="370">
        <v>5.3490000000000002</v>
      </c>
    </row>
    <row r="4351" spans="1:8">
      <c r="A4351" s="370"/>
      <c r="B4351" s="370">
        <v>222.9</v>
      </c>
      <c r="C4351" s="370">
        <v>68.680000000000007</v>
      </c>
      <c r="D4351" s="370">
        <v>78.930000000000007</v>
      </c>
      <c r="E4351" s="370">
        <v>52.71</v>
      </c>
      <c r="F4351" s="370">
        <v>5.8879999999999999</v>
      </c>
    </row>
    <row r="4352" spans="1:8">
      <c r="A4352" s="370"/>
      <c r="B4352" s="370">
        <v>240</v>
      </c>
      <c r="C4352" s="370">
        <v>63.33</v>
      </c>
      <c r="D4352" s="370">
        <v>79.36</v>
      </c>
      <c r="E4352" s="370">
        <v>52.27</v>
      </c>
      <c r="F4352" s="370">
        <v>6.4790000000000001</v>
      </c>
    </row>
    <row r="4354" spans="1:8">
      <c r="A4354" s="399" t="s">
        <v>2198</v>
      </c>
      <c r="B4354" s="370">
        <v>0</v>
      </c>
      <c r="C4354" s="370">
        <v>101.8</v>
      </c>
      <c r="D4354" s="370">
        <v>0</v>
      </c>
      <c r="E4354" s="370">
        <v>42.59</v>
      </c>
      <c r="F4354" s="370">
        <v>2.5960000000000001</v>
      </c>
      <c r="G4354" s="370">
        <v>100</v>
      </c>
      <c r="H4354" s="370">
        <v>240</v>
      </c>
    </row>
    <row r="4355" spans="1:8">
      <c r="A4355" s="370"/>
      <c r="B4355" s="370">
        <v>17.14</v>
      </c>
      <c r="C4355" s="370">
        <v>100.8</v>
      </c>
      <c r="D4355" s="370">
        <v>10.8</v>
      </c>
      <c r="E4355" s="370">
        <v>43.37</v>
      </c>
      <c r="F4355" s="370">
        <v>2.593</v>
      </c>
    </row>
    <row r="4356" spans="1:8">
      <c r="A4356" s="370"/>
      <c r="B4356" s="370">
        <v>34.29</v>
      </c>
      <c r="C4356" s="370">
        <v>99.74</v>
      </c>
      <c r="D4356" s="370">
        <v>21.02</v>
      </c>
      <c r="E4356" s="370">
        <v>44.37</v>
      </c>
      <c r="F4356" s="370">
        <v>2.6280000000000001</v>
      </c>
    </row>
    <row r="4357" spans="1:8">
      <c r="A4357" s="370"/>
      <c r="B4357" s="370">
        <v>51.43</v>
      </c>
      <c r="C4357" s="370">
        <v>98.69</v>
      </c>
      <c r="D4357" s="370">
        <v>30.4</v>
      </c>
      <c r="E4357" s="370">
        <v>45.55</v>
      </c>
      <c r="F4357" s="370">
        <v>2.702</v>
      </c>
    </row>
    <row r="4358" spans="1:8">
      <c r="A4358" s="370"/>
      <c r="B4358" s="370">
        <v>68.569999999999993</v>
      </c>
      <c r="C4358" s="370">
        <v>97.53</v>
      </c>
      <c r="D4358" s="370">
        <v>38.94</v>
      </c>
      <c r="E4358" s="370">
        <v>46.85</v>
      </c>
      <c r="F4358" s="370">
        <v>2.8159999999999998</v>
      </c>
    </row>
    <row r="4359" spans="1:8">
      <c r="A4359" s="370"/>
      <c r="B4359" s="370">
        <v>85.71</v>
      </c>
      <c r="C4359" s="370">
        <v>96.21</v>
      </c>
      <c r="D4359" s="370">
        <v>46.65</v>
      </c>
      <c r="E4359" s="370">
        <v>48.23</v>
      </c>
      <c r="F4359" s="370">
        <v>2.972</v>
      </c>
    </row>
    <row r="4360" spans="1:8">
      <c r="A4360" s="370"/>
      <c r="B4360" s="370">
        <v>102.9</v>
      </c>
      <c r="C4360" s="370">
        <v>94.67</v>
      </c>
      <c r="D4360" s="370">
        <v>53.54</v>
      </c>
      <c r="E4360" s="370">
        <v>49.63</v>
      </c>
      <c r="F4360" s="370">
        <v>3.1720000000000002</v>
      </c>
    </row>
    <row r="4361" spans="1:8">
      <c r="A4361" s="370"/>
      <c r="B4361" s="370">
        <v>120</v>
      </c>
      <c r="C4361" s="370">
        <v>92.85</v>
      </c>
      <c r="D4361" s="370">
        <v>59.6</v>
      </c>
      <c r="E4361" s="370">
        <v>51</v>
      </c>
      <c r="F4361" s="370">
        <v>3.4159999999999999</v>
      </c>
    </row>
    <row r="4362" spans="1:8">
      <c r="A4362" s="370"/>
      <c r="B4362" s="370">
        <v>137.1</v>
      </c>
      <c r="C4362" s="370">
        <v>90.68</v>
      </c>
      <c r="D4362" s="370">
        <v>64.84</v>
      </c>
      <c r="E4362" s="370">
        <v>52.29</v>
      </c>
      <c r="F4362" s="370">
        <v>3.706</v>
      </c>
    </row>
    <row r="4363" spans="1:8">
      <c r="A4363" s="370"/>
      <c r="B4363" s="370">
        <v>154.30000000000001</v>
      </c>
      <c r="C4363" s="370">
        <v>88.12</v>
      </c>
      <c r="D4363" s="370">
        <v>69.27</v>
      </c>
      <c r="E4363" s="370">
        <v>53.45</v>
      </c>
      <c r="F4363" s="370">
        <v>4.0430000000000001</v>
      </c>
    </row>
    <row r="4364" spans="1:8">
      <c r="A4364" s="370"/>
      <c r="B4364" s="370">
        <v>171.4</v>
      </c>
      <c r="C4364" s="370">
        <v>85.09</v>
      </c>
      <c r="D4364" s="370">
        <v>72.89</v>
      </c>
      <c r="E4364" s="370">
        <v>54.42</v>
      </c>
      <c r="F4364" s="370">
        <v>4.4279999999999999</v>
      </c>
    </row>
    <row r="4365" spans="1:8">
      <c r="A4365" s="370"/>
      <c r="B4365" s="370">
        <v>188.6</v>
      </c>
      <c r="C4365" s="370">
        <v>81.53</v>
      </c>
      <c r="D4365" s="370">
        <v>75.7</v>
      </c>
      <c r="E4365" s="370">
        <v>55.16</v>
      </c>
      <c r="F4365" s="370">
        <v>4.8630000000000004</v>
      </c>
    </row>
    <row r="4366" spans="1:8">
      <c r="A4366" s="370"/>
      <c r="B4366" s="370">
        <v>205.7</v>
      </c>
      <c r="C4366" s="370">
        <v>77.39</v>
      </c>
      <c r="D4366" s="370">
        <v>77.709999999999994</v>
      </c>
      <c r="E4366" s="370">
        <v>55.61</v>
      </c>
      <c r="F4366" s="370">
        <v>5.3490000000000002</v>
      </c>
    </row>
    <row r="4367" spans="1:8">
      <c r="A4367" s="370"/>
      <c r="B4367" s="370">
        <v>222.9</v>
      </c>
      <c r="C4367" s="370">
        <v>72.599999999999994</v>
      </c>
      <c r="D4367" s="370">
        <v>78.930000000000007</v>
      </c>
      <c r="E4367" s="370">
        <v>55.71</v>
      </c>
      <c r="F4367" s="370">
        <v>5.8879999999999999</v>
      </c>
    </row>
    <row r="4368" spans="1:8">
      <c r="A4368" s="370"/>
      <c r="B4368" s="370">
        <v>240</v>
      </c>
      <c r="C4368" s="370">
        <v>67.11</v>
      </c>
      <c r="D4368" s="370">
        <v>79.36</v>
      </c>
      <c r="E4368" s="370">
        <v>55.43</v>
      </c>
      <c r="F4368" s="370">
        <v>6.4790000000000001</v>
      </c>
    </row>
    <row r="4370" spans="1:8">
      <c r="A4370" s="399" t="s">
        <v>2199</v>
      </c>
      <c r="B4370" s="370">
        <v>0</v>
      </c>
      <c r="C4370" s="370">
        <v>105.4</v>
      </c>
      <c r="D4370" s="370">
        <v>0</v>
      </c>
      <c r="E4370" s="370">
        <v>44.17</v>
      </c>
      <c r="F4370" s="370">
        <v>2.5960000000000001</v>
      </c>
      <c r="G4370" s="370">
        <v>100</v>
      </c>
      <c r="H4370" s="370">
        <v>240</v>
      </c>
    </row>
    <row r="4371" spans="1:8">
      <c r="A4371" s="370"/>
      <c r="B4371" s="370">
        <v>17.14</v>
      </c>
      <c r="C4371" s="370">
        <v>104.5</v>
      </c>
      <c r="D4371" s="370">
        <v>10.8</v>
      </c>
      <c r="E4371" s="370">
        <v>45.04</v>
      </c>
      <c r="F4371" s="370">
        <v>2.593</v>
      </c>
    </row>
    <row r="4372" spans="1:8">
      <c r="A4372" s="370"/>
      <c r="B4372" s="370">
        <v>34.29</v>
      </c>
      <c r="C4372" s="370">
        <v>103.7</v>
      </c>
      <c r="D4372" s="370">
        <v>21.02</v>
      </c>
      <c r="E4372" s="370">
        <v>46.15</v>
      </c>
      <c r="F4372" s="370">
        <v>2.6280000000000001</v>
      </c>
    </row>
    <row r="4373" spans="1:8">
      <c r="A4373" s="370"/>
      <c r="B4373" s="370">
        <v>51.43</v>
      </c>
      <c r="C4373" s="370">
        <v>102.8</v>
      </c>
      <c r="D4373" s="370">
        <v>30.4</v>
      </c>
      <c r="E4373" s="370">
        <v>47.46</v>
      </c>
      <c r="F4373" s="370">
        <v>2.702</v>
      </c>
    </row>
    <row r="4374" spans="1:8">
      <c r="A4374" s="370"/>
      <c r="B4374" s="370">
        <v>68.569999999999993</v>
      </c>
      <c r="C4374" s="370">
        <v>101.8</v>
      </c>
      <c r="D4374" s="370">
        <v>38.94</v>
      </c>
      <c r="E4374" s="370">
        <v>48.9</v>
      </c>
      <c r="F4374" s="370">
        <v>2.8159999999999998</v>
      </c>
    </row>
    <row r="4375" spans="1:8">
      <c r="A4375" s="370"/>
      <c r="B4375" s="370">
        <v>85.71</v>
      </c>
      <c r="C4375" s="370">
        <v>100.6</v>
      </c>
      <c r="D4375" s="370">
        <v>46.65</v>
      </c>
      <c r="E4375" s="370">
        <v>50.42</v>
      </c>
      <c r="F4375" s="370">
        <v>2.972</v>
      </c>
    </row>
    <row r="4376" spans="1:8">
      <c r="A4376" s="370"/>
      <c r="B4376" s="370">
        <v>102.9</v>
      </c>
      <c r="C4376" s="370">
        <v>99.21</v>
      </c>
      <c r="D4376" s="370">
        <v>53.54</v>
      </c>
      <c r="E4376" s="370">
        <v>51.99</v>
      </c>
      <c r="F4376" s="370">
        <v>3.1720000000000002</v>
      </c>
    </row>
    <row r="4377" spans="1:8">
      <c r="A4377" s="370"/>
      <c r="B4377" s="370">
        <v>120</v>
      </c>
      <c r="C4377" s="370">
        <v>97.49</v>
      </c>
      <c r="D4377" s="370">
        <v>59.6</v>
      </c>
      <c r="E4377" s="370">
        <v>53.53</v>
      </c>
      <c r="F4377" s="370">
        <v>3.4159999999999999</v>
      </c>
    </row>
    <row r="4378" spans="1:8">
      <c r="A4378" s="370"/>
      <c r="B4378" s="370">
        <v>137.1</v>
      </c>
      <c r="C4378" s="370">
        <v>95.41</v>
      </c>
      <c r="D4378" s="370">
        <v>64.84</v>
      </c>
      <c r="E4378" s="370">
        <v>55.01</v>
      </c>
      <c r="F4378" s="370">
        <v>3.706</v>
      </c>
    </row>
    <row r="4379" spans="1:8">
      <c r="A4379" s="370"/>
      <c r="B4379" s="370">
        <v>154.30000000000001</v>
      </c>
      <c r="C4379" s="370">
        <v>92.92</v>
      </c>
      <c r="D4379" s="370">
        <v>69.27</v>
      </c>
      <c r="E4379" s="370">
        <v>56.37</v>
      </c>
      <c r="F4379" s="370">
        <v>4.0430000000000001</v>
      </c>
    </row>
    <row r="4380" spans="1:8">
      <c r="A4380" s="370"/>
      <c r="B4380" s="370">
        <v>171.4</v>
      </c>
      <c r="C4380" s="370">
        <v>89.96</v>
      </c>
      <c r="D4380" s="370">
        <v>72.89</v>
      </c>
      <c r="E4380" s="370">
        <v>57.56</v>
      </c>
      <c r="F4380" s="370">
        <v>4.4279999999999999</v>
      </c>
    </row>
    <row r="4381" spans="1:8">
      <c r="A4381" s="370"/>
      <c r="B4381" s="370">
        <v>188.6</v>
      </c>
      <c r="C4381" s="370">
        <v>86.47</v>
      </c>
      <c r="D4381" s="370">
        <v>75.7</v>
      </c>
      <c r="E4381" s="370">
        <v>58.53</v>
      </c>
      <c r="F4381" s="370">
        <v>4.8630000000000004</v>
      </c>
    </row>
    <row r="4382" spans="1:8">
      <c r="A4382" s="370"/>
      <c r="B4382" s="370">
        <v>205.7</v>
      </c>
      <c r="C4382" s="370">
        <v>82.38</v>
      </c>
      <c r="D4382" s="370">
        <v>77.709999999999994</v>
      </c>
      <c r="E4382" s="370">
        <v>59.22</v>
      </c>
      <c r="F4382" s="370">
        <v>5.3490000000000002</v>
      </c>
    </row>
    <row r="4383" spans="1:8">
      <c r="A4383" s="370"/>
      <c r="B4383" s="370">
        <v>222.9</v>
      </c>
      <c r="C4383" s="370">
        <v>77.64</v>
      </c>
      <c r="D4383" s="370">
        <v>78.930000000000007</v>
      </c>
      <c r="E4383" s="370">
        <v>59.59</v>
      </c>
      <c r="F4383" s="370">
        <v>5.8879999999999999</v>
      </c>
    </row>
    <row r="4384" spans="1:8">
      <c r="A4384" s="370"/>
      <c r="B4384" s="370">
        <v>240</v>
      </c>
      <c r="C4384" s="370">
        <v>72.2</v>
      </c>
      <c r="D4384" s="370">
        <v>79.36</v>
      </c>
      <c r="E4384" s="370">
        <v>59.58</v>
      </c>
      <c r="F4384" s="370">
        <v>6.4790000000000001</v>
      </c>
    </row>
    <row r="4386" spans="1:8">
      <c r="A4386" s="399" t="s">
        <v>2200</v>
      </c>
      <c r="B4386" s="370">
        <v>0</v>
      </c>
      <c r="C4386" s="370">
        <v>111.1</v>
      </c>
      <c r="D4386" s="370">
        <v>0</v>
      </c>
      <c r="E4386" s="370">
        <v>46.49</v>
      </c>
      <c r="F4386" s="370">
        <v>2.5960000000000001</v>
      </c>
      <c r="G4386" s="370">
        <v>100</v>
      </c>
      <c r="H4386" s="370">
        <v>240</v>
      </c>
    </row>
    <row r="4387" spans="1:8">
      <c r="A4387" s="370"/>
      <c r="B4387" s="370">
        <v>17.14</v>
      </c>
      <c r="C4387" s="370">
        <v>110.1</v>
      </c>
      <c r="D4387" s="370">
        <v>10.8</v>
      </c>
      <c r="E4387" s="370">
        <v>47.42</v>
      </c>
      <c r="F4387" s="370">
        <v>2.593</v>
      </c>
    </row>
    <row r="4388" spans="1:8">
      <c r="A4388" s="370"/>
      <c r="B4388" s="370">
        <v>34.29</v>
      </c>
      <c r="C4388" s="370">
        <v>109.2</v>
      </c>
      <c r="D4388" s="370">
        <v>21.02</v>
      </c>
      <c r="E4388" s="370">
        <v>48.58</v>
      </c>
      <c r="F4388" s="370">
        <v>2.6280000000000001</v>
      </c>
    </row>
    <row r="4389" spans="1:8">
      <c r="A4389" s="370"/>
      <c r="B4389" s="370">
        <v>51.43</v>
      </c>
      <c r="C4389" s="370">
        <v>108.1</v>
      </c>
      <c r="D4389" s="370">
        <v>30.4</v>
      </c>
      <c r="E4389" s="370">
        <v>49.92</v>
      </c>
      <c r="F4389" s="370">
        <v>2.702</v>
      </c>
    </row>
    <row r="4390" spans="1:8">
      <c r="A4390" s="370"/>
      <c r="B4390" s="370">
        <v>68.569999999999993</v>
      </c>
      <c r="C4390" s="370">
        <v>107</v>
      </c>
      <c r="D4390" s="370">
        <v>38.94</v>
      </c>
      <c r="E4390" s="370">
        <v>51.41</v>
      </c>
      <c r="F4390" s="370">
        <v>2.8159999999999998</v>
      </c>
    </row>
    <row r="4391" spans="1:8">
      <c r="A4391" s="370"/>
      <c r="B4391" s="370">
        <v>85.71</v>
      </c>
      <c r="C4391" s="370">
        <v>105.7</v>
      </c>
      <c r="D4391" s="370">
        <v>46.65</v>
      </c>
      <c r="E4391" s="370">
        <v>52.99</v>
      </c>
      <c r="F4391" s="370">
        <v>2.972</v>
      </c>
    </row>
    <row r="4392" spans="1:8">
      <c r="A4392" s="370"/>
      <c r="B4392" s="370">
        <v>102.9</v>
      </c>
      <c r="C4392" s="370">
        <v>104.2</v>
      </c>
      <c r="D4392" s="370">
        <v>53.54</v>
      </c>
      <c r="E4392" s="370">
        <v>54.62</v>
      </c>
      <c r="F4392" s="370">
        <v>3.1720000000000002</v>
      </c>
    </row>
    <row r="4393" spans="1:8">
      <c r="A4393" s="370"/>
      <c r="B4393" s="370">
        <v>120</v>
      </c>
      <c r="C4393" s="370">
        <v>102.5</v>
      </c>
      <c r="D4393" s="370">
        <v>59.6</v>
      </c>
      <c r="E4393" s="370">
        <v>56.26</v>
      </c>
      <c r="F4393" s="370">
        <v>3.4159999999999999</v>
      </c>
    </row>
    <row r="4394" spans="1:8">
      <c r="A4394" s="370"/>
      <c r="B4394" s="370">
        <v>137.1</v>
      </c>
      <c r="C4394" s="370">
        <v>100.4</v>
      </c>
      <c r="D4394" s="370">
        <v>64.84</v>
      </c>
      <c r="E4394" s="370">
        <v>57.86</v>
      </c>
      <c r="F4394" s="370">
        <v>3.706</v>
      </c>
    </row>
    <row r="4395" spans="1:8">
      <c r="A4395" s="370"/>
      <c r="B4395" s="370">
        <v>154.30000000000001</v>
      </c>
      <c r="C4395" s="370">
        <v>97.91</v>
      </c>
      <c r="D4395" s="370">
        <v>69.27</v>
      </c>
      <c r="E4395" s="370">
        <v>59.38</v>
      </c>
      <c r="F4395" s="370">
        <v>4.0430000000000001</v>
      </c>
    </row>
    <row r="4396" spans="1:8">
      <c r="A4396" s="370"/>
      <c r="B4396" s="370">
        <v>171.4</v>
      </c>
      <c r="C4396" s="370">
        <v>95</v>
      </c>
      <c r="D4396" s="370">
        <v>72.89</v>
      </c>
      <c r="E4396" s="370">
        <v>60.77</v>
      </c>
      <c r="F4396" s="370">
        <v>4.4279999999999999</v>
      </c>
    </row>
    <row r="4397" spans="1:8">
      <c r="A4397" s="370"/>
      <c r="B4397" s="370">
        <v>188.6</v>
      </c>
      <c r="C4397" s="370">
        <v>91.59</v>
      </c>
      <c r="D4397" s="370">
        <v>75.7</v>
      </c>
      <c r="E4397" s="370">
        <v>62</v>
      </c>
      <c r="F4397" s="370">
        <v>4.8630000000000004</v>
      </c>
    </row>
    <row r="4398" spans="1:8">
      <c r="A4398" s="370"/>
      <c r="B4398" s="370">
        <v>205.7</v>
      </c>
      <c r="C4398" s="370">
        <v>87.64</v>
      </c>
      <c r="D4398" s="370">
        <v>77.709999999999994</v>
      </c>
      <c r="E4398" s="370">
        <v>63.01</v>
      </c>
      <c r="F4398" s="370">
        <v>5.3490000000000002</v>
      </c>
    </row>
    <row r="4399" spans="1:8">
      <c r="A4399" s="370"/>
      <c r="B4399" s="370">
        <v>222.9</v>
      </c>
      <c r="C4399" s="370">
        <v>83.07</v>
      </c>
      <c r="D4399" s="370">
        <v>78.930000000000007</v>
      </c>
      <c r="E4399" s="370">
        <v>63.77</v>
      </c>
      <c r="F4399" s="370">
        <v>5.8879999999999999</v>
      </c>
    </row>
    <row r="4400" spans="1:8">
      <c r="A4400" s="370"/>
      <c r="B4400" s="370">
        <v>240</v>
      </c>
      <c r="C4400" s="370">
        <v>77.84</v>
      </c>
      <c r="D4400" s="370">
        <v>79.36</v>
      </c>
      <c r="E4400" s="370">
        <v>64.22</v>
      </c>
      <c r="F4400" s="370">
        <v>6.4790000000000001</v>
      </c>
    </row>
    <row r="4402" spans="1:8">
      <c r="A4402" s="399" t="s">
        <v>2201</v>
      </c>
      <c r="B4402" s="370">
        <v>0</v>
      </c>
      <c r="C4402" s="370">
        <v>114.7</v>
      </c>
      <c r="D4402" s="370">
        <v>0</v>
      </c>
      <c r="E4402" s="370">
        <v>48.34</v>
      </c>
      <c r="F4402" s="370">
        <v>2.5960000000000001</v>
      </c>
      <c r="G4402" s="370">
        <v>100</v>
      </c>
      <c r="H4402" s="370">
        <v>240</v>
      </c>
    </row>
    <row r="4403" spans="1:8">
      <c r="A4403" s="370"/>
      <c r="B4403" s="370">
        <v>17.14</v>
      </c>
      <c r="C4403" s="370">
        <v>113.6</v>
      </c>
      <c r="D4403" s="370">
        <v>10.8</v>
      </c>
      <c r="E4403" s="370">
        <v>49.1</v>
      </c>
      <c r="F4403" s="370">
        <v>2.593</v>
      </c>
    </row>
    <row r="4404" spans="1:8">
      <c r="A4404" s="370"/>
      <c r="B4404" s="370">
        <v>34.29</v>
      </c>
      <c r="C4404" s="370">
        <v>112.5</v>
      </c>
      <c r="D4404" s="370">
        <v>21.02</v>
      </c>
      <c r="E4404" s="370">
        <v>50.16</v>
      </c>
      <c r="F4404" s="370">
        <v>2.6280000000000001</v>
      </c>
    </row>
    <row r="4405" spans="1:8">
      <c r="A4405" s="370"/>
      <c r="B4405" s="370">
        <v>51.43</v>
      </c>
      <c r="C4405" s="370">
        <v>111.5</v>
      </c>
      <c r="D4405" s="370">
        <v>30.4</v>
      </c>
      <c r="E4405" s="370">
        <v>51.47</v>
      </c>
      <c r="F4405" s="370">
        <v>2.702</v>
      </c>
    </row>
    <row r="4406" spans="1:8">
      <c r="A4406" s="370"/>
      <c r="B4406" s="370">
        <v>68.569999999999993</v>
      </c>
      <c r="C4406" s="370">
        <v>110.4</v>
      </c>
      <c r="D4406" s="370">
        <v>38.94</v>
      </c>
      <c r="E4406" s="370">
        <v>52.98</v>
      </c>
      <c r="F4406" s="370">
        <v>2.8159999999999998</v>
      </c>
    </row>
    <row r="4407" spans="1:8">
      <c r="A4407" s="370"/>
      <c r="B4407" s="370">
        <v>85.71</v>
      </c>
      <c r="C4407" s="370">
        <v>109.1</v>
      </c>
      <c r="D4407" s="370">
        <v>46.65</v>
      </c>
      <c r="E4407" s="370">
        <v>54.64</v>
      </c>
      <c r="F4407" s="370">
        <v>2.972</v>
      </c>
    </row>
    <row r="4408" spans="1:8">
      <c r="A4408" s="370"/>
      <c r="B4408" s="370">
        <v>102.9</v>
      </c>
      <c r="C4408" s="370">
        <v>107.7</v>
      </c>
      <c r="D4408" s="370">
        <v>53.54</v>
      </c>
      <c r="E4408" s="370">
        <v>56.39</v>
      </c>
      <c r="F4408" s="370">
        <v>3.1720000000000002</v>
      </c>
    </row>
    <row r="4409" spans="1:8">
      <c r="A4409" s="370"/>
      <c r="B4409" s="370">
        <v>120</v>
      </c>
      <c r="C4409" s="370">
        <v>106</v>
      </c>
      <c r="D4409" s="370">
        <v>59.6</v>
      </c>
      <c r="E4409" s="370">
        <v>58.18</v>
      </c>
      <c r="F4409" s="370">
        <v>3.4159999999999999</v>
      </c>
    </row>
    <row r="4410" spans="1:8">
      <c r="A4410" s="370"/>
      <c r="B4410" s="370">
        <v>137.1</v>
      </c>
      <c r="C4410" s="370">
        <v>104</v>
      </c>
      <c r="D4410" s="370">
        <v>64.84</v>
      </c>
      <c r="E4410" s="370">
        <v>59.96</v>
      </c>
      <c r="F4410" s="370">
        <v>3.706</v>
      </c>
    </row>
    <row r="4411" spans="1:8">
      <c r="A4411" s="370"/>
      <c r="B4411" s="370">
        <v>154.30000000000001</v>
      </c>
      <c r="C4411" s="370">
        <v>101.7</v>
      </c>
      <c r="D4411" s="370">
        <v>69.27</v>
      </c>
      <c r="E4411" s="370">
        <v>61.67</v>
      </c>
      <c r="F4411" s="370">
        <v>4.0430000000000001</v>
      </c>
    </row>
    <row r="4412" spans="1:8">
      <c r="A4412" s="370"/>
      <c r="B4412" s="370">
        <v>171.4</v>
      </c>
      <c r="C4412" s="370">
        <v>98.82</v>
      </c>
      <c r="D4412" s="370">
        <v>72.89</v>
      </c>
      <c r="E4412" s="370">
        <v>63.26</v>
      </c>
      <c r="F4412" s="370">
        <v>4.4279999999999999</v>
      </c>
    </row>
    <row r="4413" spans="1:8">
      <c r="A4413" s="370"/>
      <c r="B4413" s="370">
        <v>188.6</v>
      </c>
      <c r="C4413" s="370">
        <v>95.48</v>
      </c>
      <c r="D4413" s="370">
        <v>75.7</v>
      </c>
      <c r="E4413" s="370">
        <v>64.680000000000007</v>
      </c>
      <c r="F4413" s="370">
        <v>4.8630000000000004</v>
      </c>
    </row>
    <row r="4414" spans="1:8">
      <c r="A4414" s="370"/>
      <c r="B4414" s="370">
        <v>205.7</v>
      </c>
      <c r="C4414" s="370">
        <v>91.55</v>
      </c>
      <c r="D4414" s="370">
        <v>77.709999999999994</v>
      </c>
      <c r="E4414" s="370">
        <v>65.87</v>
      </c>
      <c r="F4414" s="370">
        <v>5.3490000000000002</v>
      </c>
    </row>
    <row r="4415" spans="1:8">
      <c r="A4415" s="370"/>
      <c r="B4415" s="370">
        <v>222.9</v>
      </c>
      <c r="C4415" s="370">
        <v>86.98</v>
      </c>
      <c r="D4415" s="370">
        <v>78.930000000000007</v>
      </c>
      <c r="E4415" s="370">
        <v>66.790000000000006</v>
      </c>
      <c r="F4415" s="370">
        <v>5.8879999999999999</v>
      </c>
    </row>
    <row r="4416" spans="1:8">
      <c r="A4416" s="370"/>
      <c r="B4416" s="370">
        <v>240</v>
      </c>
      <c r="C4416" s="370">
        <v>81.709999999999994</v>
      </c>
      <c r="D4416" s="370">
        <v>79.36</v>
      </c>
      <c r="E4416" s="370">
        <v>67.37</v>
      </c>
      <c r="F4416" s="370">
        <v>6.4790000000000001</v>
      </c>
    </row>
    <row r="4418" spans="1:8">
      <c r="A4418" s="399" t="s">
        <v>2202</v>
      </c>
      <c r="B4418" s="370">
        <v>0</v>
      </c>
      <c r="C4418" s="370">
        <v>123.7</v>
      </c>
      <c r="D4418" s="370">
        <v>0</v>
      </c>
      <c r="E4418" s="370">
        <v>52.08</v>
      </c>
      <c r="F4418" s="370">
        <v>2.5960000000000001</v>
      </c>
      <c r="G4418" s="370">
        <v>100</v>
      </c>
      <c r="H4418" s="370">
        <v>240</v>
      </c>
    </row>
    <row r="4419" spans="1:8">
      <c r="A4419" s="370"/>
      <c r="B4419" s="370">
        <v>17.14</v>
      </c>
      <c r="C4419" s="370">
        <v>122.6</v>
      </c>
      <c r="D4419" s="370">
        <v>10.8</v>
      </c>
      <c r="E4419" s="370">
        <v>52.99</v>
      </c>
      <c r="F4419" s="370">
        <v>2.593</v>
      </c>
    </row>
    <row r="4420" spans="1:8">
      <c r="A4420" s="370"/>
      <c r="B4420" s="370">
        <v>34.29</v>
      </c>
      <c r="C4420" s="370">
        <v>121.6</v>
      </c>
      <c r="D4420" s="370">
        <v>21.02</v>
      </c>
      <c r="E4420" s="370">
        <v>54.22</v>
      </c>
      <c r="F4420" s="370">
        <v>2.6280000000000001</v>
      </c>
    </row>
    <row r="4421" spans="1:8">
      <c r="A4421" s="370"/>
      <c r="B4421" s="370">
        <v>51.43</v>
      </c>
      <c r="C4421" s="370">
        <v>120.6</v>
      </c>
      <c r="D4421" s="370">
        <v>30.4</v>
      </c>
      <c r="E4421" s="370">
        <v>55.72</v>
      </c>
      <c r="F4421" s="370">
        <v>2.702</v>
      </c>
    </row>
    <row r="4422" spans="1:8">
      <c r="A4422" s="370"/>
      <c r="B4422" s="370">
        <v>68.569999999999993</v>
      </c>
      <c r="C4422" s="370">
        <v>119.6</v>
      </c>
      <c r="D4422" s="370">
        <v>38.94</v>
      </c>
      <c r="E4422" s="370">
        <v>57.44</v>
      </c>
      <c r="F4422" s="370">
        <v>2.8159999999999998</v>
      </c>
    </row>
    <row r="4423" spans="1:8">
      <c r="A4423" s="370"/>
      <c r="B4423" s="370">
        <v>85.71</v>
      </c>
      <c r="C4423" s="370">
        <v>118.5</v>
      </c>
      <c r="D4423" s="370">
        <v>46.65</v>
      </c>
      <c r="E4423" s="370">
        <v>59.33</v>
      </c>
      <c r="F4423" s="370">
        <v>2.972</v>
      </c>
    </row>
    <row r="4424" spans="1:8">
      <c r="A4424" s="370"/>
      <c r="B4424" s="370">
        <v>102.9</v>
      </c>
      <c r="C4424" s="370">
        <v>117.2</v>
      </c>
      <c r="D4424" s="370">
        <v>53.54</v>
      </c>
      <c r="E4424" s="370">
        <v>61.34</v>
      </c>
      <c r="F4424" s="370">
        <v>3.1720000000000002</v>
      </c>
    </row>
    <row r="4425" spans="1:8">
      <c r="A4425" s="370"/>
      <c r="B4425" s="370">
        <v>120</v>
      </c>
      <c r="C4425" s="370">
        <v>115.6</v>
      </c>
      <c r="D4425" s="370">
        <v>59.6</v>
      </c>
      <c r="E4425" s="370">
        <v>63.43</v>
      </c>
      <c r="F4425" s="370">
        <v>3.4159999999999999</v>
      </c>
    </row>
    <row r="4426" spans="1:8">
      <c r="A4426" s="370"/>
      <c r="B4426" s="370">
        <v>137.1</v>
      </c>
      <c r="C4426" s="370">
        <v>113.8</v>
      </c>
      <c r="D4426" s="370">
        <v>64.84</v>
      </c>
      <c r="E4426" s="370">
        <v>65.55</v>
      </c>
      <c r="F4426" s="370">
        <v>3.706</v>
      </c>
    </row>
    <row r="4427" spans="1:8">
      <c r="A4427" s="370"/>
      <c r="B4427" s="370">
        <v>154.30000000000001</v>
      </c>
      <c r="C4427" s="370">
        <v>111.5</v>
      </c>
      <c r="D4427" s="370">
        <v>69.27</v>
      </c>
      <c r="E4427" s="370">
        <v>67.650000000000006</v>
      </c>
      <c r="F4427" s="370">
        <v>4.0430000000000001</v>
      </c>
    </row>
    <row r="4428" spans="1:8">
      <c r="A4428" s="370"/>
      <c r="B4428" s="370">
        <v>171.4</v>
      </c>
      <c r="C4428" s="370">
        <v>108.9</v>
      </c>
      <c r="D4428" s="370">
        <v>72.89</v>
      </c>
      <c r="E4428" s="370">
        <v>69.67</v>
      </c>
      <c r="F4428" s="370">
        <v>4.4279999999999999</v>
      </c>
    </row>
    <row r="4429" spans="1:8">
      <c r="A4429" s="370"/>
      <c r="B4429" s="370">
        <v>188.6</v>
      </c>
      <c r="C4429" s="370">
        <v>105.7</v>
      </c>
      <c r="D4429" s="370">
        <v>75.7</v>
      </c>
      <c r="E4429" s="370">
        <v>71.58</v>
      </c>
      <c r="F4429" s="370">
        <v>4.8630000000000004</v>
      </c>
    </row>
    <row r="4430" spans="1:8">
      <c r="A4430" s="370"/>
      <c r="B4430" s="370">
        <v>205.7</v>
      </c>
      <c r="C4430" s="370">
        <v>101.9</v>
      </c>
      <c r="D4430" s="370">
        <v>77.709999999999994</v>
      </c>
      <c r="E4430" s="370">
        <v>73.319999999999993</v>
      </c>
      <c r="F4430" s="370">
        <v>5.3490000000000002</v>
      </c>
    </row>
    <row r="4431" spans="1:8">
      <c r="A4431" s="370"/>
      <c r="B4431" s="370">
        <v>222.9</v>
      </c>
      <c r="C4431" s="370">
        <v>97.46</v>
      </c>
      <c r="D4431" s="370">
        <v>78.930000000000007</v>
      </c>
      <c r="E4431" s="370">
        <v>74.849999999999994</v>
      </c>
      <c r="F4431" s="370">
        <v>5.8879999999999999</v>
      </c>
    </row>
    <row r="4432" spans="1:8">
      <c r="A4432" s="370"/>
      <c r="B4432" s="370">
        <v>240</v>
      </c>
      <c r="C4432" s="370">
        <v>92.33</v>
      </c>
      <c r="D4432" s="370">
        <v>79.36</v>
      </c>
      <c r="E4432" s="370">
        <v>76.11</v>
      </c>
      <c r="F4432" s="370">
        <v>6.4790000000000001</v>
      </c>
    </row>
    <row r="4434" spans="1:8">
      <c r="A4434" s="399" t="s">
        <v>2203</v>
      </c>
      <c r="B4434" s="370">
        <v>0</v>
      </c>
      <c r="C4434" s="370">
        <v>140.1</v>
      </c>
      <c r="D4434" s="370">
        <v>0</v>
      </c>
      <c r="E4434" s="370">
        <v>58.91</v>
      </c>
      <c r="F4434" s="370">
        <v>2.5960000000000001</v>
      </c>
      <c r="G4434" s="370">
        <v>100</v>
      </c>
      <c r="H4434" s="370">
        <v>240</v>
      </c>
    </row>
    <row r="4435" spans="1:8">
      <c r="A4435" s="370"/>
      <c r="B4435" s="370">
        <v>17.14</v>
      </c>
      <c r="C4435" s="370">
        <v>139</v>
      </c>
      <c r="D4435" s="370">
        <v>10.8</v>
      </c>
      <c r="E4435" s="370">
        <v>60</v>
      </c>
      <c r="F4435" s="370">
        <v>2.593</v>
      </c>
    </row>
    <row r="4436" spans="1:8">
      <c r="A4436" s="370"/>
      <c r="B4436" s="370">
        <v>34.29</v>
      </c>
      <c r="C4436" s="370">
        <v>137.80000000000001</v>
      </c>
      <c r="D4436" s="370">
        <v>21.02</v>
      </c>
      <c r="E4436" s="370">
        <v>61.41</v>
      </c>
      <c r="F4436" s="370">
        <v>2.6280000000000001</v>
      </c>
    </row>
    <row r="4437" spans="1:8">
      <c r="A4437" s="370"/>
      <c r="B4437" s="370">
        <v>51.43</v>
      </c>
      <c r="C4437" s="370">
        <v>136.6</v>
      </c>
      <c r="D4437" s="370">
        <v>30.4</v>
      </c>
      <c r="E4437" s="370">
        <v>63.05</v>
      </c>
      <c r="F4437" s="370">
        <v>2.702</v>
      </c>
    </row>
    <row r="4438" spans="1:8">
      <c r="A4438" s="370"/>
      <c r="B4438" s="370">
        <v>68.569999999999993</v>
      </c>
      <c r="C4438" s="370">
        <v>135.1</v>
      </c>
      <c r="D4438" s="370">
        <v>38.94</v>
      </c>
      <c r="E4438" s="370">
        <v>64.88</v>
      </c>
      <c r="F4438" s="370">
        <v>2.8159999999999998</v>
      </c>
    </row>
    <row r="4439" spans="1:8">
      <c r="A4439" s="370"/>
      <c r="B4439" s="370">
        <v>85.71</v>
      </c>
      <c r="C4439" s="370">
        <v>133.4</v>
      </c>
      <c r="D4439" s="370">
        <v>46.65</v>
      </c>
      <c r="E4439" s="370">
        <v>66.81</v>
      </c>
      <c r="F4439" s="370">
        <v>2.972</v>
      </c>
    </row>
    <row r="4440" spans="1:8">
      <c r="A4440" s="370"/>
      <c r="B4440" s="370">
        <v>102.9</v>
      </c>
      <c r="C4440" s="370">
        <v>131.30000000000001</v>
      </c>
      <c r="D4440" s="370">
        <v>53.54</v>
      </c>
      <c r="E4440" s="370">
        <v>68.77</v>
      </c>
      <c r="F4440" s="370">
        <v>3.1720000000000002</v>
      </c>
    </row>
    <row r="4441" spans="1:8">
      <c r="A4441" s="370"/>
      <c r="B4441" s="370">
        <v>120</v>
      </c>
      <c r="C4441" s="370">
        <v>128.80000000000001</v>
      </c>
      <c r="D4441" s="370">
        <v>59.6</v>
      </c>
      <c r="E4441" s="370">
        <v>70.72</v>
      </c>
      <c r="F4441" s="370">
        <v>3.4159999999999999</v>
      </c>
    </row>
    <row r="4442" spans="1:8">
      <c r="A4442" s="370"/>
      <c r="B4442" s="370">
        <v>137.1</v>
      </c>
      <c r="C4442" s="370">
        <v>125.9</v>
      </c>
      <c r="D4442" s="370">
        <v>64.84</v>
      </c>
      <c r="E4442" s="370">
        <v>72.56</v>
      </c>
      <c r="F4442" s="370">
        <v>3.706</v>
      </c>
    </row>
    <row r="4443" spans="1:8">
      <c r="A4443" s="370"/>
      <c r="B4443" s="370">
        <v>154.30000000000001</v>
      </c>
      <c r="C4443" s="370">
        <v>122.4</v>
      </c>
      <c r="D4443" s="370">
        <v>69.27</v>
      </c>
      <c r="E4443" s="370">
        <v>74.25</v>
      </c>
      <c r="F4443" s="370">
        <v>4.0430000000000001</v>
      </c>
    </row>
    <row r="4444" spans="1:8">
      <c r="A4444" s="370"/>
      <c r="B4444" s="370">
        <v>171.4</v>
      </c>
      <c r="C4444" s="370">
        <v>118.3</v>
      </c>
      <c r="D4444" s="370">
        <v>72.89</v>
      </c>
      <c r="E4444" s="370">
        <v>75.709999999999994</v>
      </c>
      <c r="F4444" s="370">
        <v>4.4279999999999999</v>
      </c>
    </row>
    <row r="4445" spans="1:8">
      <c r="A4445" s="370"/>
      <c r="B4445" s="370">
        <v>188.6</v>
      </c>
      <c r="C4445" s="370">
        <v>113.5</v>
      </c>
      <c r="D4445" s="370">
        <v>75.7</v>
      </c>
      <c r="E4445" s="370">
        <v>76.87</v>
      </c>
      <c r="F4445" s="370">
        <v>4.8630000000000004</v>
      </c>
    </row>
    <row r="4446" spans="1:8">
      <c r="A4446" s="370"/>
      <c r="B4446" s="370">
        <v>205.7</v>
      </c>
      <c r="C4446" s="370">
        <v>108</v>
      </c>
      <c r="D4446" s="370">
        <v>77.709999999999994</v>
      </c>
      <c r="E4446" s="370">
        <v>77.66</v>
      </c>
      <c r="F4446" s="370">
        <v>5.3490000000000002</v>
      </c>
    </row>
    <row r="4447" spans="1:8">
      <c r="A4447" s="370"/>
      <c r="B4447" s="370">
        <v>222.9</v>
      </c>
      <c r="C4447" s="370">
        <v>101.6</v>
      </c>
      <c r="D4447" s="370">
        <v>78.930000000000007</v>
      </c>
      <c r="E4447" s="370">
        <v>78.03</v>
      </c>
      <c r="F4447" s="370">
        <v>5.8879999999999999</v>
      </c>
    </row>
    <row r="4448" spans="1:8">
      <c r="A4448" s="370"/>
      <c r="B4448" s="370">
        <v>240</v>
      </c>
      <c r="C4448" s="370">
        <v>94.41</v>
      </c>
      <c r="D4448" s="370">
        <v>79.36</v>
      </c>
      <c r="E4448" s="370">
        <v>77.900000000000006</v>
      </c>
      <c r="F4448" s="370">
        <v>6.4790000000000001</v>
      </c>
    </row>
    <row r="4450" spans="1:8">
      <c r="A4450" s="399" t="s">
        <v>2204</v>
      </c>
      <c r="B4450" s="370">
        <v>0</v>
      </c>
      <c r="C4450" s="370">
        <v>147.30000000000001</v>
      </c>
      <c r="D4450" s="370">
        <v>0</v>
      </c>
      <c r="E4450" s="370">
        <v>61.58</v>
      </c>
      <c r="F4450" s="370">
        <v>2.5960000000000001</v>
      </c>
      <c r="G4450" s="370">
        <v>100</v>
      </c>
      <c r="H4450" s="370">
        <v>240</v>
      </c>
    </row>
    <row r="4451" spans="1:8">
      <c r="A4451" s="370"/>
      <c r="B4451" s="370">
        <v>17.14</v>
      </c>
      <c r="C4451" s="370">
        <v>145.9</v>
      </c>
      <c r="D4451" s="370">
        <v>10.8</v>
      </c>
      <c r="E4451" s="370">
        <v>62.8</v>
      </c>
      <c r="F4451" s="370">
        <v>2.593</v>
      </c>
    </row>
    <row r="4452" spans="1:8">
      <c r="A4452" s="370"/>
      <c r="B4452" s="370">
        <v>34.29</v>
      </c>
      <c r="C4452" s="370">
        <v>144.6</v>
      </c>
      <c r="D4452" s="370">
        <v>21.02</v>
      </c>
      <c r="E4452" s="370">
        <v>64.34</v>
      </c>
      <c r="F4452" s="370">
        <v>2.6280000000000001</v>
      </c>
    </row>
    <row r="4453" spans="1:8">
      <c r="A4453" s="370"/>
      <c r="B4453" s="370">
        <v>51.43</v>
      </c>
      <c r="C4453" s="370">
        <v>143.19999999999999</v>
      </c>
      <c r="D4453" s="370">
        <v>30.4</v>
      </c>
      <c r="E4453" s="370">
        <v>66.12</v>
      </c>
      <c r="F4453" s="370">
        <v>2.702</v>
      </c>
    </row>
    <row r="4454" spans="1:8">
      <c r="A4454" s="370"/>
      <c r="B4454" s="370">
        <v>68.569999999999993</v>
      </c>
      <c r="C4454" s="370">
        <v>141.69999999999999</v>
      </c>
      <c r="D4454" s="370">
        <v>38.94</v>
      </c>
      <c r="E4454" s="370">
        <v>68.09</v>
      </c>
      <c r="F4454" s="370">
        <v>2.8159999999999998</v>
      </c>
    </row>
    <row r="4455" spans="1:8">
      <c r="A4455" s="370"/>
      <c r="B4455" s="370">
        <v>85.71</v>
      </c>
      <c r="C4455" s="370">
        <v>140</v>
      </c>
      <c r="D4455" s="370">
        <v>46.65</v>
      </c>
      <c r="E4455" s="370">
        <v>70.19</v>
      </c>
      <c r="F4455" s="370">
        <v>2.972</v>
      </c>
    </row>
    <row r="4456" spans="1:8">
      <c r="A4456" s="370"/>
      <c r="B4456" s="370">
        <v>102.9</v>
      </c>
      <c r="C4456" s="370">
        <v>138.1</v>
      </c>
      <c r="D4456" s="370">
        <v>53.54</v>
      </c>
      <c r="E4456" s="370">
        <v>72.36</v>
      </c>
      <c r="F4456" s="370">
        <v>3.1720000000000002</v>
      </c>
    </row>
    <row r="4457" spans="1:8">
      <c r="A4457" s="370"/>
      <c r="B4457" s="370">
        <v>120</v>
      </c>
      <c r="C4457" s="370">
        <v>135.69999999999999</v>
      </c>
      <c r="D4457" s="370">
        <v>59.6</v>
      </c>
      <c r="E4457" s="370">
        <v>74.53</v>
      </c>
      <c r="F4457" s="370">
        <v>3.4159999999999999</v>
      </c>
    </row>
    <row r="4458" spans="1:8">
      <c r="A4458" s="370"/>
      <c r="B4458" s="370">
        <v>137.1</v>
      </c>
      <c r="C4458" s="370">
        <v>133</v>
      </c>
      <c r="D4458" s="370">
        <v>64.84</v>
      </c>
      <c r="E4458" s="370">
        <v>76.650000000000006</v>
      </c>
      <c r="F4458" s="370">
        <v>3.706</v>
      </c>
    </row>
    <row r="4459" spans="1:8">
      <c r="A4459" s="370"/>
      <c r="B4459" s="370">
        <v>154.30000000000001</v>
      </c>
      <c r="C4459" s="370">
        <v>129.69999999999999</v>
      </c>
      <c r="D4459" s="370">
        <v>69.27</v>
      </c>
      <c r="E4459" s="370">
        <v>78.650000000000006</v>
      </c>
      <c r="F4459" s="370">
        <v>4.0430000000000001</v>
      </c>
    </row>
    <row r="4460" spans="1:8">
      <c r="A4460" s="370"/>
      <c r="B4460" s="370">
        <v>171.4</v>
      </c>
      <c r="C4460" s="370">
        <v>125.8</v>
      </c>
      <c r="D4460" s="370">
        <v>72.89</v>
      </c>
      <c r="E4460" s="370">
        <v>80.48</v>
      </c>
      <c r="F4460" s="370">
        <v>4.4279999999999999</v>
      </c>
    </row>
    <row r="4461" spans="1:8">
      <c r="A4461" s="370"/>
      <c r="B4461" s="370">
        <v>188.6</v>
      </c>
      <c r="C4461" s="370">
        <v>121.2</v>
      </c>
      <c r="D4461" s="370">
        <v>75.7</v>
      </c>
      <c r="E4461" s="370">
        <v>82.06</v>
      </c>
      <c r="F4461" s="370">
        <v>4.8630000000000004</v>
      </c>
    </row>
    <row r="4462" spans="1:8">
      <c r="A4462" s="370"/>
      <c r="B4462" s="370">
        <v>205.7</v>
      </c>
      <c r="C4462" s="370">
        <v>115.9</v>
      </c>
      <c r="D4462" s="370">
        <v>77.709999999999994</v>
      </c>
      <c r="E4462" s="370">
        <v>83.34</v>
      </c>
      <c r="F4462" s="370">
        <v>5.3490000000000002</v>
      </c>
    </row>
    <row r="4463" spans="1:8">
      <c r="A4463" s="370"/>
      <c r="B4463" s="370">
        <v>222.9</v>
      </c>
      <c r="C4463" s="370">
        <v>109.8</v>
      </c>
      <c r="D4463" s="370">
        <v>78.930000000000007</v>
      </c>
      <c r="E4463" s="370">
        <v>84.27</v>
      </c>
      <c r="F4463" s="370">
        <v>5.8879999999999999</v>
      </c>
    </row>
    <row r="4464" spans="1:8">
      <c r="A4464" s="370"/>
      <c r="B4464" s="370">
        <v>240</v>
      </c>
      <c r="C4464" s="370">
        <v>102.7</v>
      </c>
      <c r="D4464" s="370">
        <v>79.36</v>
      </c>
      <c r="E4464" s="370">
        <v>84.77</v>
      </c>
      <c r="F4464" s="370">
        <v>6.4790000000000001</v>
      </c>
    </row>
    <row r="4466" spans="1:8">
      <c r="A4466" s="399" t="s">
        <v>2205</v>
      </c>
      <c r="B4466" s="370">
        <v>0</v>
      </c>
      <c r="C4466" s="370">
        <v>158.1</v>
      </c>
      <c r="D4466" s="370">
        <v>0</v>
      </c>
      <c r="E4466" s="370">
        <v>66.62</v>
      </c>
      <c r="F4466" s="370">
        <v>2.5960000000000001</v>
      </c>
      <c r="G4466" s="370">
        <v>100</v>
      </c>
      <c r="H4466" s="370">
        <v>240</v>
      </c>
    </row>
    <row r="4467" spans="1:8">
      <c r="A4467" s="370"/>
      <c r="B4467" s="370">
        <v>17.14</v>
      </c>
      <c r="C4467" s="370">
        <v>156.30000000000001</v>
      </c>
      <c r="D4467" s="370">
        <v>10.8</v>
      </c>
      <c r="E4467" s="370">
        <v>67.55</v>
      </c>
      <c r="F4467" s="370">
        <v>2.593</v>
      </c>
    </row>
    <row r="4468" spans="1:8">
      <c r="A4468" s="370"/>
      <c r="B4468" s="370">
        <v>34.29</v>
      </c>
      <c r="C4468" s="370">
        <v>154.6</v>
      </c>
      <c r="D4468" s="370">
        <v>21.02</v>
      </c>
      <c r="E4468" s="370">
        <v>68.91</v>
      </c>
      <c r="F4468" s="370">
        <v>2.6280000000000001</v>
      </c>
    </row>
    <row r="4469" spans="1:8">
      <c r="A4469" s="370"/>
      <c r="B4469" s="370">
        <v>51.43</v>
      </c>
      <c r="C4469" s="370">
        <v>153</v>
      </c>
      <c r="D4469" s="370">
        <v>30.4</v>
      </c>
      <c r="E4469" s="370">
        <v>70.64</v>
      </c>
      <c r="F4469" s="370">
        <v>2.702</v>
      </c>
    </row>
    <row r="4470" spans="1:8">
      <c r="A4470" s="370"/>
      <c r="B4470" s="370">
        <v>68.569999999999993</v>
      </c>
      <c r="C4470" s="370">
        <v>151.30000000000001</v>
      </c>
      <c r="D4470" s="370">
        <v>38.94</v>
      </c>
      <c r="E4470" s="370">
        <v>72.66</v>
      </c>
      <c r="F4470" s="370">
        <v>2.8159999999999998</v>
      </c>
    </row>
    <row r="4471" spans="1:8">
      <c r="A4471" s="370"/>
      <c r="B4471" s="370">
        <v>85.71</v>
      </c>
      <c r="C4471" s="370">
        <v>149.6</v>
      </c>
      <c r="D4471" s="370">
        <v>46.65</v>
      </c>
      <c r="E4471" s="370">
        <v>74.91</v>
      </c>
      <c r="F4471" s="370">
        <v>2.972</v>
      </c>
    </row>
    <row r="4472" spans="1:8">
      <c r="A4472" s="370"/>
      <c r="B4472" s="370">
        <v>102.9</v>
      </c>
      <c r="C4472" s="370">
        <v>147.69999999999999</v>
      </c>
      <c r="D4472" s="370">
        <v>53.54</v>
      </c>
      <c r="E4472" s="370">
        <v>77.31</v>
      </c>
      <c r="F4472" s="370">
        <v>3.1720000000000002</v>
      </c>
    </row>
    <row r="4473" spans="1:8">
      <c r="A4473" s="370"/>
      <c r="B4473" s="370">
        <v>120</v>
      </c>
      <c r="C4473" s="370">
        <v>145.4</v>
      </c>
      <c r="D4473" s="370">
        <v>59.6</v>
      </c>
      <c r="E4473" s="370">
        <v>79.790000000000006</v>
      </c>
      <c r="F4473" s="370">
        <v>3.4159999999999999</v>
      </c>
    </row>
    <row r="4474" spans="1:8">
      <c r="A4474" s="370"/>
      <c r="B4474" s="370">
        <v>137.1</v>
      </c>
      <c r="C4474" s="370">
        <v>142.80000000000001</v>
      </c>
      <c r="D4474" s="370">
        <v>64.84</v>
      </c>
      <c r="E4474" s="370">
        <v>82.28</v>
      </c>
      <c r="F4474" s="370">
        <v>3.706</v>
      </c>
    </row>
    <row r="4475" spans="1:8">
      <c r="A4475" s="370"/>
      <c r="B4475" s="370">
        <v>154.30000000000001</v>
      </c>
      <c r="C4475" s="370">
        <v>139.6</v>
      </c>
      <c r="D4475" s="370">
        <v>69.27</v>
      </c>
      <c r="E4475" s="370">
        <v>84.71</v>
      </c>
      <c r="F4475" s="370">
        <v>4.0430000000000001</v>
      </c>
    </row>
    <row r="4476" spans="1:8">
      <c r="A4476" s="370"/>
      <c r="B4476" s="370">
        <v>171.4</v>
      </c>
      <c r="C4476" s="370">
        <v>135.9</v>
      </c>
      <c r="D4476" s="370">
        <v>72.89</v>
      </c>
      <c r="E4476" s="370">
        <v>87.01</v>
      </c>
      <c r="F4476" s="370">
        <v>4.4279999999999999</v>
      </c>
    </row>
    <row r="4477" spans="1:8">
      <c r="A4477" s="370"/>
      <c r="B4477" s="370">
        <v>188.6</v>
      </c>
      <c r="C4477" s="370">
        <v>131.5</v>
      </c>
      <c r="D4477" s="370">
        <v>75.7</v>
      </c>
      <c r="E4477" s="370">
        <v>89.1</v>
      </c>
      <c r="F4477" s="370">
        <v>4.8630000000000004</v>
      </c>
    </row>
    <row r="4478" spans="1:8">
      <c r="A4478" s="370"/>
      <c r="B4478" s="370">
        <v>205.7</v>
      </c>
      <c r="C4478" s="370">
        <v>126.4</v>
      </c>
      <c r="D4478" s="370">
        <v>77.709999999999994</v>
      </c>
      <c r="E4478" s="370">
        <v>90.92</v>
      </c>
      <c r="F4478" s="370">
        <v>5.3490000000000002</v>
      </c>
    </row>
    <row r="4479" spans="1:8">
      <c r="A4479" s="370"/>
      <c r="B4479" s="370">
        <v>222.9</v>
      </c>
      <c r="C4479" s="370">
        <v>120.3</v>
      </c>
      <c r="D4479" s="370">
        <v>78.930000000000007</v>
      </c>
      <c r="E4479" s="370">
        <v>92.39</v>
      </c>
      <c r="F4479" s="370">
        <v>5.8879999999999999</v>
      </c>
    </row>
    <row r="4480" spans="1:8">
      <c r="A4480" s="370"/>
      <c r="B4480" s="370">
        <v>240</v>
      </c>
      <c r="C4480" s="370">
        <v>113.3</v>
      </c>
      <c r="D4480" s="370">
        <v>79.36</v>
      </c>
      <c r="E4480" s="370">
        <v>93.45</v>
      </c>
      <c r="F4480" s="370">
        <v>6.4790000000000001</v>
      </c>
    </row>
    <row r="4482" spans="1:8">
      <c r="A4482" s="399" t="s">
        <v>2206</v>
      </c>
      <c r="B4482" s="370">
        <v>0</v>
      </c>
      <c r="C4482" s="370">
        <v>166.4</v>
      </c>
      <c r="D4482" s="370">
        <v>0</v>
      </c>
      <c r="E4482" s="370">
        <v>69.63</v>
      </c>
      <c r="F4482" s="370">
        <v>2.5960000000000001</v>
      </c>
      <c r="G4482" s="370">
        <v>100</v>
      </c>
      <c r="H4482" s="370">
        <v>240</v>
      </c>
    </row>
    <row r="4483" spans="1:8">
      <c r="A4483" s="370"/>
      <c r="B4483" s="370">
        <v>17.14</v>
      </c>
      <c r="C4483" s="370">
        <v>164.9</v>
      </c>
      <c r="D4483" s="370">
        <v>10.8</v>
      </c>
      <c r="E4483" s="370">
        <v>71.06</v>
      </c>
      <c r="F4483" s="370">
        <v>2.593</v>
      </c>
    </row>
    <row r="4484" spans="1:8">
      <c r="A4484" s="370"/>
      <c r="B4484" s="370">
        <v>34.29</v>
      </c>
      <c r="C4484" s="370">
        <v>163.6</v>
      </c>
      <c r="D4484" s="370">
        <v>21.02</v>
      </c>
      <c r="E4484" s="370">
        <v>72.84</v>
      </c>
      <c r="F4484" s="370">
        <v>2.6280000000000001</v>
      </c>
    </row>
    <row r="4485" spans="1:8">
      <c r="A4485" s="370"/>
      <c r="B4485" s="370">
        <v>51.43</v>
      </c>
      <c r="C4485" s="370">
        <v>162.19999999999999</v>
      </c>
      <c r="D4485" s="370">
        <v>30.4</v>
      </c>
      <c r="E4485" s="370">
        <v>74.92</v>
      </c>
      <c r="F4485" s="370">
        <v>2.702</v>
      </c>
    </row>
    <row r="4486" spans="1:8">
      <c r="A4486" s="370"/>
      <c r="B4486" s="370">
        <v>68.569999999999993</v>
      </c>
      <c r="C4486" s="370">
        <v>160.80000000000001</v>
      </c>
      <c r="D4486" s="370">
        <v>38.94</v>
      </c>
      <c r="E4486" s="370">
        <v>77.239999999999995</v>
      </c>
      <c r="F4486" s="370">
        <v>2.8159999999999998</v>
      </c>
    </row>
    <row r="4487" spans="1:8">
      <c r="A4487" s="370"/>
      <c r="B4487" s="370">
        <v>85.71</v>
      </c>
      <c r="C4487" s="370">
        <v>159.19999999999999</v>
      </c>
      <c r="D4487" s="370">
        <v>46.65</v>
      </c>
      <c r="E4487" s="370">
        <v>79.75</v>
      </c>
      <c r="F4487" s="370">
        <v>2.972</v>
      </c>
    </row>
    <row r="4488" spans="1:8">
      <c r="A4488" s="370"/>
      <c r="B4488" s="370">
        <v>102.9</v>
      </c>
      <c r="C4488" s="370">
        <v>157.30000000000001</v>
      </c>
      <c r="D4488" s="370">
        <v>53.54</v>
      </c>
      <c r="E4488" s="370">
        <v>82.41</v>
      </c>
      <c r="F4488" s="370">
        <v>3.1720000000000002</v>
      </c>
    </row>
    <row r="4489" spans="1:8">
      <c r="A4489" s="370"/>
      <c r="B4489" s="370">
        <v>120</v>
      </c>
      <c r="C4489" s="370">
        <v>155.1</v>
      </c>
      <c r="D4489" s="370">
        <v>59.6</v>
      </c>
      <c r="E4489" s="370">
        <v>85.14</v>
      </c>
      <c r="F4489" s="370">
        <v>3.4159999999999999</v>
      </c>
    </row>
    <row r="4490" spans="1:8">
      <c r="A4490" s="370"/>
      <c r="B4490" s="370">
        <v>137.1</v>
      </c>
      <c r="C4490" s="370">
        <v>152.6</v>
      </c>
      <c r="D4490" s="370">
        <v>64.84</v>
      </c>
      <c r="E4490" s="370">
        <v>87.91</v>
      </c>
      <c r="F4490" s="370">
        <v>3.706</v>
      </c>
    </row>
    <row r="4491" spans="1:8">
      <c r="A4491" s="370"/>
      <c r="B4491" s="370">
        <v>154.30000000000001</v>
      </c>
      <c r="C4491" s="370">
        <v>149.5</v>
      </c>
      <c r="D4491" s="370">
        <v>69.27</v>
      </c>
      <c r="E4491" s="370">
        <v>90.65</v>
      </c>
      <c r="F4491" s="370">
        <v>4.0430000000000001</v>
      </c>
    </row>
    <row r="4492" spans="1:8">
      <c r="A4492" s="370"/>
      <c r="B4492" s="370">
        <v>171.4</v>
      </c>
      <c r="C4492" s="370">
        <v>145.80000000000001</v>
      </c>
      <c r="D4492" s="370">
        <v>72.89</v>
      </c>
      <c r="E4492" s="370">
        <v>93.32</v>
      </c>
      <c r="F4492" s="370">
        <v>4.4279999999999999</v>
      </c>
    </row>
    <row r="4493" spans="1:8">
      <c r="A4493" s="370"/>
      <c r="B4493" s="370">
        <v>188.6</v>
      </c>
      <c r="C4493" s="370">
        <v>141.5</v>
      </c>
      <c r="D4493" s="370">
        <v>75.7</v>
      </c>
      <c r="E4493" s="370">
        <v>95.85</v>
      </c>
      <c r="F4493" s="370">
        <v>4.8630000000000004</v>
      </c>
    </row>
    <row r="4494" spans="1:8">
      <c r="A4494" s="370"/>
      <c r="B4494" s="370">
        <v>205.7</v>
      </c>
      <c r="C4494" s="370">
        <v>136.5</v>
      </c>
      <c r="D4494" s="370">
        <v>77.709999999999994</v>
      </c>
      <c r="E4494" s="370">
        <v>98.21</v>
      </c>
      <c r="F4494" s="370">
        <v>5.3490000000000002</v>
      </c>
    </row>
    <row r="4495" spans="1:8">
      <c r="A4495" s="370"/>
      <c r="B4495" s="370">
        <v>222.9</v>
      </c>
      <c r="C4495" s="370">
        <v>130.6</v>
      </c>
      <c r="D4495" s="370">
        <v>78.930000000000007</v>
      </c>
      <c r="E4495" s="370">
        <v>100.3</v>
      </c>
      <c r="F4495" s="370">
        <v>5.8879999999999999</v>
      </c>
    </row>
    <row r="4496" spans="1:8">
      <c r="A4496" s="370"/>
      <c r="B4496" s="370">
        <v>240</v>
      </c>
      <c r="C4496" s="370">
        <v>123.9</v>
      </c>
      <c r="D4496" s="370">
        <v>79.36</v>
      </c>
      <c r="E4496" s="370">
        <v>102.1</v>
      </c>
      <c r="F4496" s="370">
        <v>6.4790000000000001</v>
      </c>
    </row>
    <row r="4498" spans="1:14">
      <c r="A4498" s="412" t="s">
        <v>709</v>
      </c>
      <c r="B4498" s="259">
        <v>0</v>
      </c>
      <c r="C4498" s="259">
        <v>27</v>
      </c>
      <c r="D4498" s="259">
        <v>0</v>
      </c>
      <c r="E4498" s="259"/>
      <c r="F4498" s="259">
        <v>2.2000000000000002</v>
      </c>
      <c r="G4498" s="370">
        <v>8</v>
      </c>
      <c r="H4498" s="370">
        <v>25</v>
      </c>
      <c r="I4498" s="370">
        <v>2900</v>
      </c>
      <c r="J4498" s="370">
        <v>139</v>
      </c>
      <c r="K4498" s="370">
        <v>100</v>
      </c>
      <c r="M4498" s="371">
        <f t="shared" ref="M4498:M4503" si="2">B4498*K4498/J4498</f>
        <v>0</v>
      </c>
      <c r="N4498" s="371">
        <f t="shared" ref="N4498:N4503" si="3">C4498*(K4498/J4498)^2</f>
        <v>13.974431965219191</v>
      </c>
    </row>
    <row r="4499" spans="1:14">
      <c r="A4499" s="370"/>
      <c r="B4499" s="259">
        <v>8</v>
      </c>
      <c r="C4499" s="259">
        <v>26.3</v>
      </c>
      <c r="D4499" s="259">
        <v>47</v>
      </c>
      <c r="E4499" s="259"/>
      <c r="F4499" s="259">
        <v>2.2999999999999998</v>
      </c>
      <c r="J4499" s="370">
        <v>139</v>
      </c>
      <c r="K4499" s="370">
        <v>100</v>
      </c>
      <c r="M4499" s="371">
        <f t="shared" si="2"/>
        <v>5.7553956834532372</v>
      </c>
      <c r="N4499" s="371">
        <f t="shared" si="3"/>
        <v>13.612131877232027</v>
      </c>
    </row>
    <row r="4500" spans="1:14">
      <c r="A4500" s="370"/>
      <c r="B4500" s="259">
        <v>9</v>
      </c>
      <c r="C4500" s="259">
        <v>26</v>
      </c>
      <c r="D4500" s="259">
        <v>49</v>
      </c>
      <c r="E4500" s="259"/>
      <c r="F4500" s="259">
        <v>2.4</v>
      </c>
      <c r="J4500" s="370">
        <v>139</v>
      </c>
      <c r="K4500" s="370">
        <v>100</v>
      </c>
      <c r="M4500" s="371">
        <f t="shared" si="2"/>
        <v>6.4748201438848918</v>
      </c>
      <c r="N4500" s="371">
        <f t="shared" si="3"/>
        <v>13.456860410951814</v>
      </c>
    </row>
    <row r="4501" spans="1:14">
      <c r="A4501" s="370"/>
      <c r="B4501" s="259">
        <v>15</v>
      </c>
      <c r="C4501" s="259">
        <v>24</v>
      </c>
      <c r="D4501" s="259">
        <v>61</v>
      </c>
      <c r="E4501" s="259"/>
      <c r="F4501" s="259">
        <v>3</v>
      </c>
      <c r="J4501" s="370">
        <v>139</v>
      </c>
      <c r="K4501" s="370">
        <v>100</v>
      </c>
      <c r="M4501" s="371">
        <f t="shared" si="2"/>
        <v>10.791366906474821</v>
      </c>
      <c r="N4501" s="371">
        <f t="shared" si="3"/>
        <v>12.421717302417058</v>
      </c>
    </row>
    <row r="4502" spans="1:14">
      <c r="A4502" s="370"/>
      <c r="B4502" s="259">
        <v>18</v>
      </c>
      <c r="C4502" s="259">
        <v>22</v>
      </c>
      <c r="D4502" s="259">
        <v>62</v>
      </c>
      <c r="E4502" s="259"/>
      <c r="F4502" s="259">
        <v>3.5</v>
      </c>
      <c r="J4502" s="370">
        <v>139</v>
      </c>
      <c r="K4502" s="370">
        <v>100</v>
      </c>
      <c r="M4502" s="371">
        <f t="shared" si="2"/>
        <v>12.949640287769784</v>
      </c>
      <c r="N4502" s="371">
        <f t="shared" si="3"/>
        <v>11.386574193882304</v>
      </c>
    </row>
    <row r="4503" spans="1:14">
      <c r="A4503" s="370"/>
      <c r="B4503" s="259">
        <v>25</v>
      </c>
      <c r="C4503" s="259">
        <v>15</v>
      </c>
      <c r="D4503" s="259">
        <v>51</v>
      </c>
      <c r="E4503" s="259"/>
      <c r="F4503" s="259">
        <v>4</v>
      </c>
      <c r="J4503" s="370">
        <v>139</v>
      </c>
      <c r="K4503" s="370">
        <v>100</v>
      </c>
      <c r="M4503" s="371">
        <f t="shared" si="2"/>
        <v>17.985611510791365</v>
      </c>
      <c r="N4503" s="371">
        <f t="shared" si="3"/>
        <v>7.763573314010662</v>
      </c>
    </row>
    <row r="4504" spans="1:14">
      <c r="B4504" s="1"/>
      <c r="C4504" s="1"/>
      <c r="D4504" s="1"/>
      <c r="E4504" s="1"/>
      <c r="F4504" s="1"/>
    </row>
    <row r="4505" spans="1:14">
      <c r="A4505" s="413" t="s">
        <v>710</v>
      </c>
      <c r="B4505" s="370">
        <v>0</v>
      </c>
      <c r="C4505" s="370">
        <v>43</v>
      </c>
      <c r="D4505" s="370">
        <v>0</v>
      </c>
      <c r="E4505" s="370"/>
      <c r="F4505" s="370">
        <v>1.9</v>
      </c>
      <c r="G4505" s="370">
        <v>10</v>
      </c>
      <c r="H4505" s="370">
        <v>26</v>
      </c>
      <c r="I4505" s="370">
        <v>2900</v>
      </c>
      <c r="J4505" s="370">
        <v>174</v>
      </c>
      <c r="K4505" s="370">
        <v>125</v>
      </c>
      <c r="M4505" s="371">
        <f t="shared" ref="M4505:M4568" si="4">B4505*K4505/J4505</f>
        <v>0</v>
      </c>
      <c r="N4505" s="371">
        <f t="shared" ref="N4505:N4568" si="5">C4505*(K4505/J4505)^2</f>
        <v>22.191669969612892</v>
      </c>
    </row>
    <row r="4506" spans="1:14">
      <c r="A4506" s="370"/>
      <c r="B4506" s="370">
        <v>10</v>
      </c>
      <c r="C4506" s="370">
        <v>42</v>
      </c>
      <c r="D4506" s="370">
        <v>45</v>
      </c>
      <c r="E4506" s="370"/>
      <c r="F4506" s="370">
        <v>2</v>
      </c>
      <c r="J4506" s="370">
        <v>174</v>
      </c>
      <c r="K4506" s="370">
        <v>125</v>
      </c>
      <c r="M4506" s="371">
        <f t="shared" si="4"/>
        <v>7.1839080459770113</v>
      </c>
      <c r="N4506" s="371">
        <f t="shared" si="5"/>
        <v>21.675584621482361</v>
      </c>
    </row>
    <row r="4507" spans="1:14">
      <c r="A4507" s="370"/>
      <c r="B4507" s="370">
        <v>15</v>
      </c>
      <c r="C4507" s="370">
        <v>41</v>
      </c>
      <c r="D4507" s="370">
        <v>53</v>
      </c>
      <c r="E4507" s="370"/>
      <c r="F4507" s="370">
        <v>2.2000000000000002</v>
      </c>
      <c r="J4507" s="370">
        <v>174</v>
      </c>
      <c r="K4507" s="370">
        <v>125</v>
      </c>
      <c r="M4507" s="371">
        <f t="shared" si="4"/>
        <v>10.775862068965518</v>
      </c>
      <c r="N4507" s="371">
        <f t="shared" si="5"/>
        <v>21.15949927335183</v>
      </c>
    </row>
    <row r="4508" spans="1:14">
      <c r="A4508" s="370"/>
      <c r="B4508" s="370">
        <v>18</v>
      </c>
      <c r="C4508" s="370">
        <v>39.5</v>
      </c>
      <c r="D4508" s="370">
        <v>57</v>
      </c>
      <c r="E4508" s="370"/>
      <c r="F4508" s="370">
        <v>2.6</v>
      </c>
      <c r="J4508" s="370">
        <v>174</v>
      </c>
      <c r="K4508" s="370">
        <v>125</v>
      </c>
      <c r="M4508" s="371">
        <f t="shared" si="4"/>
        <v>12.931034482758621</v>
      </c>
      <c r="N4508" s="371">
        <f t="shared" si="5"/>
        <v>20.38537125115603</v>
      </c>
    </row>
    <row r="4509" spans="1:14">
      <c r="A4509" s="370"/>
      <c r="B4509" s="370">
        <v>22</v>
      </c>
      <c r="C4509" s="370">
        <v>36.6</v>
      </c>
      <c r="D4509" s="370">
        <v>57</v>
      </c>
      <c r="E4509" s="370"/>
      <c r="F4509" s="370">
        <v>4</v>
      </c>
      <c r="J4509" s="370">
        <v>174</v>
      </c>
      <c r="K4509" s="370">
        <v>125</v>
      </c>
      <c r="M4509" s="371">
        <f t="shared" si="4"/>
        <v>15.804597701149426</v>
      </c>
      <c r="N4509" s="371">
        <f t="shared" si="5"/>
        <v>18.888723741577486</v>
      </c>
    </row>
    <row r="4510" spans="1:14">
      <c r="A4510" s="370"/>
      <c r="B4510" s="370">
        <v>26</v>
      </c>
      <c r="C4510" s="370">
        <v>32</v>
      </c>
      <c r="D4510" s="370">
        <v>54</v>
      </c>
      <c r="E4510" s="370"/>
      <c r="F4510" s="370">
        <v>7</v>
      </c>
      <c r="J4510" s="370">
        <v>174</v>
      </c>
      <c r="K4510" s="370">
        <v>125</v>
      </c>
      <c r="M4510" s="371">
        <f t="shared" si="4"/>
        <v>18.678160919540229</v>
      </c>
      <c r="N4510" s="371">
        <f t="shared" si="5"/>
        <v>16.514731140177037</v>
      </c>
    </row>
    <row r="4512" spans="1:14">
      <c r="A4512" s="413" t="s">
        <v>711</v>
      </c>
      <c r="B4512" s="370">
        <v>0</v>
      </c>
      <c r="C4512" s="370">
        <v>66</v>
      </c>
      <c r="D4512" s="370">
        <v>0</v>
      </c>
      <c r="E4512" s="370"/>
      <c r="F4512" s="370">
        <v>1.9</v>
      </c>
      <c r="G4512" s="370">
        <v>11</v>
      </c>
      <c r="H4512" s="370">
        <v>28</v>
      </c>
      <c r="I4512" s="370">
        <v>2900</v>
      </c>
      <c r="J4512" s="370">
        <v>214</v>
      </c>
      <c r="K4512" s="370">
        <v>165</v>
      </c>
      <c r="M4512" s="371">
        <f t="shared" si="4"/>
        <v>0</v>
      </c>
      <c r="N4512" s="371">
        <f t="shared" si="5"/>
        <v>39.235959472443007</v>
      </c>
    </row>
    <row r="4513" spans="1:14">
      <c r="A4513" s="370"/>
      <c r="B4513" s="370">
        <v>11</v>
      </c>
      <c r="C4513" s="370">
        <v>64</v>
      </c>
      <c r="D4513" s="370">
        <v>40</v>
      </c>
      <c r="E4513" s="370"/>
      <c r="F4513" s="370">
        <v>2</v>
      </c>
      <c r="J4513" s="370">
        <v>214</v>
      </c>
      <c r="K4513" s="370">
        <v>165</v>
      </c>
      <c r="M4513" s="371">
        <f t="shared" si="4"/>
        <v>8.4813084112149539</v>
      </c>
      <c r="N4513" s="371">
        <f t="shared" si="5"/>
        <v>38.046991003581098</v>
      </c>
    </row>
    <row r="4514" spans="1:14">
      <c r="A4514" s="370"/>
      <c r="B4514" s="370">
        <v>15</v>
      </c>
      <c r="C4514" s="370">
        <v>62</v>
      </c>
      <c r="D4514" s="370">
        <v>47</v>
      </c>
      <c r="E4514" s="370"/>
      <c r="F4514" s="370">
        <v>2.1</v>
      </c>
      <c r="J4514" s="370">
        <v>214</v>
      </c>
      <c r="K4514" s="370">
        <v>165</v>
      </c>
      <c r="M4514" s="371">
        <f t="shared" si="4"/>
        <v>11.565420560747663</v>
      </c>
      <c r="N4514" s="371">
        <f t="shared" si="5"/>
        <v>36.85802253471919</v>
      </c>
    </row>
    <row r="4515" spans="1:14">
      <c r="A4515" s="370"/>
      <c r="B4515" s="370">
        <v>18</v>
      </c>
      <c r="C4515" s="370">
        <v>59</v>
      </c>
      <c r="D4515" s="370">
        <v>49</v>
      </c>
      <c r="E4515" s="370"/>
      <c r="F4515" s="370">
        <v>2.2000000000000002</v>
      </c>
      <c r="J4515" s="370">
        <v>214</v>
      </c>
      <c r="K4515" s="370">
        <v>165</v>
      </c>
      <c r="M4515" s="371">
        <f t="shared" si="4"/>
        <v>13.878504672897197</v>
      </c>
      <c r="N4515" s="371">
        <f t="shared" si="5"/>
        <v>35.074569831426324</v>
      </c>
    </row>
    <row r="4516" spans="1:14">
      <c r="A4516" s="370"/>
      <c r="B4516" s="370">
        <v>22</v>
      </c>
      <c r="C4516" s="370">
        <v>54</v>
      </c>
      <c r="D4516" s="370">
        <v>49</v>
      </c>
      <c r="E4516" s="370"/>
      <c r="F4516" s="370">
        <v>2.5</v>
      </c>
      <c r="J4516" s="370">
        <v>214</v>
      </c>
      <c r="K4516" s="370">
        <v>165</v>
      </c>
      <c r="M4516" s="371">
        <f t="shared" si="4"/>
        <v>16.962616822429908</v>
      </c>
      <c r="N4516" s="371">
        <f t="shared" si="5"/>
        <v>32.102148659271549</v>
      </c>
    </row>
    <row r="4517" spans="1:14">
      <c r="A4517" s="370"/>
      <c r="B4517" s="370">
        <v>28</v>
      </c>
      <c r="C4517" s="370">
        <v>40</v>
      </c>
      <c r="D4517" s="370">
        <v>40</v>
      </c>
      <c r="E4517" s="370"/>
      <c r="F4517" s="370">
        <v>3</v>
      </c>
      <c r="J4517" s="370">
        <v>214</v>
      </c>
      <c r="K4517" s="370">
        <v>165</v>
      </c>
      <c r="M4517" s="371">
        <f t="shared" si="4"/>
        <v>21.588785046728972</v>
      </c>
      <c r="N4517" s="371">
        <f t="shared" si="5"/>
        <v>23.779369377238186</v>
      </c>
    </row>
    <row r="4519" spans="1:14">
      <c r="A4519" s="413" t="s">
        <v>712</v>
      </c>
      <c r="B4519" s="370">
        <v>0</v>
      </c>
      <c r="C4519" s="370">
        <v>93</v>
      </c>
      <c r="D4519" s="370">
        <v>0</v>
      </c>
      <c r="E4519" s="370"/>
      <c r="F4519" s="370">
        <v>1.8</v>
      </c>
      <c r="G4519" s="370">
        <v>13</v>
      </c>
      <c r="H4519" s="370">
        <v>40</v>
      </c>
      <c r="I4519" s="370">
        <v>2900</v>
      </c>
      <c r="J4519" s="370">
        <v>264</v>
      </c>
      <c r="K4519" s="370">
        <v>205</v>
      </c>
      <c r="M4519" s="371">
        <f t="shared" si="4"/>
        <v>0</v>
      </c>
      <c r="N4519" s="371">
        <f t="shared" si="5"/>
        <v>56.076747589531678</v>
      </c>
    </row>
    <row r="4520" spans="1:14">
      <c r="A4520" s="370"/>
      <c r="B4520" s="370">
        <v>13</v>
      </c>
      <c r="C4520" s="370">
        <v>91</v>
      </c>
      <c r="D4520" s="370">
        <v>30</v>
      </c>
      <c r="E4520" s="370"/>
      <c r="F4520" s="370">
        <v>1.8</v>
      </c>
      <c r="J4520" s="370">
        <v>264</v>
      </c>
      <c r="K4520" s="370">
        <v>205</v>
      </c>
      <c r="M4520" s="371">
        <f t="shared" si="4"/>
        <v>10.094696969696969</v>
      </c>
      <c r="N4520" s="371">
        <f t="shared" si="5"/>
        <v>54.870796028466479</v>
      </c>
    </row>
    <row r="4521" spans="1:14">
      <c r="A4521" s="370"/>
      <c r="B4521" s="370">
        <v>22</v>
      </c>
      <c r="C4521" s="370">
        <v>86</v>
      </c>
      <c r="D4521" s="370">
        <v>38</v>
      </c>
      <c r="E4521" s="370"/>
      <c r="F4521" s="370">
        <v>2.5</v>
      </c>
      <c r="J4521" s="370">
        <v>264</v>
      </c>
      <c r="K4521" s="370">
        <v>205</v>
      </c>
      <c r="M4521" s="371">
        <f t="shared" si="4"/>
        <v>17.083333333333332</v>
      </c>
      <c r="N4521" s="371">
        <f t="shared" si="5"/>
        <v>51.855917125803487</v>
      </c>
    </row>
    <row r="4522" spans="1:14">
      <c r="A4522" s="370"/>
      <c r="B4522" s="370">
        <v>26</v>
      </c>
      <c r="C4522" s="370">
        <v>83</v>
      </c>
      <c r="D4522" s="370">
        <v>40</v>
      </c>
      <c r="E4522" s="370"/>
      <c r="F4522" s="370">
        <v>2.6</v>
      </c>
      <c r="J4522" s="370">
        <v>264</v>
      </c>
      <c r="K4522" s="370">
        <v>205</v>
      </c>
      <c r="M4522" s="371">
        <f t="shared" si="4"/>
        <v>20.189393939393938</v>
      </c>
      <c r="N4522" s="371">
        <f t="shared" si="5"/>
        <v>50.046989784205692</v>
      </c>
    </row>
    <row r="4523" spans="1:14">
      <c r="A4523" s="370"/>
      <c r="B4523" s="370">
        <v>31</v>
      </c>
      <c r="C4523" s="370">
        <v>78</v>
      </c>
      <c r="D4523" s="370">
        <v>41</v>
      </c>
      <c r="E4523" s="370"/>
      <c r="F4523" s="370">
        <v>3</v>
      </c>
      <c r="J4523" s="370">
        <v>264</v>
      </c>
      <c r="K4523" s="370">
        <v>205</v>
      </c>
      <c r="M4523" s="371">
        <f t="shared" si="4"/>
        <v>24.071969696969695</v>
      </c>
      <c r="N4523" s="371">
        <f t="shared" si="5"/>
        <v>47.0321108815427</v>
      </c>
    </row>
    <row r="4524" spans="1:14">
      <c r="A4524" s="370"/>
      <c r="B4524" s="370">
        <v>40</v>
      </c>
      <c r="C4524" s="370">
        <v>62</v>
      </c>
      <c r="D4524" s="370">
        <v>35</v>
      </c>
      <c r="E4524" s="370"/>
      <c r="F4524" s="370">
        <v>3.5</v>
      </c>
      <c r="J4524" s="370">
        <v>264</v>
      </c>
      <c r="K4524" s="370">
        <v>205</v>
      </c>
      <c r="M4524" s="371">
        <f t="shared" si="4"/>
        <v>31.060606060606062</v>
      </c>
      <c r="N4524" s="371">
        <f t="shared" si="5"/>
        <v>37.384498393021119</v>
      </c>
    </row>
    <row r="4526" spans="1:14">
      <c r="A4526" s="413" t="s">
        <v>713</v>
      </c>
      <c r="B4526" s="370">
        <v>0</v>
      </c>
      <c r="C4526" s="370">
        <v>26.5</v>
      </c>
      <c r="D4526" s="370">
        <v>0</v>
      </c>
      <c r="E4526" s="370"/>
      <c r="F4526" s="370">
        <v>2.1</v>
      </c>
      <c r="G4526" s="370">
        <v>17</v>
      </c>
      <c r="H4526" s="370">
        <v>46</v>
      </c>
      <c r="I4526" s="370">
        <v>2900</v>
      </c>
      <c r="J4526" s="370">
        <v>139</v>
      </c>
      <c r="K4526" s="370">
        <v>100</v>
      </c>
      <c r="M4526" s="371">
        <f t="shared" si="4"/>
        <v>0</v>
      </c>
      <c r="N4526" s="371">
        <f t="shared" si="5"/>
        <v>13.715646188085502</v>
      </c>
    </row>
    <row r="4527" spans="1:14">
      <c r="A4527" s="370"/>
      <c r="B4527" s="370">
        <v>17</v>
      </c>
      <c r="C4527" s="370">
        <v>25.5</v>
      </c>
      <c r="D4527" s="370">
        <v>61</v>
      </c>
      <c r="E4527" s="370"/>
      <c r="F4527" s="370">
        <v>2.2000000000000002</v>
      </c>
      <c r="J4527" s="370">
        <v>139</v>
      </c>
      <c r="K4527" s="370">
        <v>100</v>
      </c>
      <c r="M4527" s="371">
        <f t="shared" si="4"/>
        <v>12.23021582733813</v>
      </c>
      <c r="N4527" s="371">
        <f t="shared" si="5"/>
        <v>13.198074633818125</v>
      </c>
    </row>
    <row r="4528" spans="1:14">
      <c r="A4528" s="370"/>
      <c r="B4528" s="370">
        <v>25</v>
      </c>
      <c r="C4528" s="370">
        <v>24.5</v>
      </c>
      <c r="D4528" s="370">
        <v>71</v>
      </c>
      <c r="E4528" s="370"/>
      <c r="F4528" s="370">
        <v>2.6</v>
      </c>
      <c r="J4528" s="370">
        <v>139</v>
      </c>
      <c r="K4528" s="370">
        <v>100</v>
      </c>
      <c r="M4528" s="371">
        <f t="shared" si="4"/>
        <v>17.985611510791365</v>
      </c>
      <c r="N4528" s="371">
        <f t="shared" si="5"/>
        <v>12.680503079550748</v>
      </c>
    </row>
    <row r="4529" spans="1:14">
      <c r="A4529" s="370"/>
      <c r="B4529" s="370">
        <v>30</v>
      </c>
      <c r="C4529" s="370">
        <v>23.5</v>
      </c>
      <c r="D4529" s="370">
        <v>73</v>
      </c>
      <c r="E4529" s="370"/>
      <c r="F4529" s="370">
        <v>3</v>
      </c>
      <c r="J4529" s="370">
        <v>139</v>
      </c>
      <c r="K4529" s="370">
        <v>100</v>
      </c>
      <c r="M4529" s="371">
        <f t="shared" si="4"/>
        <v>21.582733812949641</v>
      </c>
      <c r="N4529" s="371">
        <f t="shared" si="5"/>
        <v>12.162931525283369</v>
      </c>
    </row>
    <row r="4530" spans="1:14">
      <c r="A4530" s="370"/>
      <c r="B4530" s="370">
        <v>36</v>
      </c>
      <c r="C4530" s="370">
        <v>22</v>
      </c>
      <c r="D4530" s="370">
        <v>73</v>
      </c>
      <c r="E4530" s="370"/>
      <c r="F4530" s="370">
        <v>3.5</v>
      </c>
      <c r="J4530" s="370">
        <v>139</v>
      </c>
      <c r="K4530" s="370">
        <v>100</v>
      </c>
      <c r="M4530" s="371">
        <f t="shared" si="4"/>
        <v>25.899280575539567</v>
      </c>
      <c r="N4530" s="371">
        <f t="shared" si="5"/>
        <v>11.386574193882304</v>
      </c>
    </row>
    <row r="4531" spans="1:14">
      <c r="A4531" s="370"/>
      <c r="B4531" s="370">
        <v>46</v>
      </c>
      <c r="C4531" s="370">
        <v>17.5</v>
      </c>
      <c r="D4531" s="370">
        <v>66</v>
      </c>
      <c r="E4531" s="370"/>
      <c r="F4531" s="370">
        <v>6</v>
      </c>
      <c r="J4531" s="370">
        <v>139</v>
      </c>
      <c r="K4531" s="370">
        <v>100</v>
      </c>
      <c r="M4531" s="371">
        <f t="shared" si="4"/>
        <v>33.093525179856115</v>
      </c>
      <c r="N4531" s="371">
        <f t="shared" si="5"/>
        <v>9.0575021996791047</v>
      </c>
    </row>
    <row r="4533" spans="1:14">
      <c r="A4533" s="413" t="s">
        <v>714</v>
      </c>
      <c r="B4533" s="370">
        <v>0</v>
      </c>
      <c r="C4533" s="370">
        <v>41</v>
      </c>
      <c r="D4533" s="370">
        <v>0</v>
      </c>
      <c r="E4533" s="370"/>
      <c r="F4533" s="370">
        <v>2</v>
      </c>
      <c r="G4533" s="370">
        <v>12</v>
      </c>
      <c r="H4533" s="370">
        <v>45</v>
      </c>
      <c r="I4533" s="370">
        <v>2900</v>
      </c>
      <c r="J4533" s="370">
        <v>174</v>
      </c>
      <c r="K4533" s="370">
        <v>125</v>
      </c>
      <c r="M4533" s="371">
        <f t="shared" si="4"/>
        <v>0</v>
      </c>
      <c r="N4533" s="371">
        <f t="shared" si="5"/>
        <v>21.15949927335183</v>
      </c>
    </row>
    <row r="4534" spans="1:14">
      <c r="A4534" s="370"/>
      <c r="B4534" s="370">
        <v>12</v>
      </c>
      <c r="C4534" s="370">
        <v>40</v>
      </c>
      <c r="D4534" s="370">
        <v>48</v>
      </c>
      <c r="E4534" s="370"/>
      <c r="F4534" s="370">
        <v>2</v>
      </c>
      <c r="J4534" s="370">
        <v>174</v>
      </c>
      <c r="K4534" s="370">
        <v>125</v>
      </c>
      <c r="M4534" s="371">
        <f t="shared" si="4"/>
        <v>8.6206896551724146</v>
      </c>
      <c r="N4534" s="371">
        <f t="shared" si="5"/>
        <v>20.643413925221296</v>
      </c>
    </row>
    <row r="4535" spans="1:14">
      <c r="A4535" s="370"/>
      <c r="B4535" s="370">
        <v>18</v>
      </c>
      <c r="C4535" s="370">
        <v>39.5</v>
      </c>
      <c r="D4535" s="370">
        <v>54</v>
      </c>
      <c r="E4535" s="370"/>
      <c r="F4535" s="370">
        <v>2.1</v>
      </c>
      <c r="J4535" s="370">
        <v>174</v>
      </c>
      <c r="K4535" s="370">
        <v>125</v>
      </c>
      <c r="M4535" s="371">
        <f t="shared" si="4"/>
        <v>12.931034482758621</v>
      </c>
      <c r="N4535" s="371">
        <f t="shared" si="5"/>
        <v>20.38537125115603</v>
      </c>
    </row>
    <row r="4536" spans="1:14">
      <c r="A4536" s="370"/>
      <c r="B4536" s="370">
        <v>30</v>
      </c>
      <c r="C4536" s="370">
        <v>35</v>
      </c>
      <c r="D4536" s="370">
        <v>64</v>
      </c>
      <c r="E4536" s="370"/>
      <c r="F4536" s="370">
        <v>3</v>
      </c>
      <c r="J4536" s="370">
        <v>174</v>
      </c>
      <c r="K4536" s="370">
        <v>125</v>
      </c>
      <c r="M4536" s="371">
        <f t="shared" si="4"/>
        <v>21.551724137931036</v>
      </c>
      <c r="N4536" s="371">
        <f t="shared" si="5"/>
        <v>18.062987184568634</v>
      </c>
    </row>
    <row r="4537" spans="1:14">
      <c r="A4537" s="370"/>
      <c r="B4537" s="370">
        <v>36</v>
      </c>
      <c r="C4537" s="370">
        <v>32</v>
      </c>
      <c r="D4537" s="370">
        <v>63</v>
      </c>
      <c r="E4537" s="370"/>
      <c r="F4537" s="370">
        <v>3.6</v>
      </c>
      <c r="J4537" s="370">
        <v>174</v>
      </c>
      <c r="K4537" s="370">
        <v>125</v>
      </c>
      <c r="M4537" s="371">
        <f t="shared" si="4"/>
        <v>25.862068965517242</v>
      </c>
      <c r="N4537" s="371">
        <f t="shared" si="5"/>
        <v>16.514731140177037</v>
      </c>
    </row>
    <row r="4538" spans="1:14">
      <c r="A4538" s="370"/>
      <c r="B4538" s="370">
        <v>45</v>
      </c>
      <c r="C4538" s="370">
        <v>24</v>
      </c>
      <c r="D4538" s="370">
        <v>48</v>
      </c>
      <c r="E4538" s="370"/>
      <c r="F4538" s="370">
        <v>6</v>
      </c>
      <c r="J4538" s="370">
        <v>174</v>
      </c>
      <c r="K4538" s="370">
        <v>125</v>
      </c>
      <c r="M4538" s="371">
        <f t="shared" si="4"/>
        <v>32.327586206896555</v>
      </c>
      <c r="N4538" s="371">
        <f t="shared" si="5"/>
        <v>12.386048355132779</v>
      </c>
    </row>
    <row r="4540" spans="1:14">
      <c r="A4540" s="413" t="s">
        <v>716</v>
      </c>
      <c r="B4540" s="370">
        <v>0</v>
      </c>
      <c r="C4540" s="370">
        <v>63</v>
      </c>
      <c r="D4540" s="370">
        <v>0</v>
      </c>
      <c r="E4540" s="370"/>
      <c r="F4540" s="370">
        <v>2</v>
      </c>
      <c r="G4540" s="370">
        <v>16</v>
      </c>
      <c r="H4540" s="370">
        <v>48</v>
      </c>
      <c r="I4540" s="370">
        <v>2900</v>
      </c>
      <c r="J4540" s="370">
        <v>214</v>
      </c>
      <c r="K4540" s="370">
        <v>165</v>
      </c>
      <c r="M4540" s="371">
        <f t="shared" si="4"/>
        <v>0</v>
      </c>
      <c r="N4540" s="371">
        <f t="shared" si="5"/>
        <v>37.452506769150141</v>
      </c>
    </row>
    <row r="4541" spans="1:14">
      <c r="A4541" s="370"/>
      <c r="B4541" s="370">
        <v>16</v>
      </c>
      <c r="C4541" s="370">
        <v>62</v>
      </c>
      <c r="D4541" s="370">
        <v>47</v>
      </c>
      <c r="E4541" s="370"/>
      <c r="F4541" s="370">
        <v>2.2000000000000002</v>
      </c>
      <c r="J4541" s="370">
        <v>214</v>
      </c>
      <c r="K4541" s="370">
        <v>165</v>
      </c>
      <c r="M4541" s="371">
        <f t="shared" si="4"/>
        <v>12.336448598130842</v>
      </c>
      <c r="N4541" s="371">
        <f t="shared" si="5"/>
        <v>36.85802253471919</v>
      </c>
    </row>
    <row r="4542" spans="1:14">
      <c r="A4542" s="370"/>
      <c r="B4542" s="370">
        <v>25</v>
      </c>
      <c r="C4542" s="370">
        <v>59</v>
      </c>
      <c r="D4542" s="370">
        <v>56</v>
      </c>
      <c r="E4542" s="370"/>
      <c r="F4542" s="370">
        <v>2.8</v>
      </c>
      <c r="J4542" s="370">
        <v>214</v>
      </c>
      <c r="K4542" s="370">
        <v>165</v>
      </c>
      <c r="M4542" s="371">
        <f t="shared" si="4"/>
        <v>19.27570093457944</v>
      </c>
      <c r="N4542" s="371">
        <f t="shared" si="5"/>
        <v>35.074569831426324</v>
      </c>
    </row>
    <row r="4543" spans="1:14">
      <c r="A4543" s="370"/>
      <c r="B4543" s="370">
        <v>30</v>
      </c>
      <c r="C4543" s="370">
        <v>57</v>
      </c>
      <c r="D4543" s="370">
        <v>59</v>
      </c>
      <c r="E4543" s="370"/>
      <c r="F4543" s="370">
        <v>3</v>
      </c>
      <c r="J4543" s="370">
        <v>214</v>
      </c>
      <c r="K4543" s="370">
        <v>165</v>
      </c>
      <c r="M4543" s="371">
        <f t="shared" si="4"/>
        <v>23.130841121495326</v>
      </c>
      <c r="N4543" s="371">
        <f t="shared" si="5"/>
        <v>33.885601362564415</v>
      </c>
    </row>
    <row r="4544" spans="1:14">
      <c r="A4544" s="370"/>
      <c r="B4544" s="370">
        <v>36</v>
      </c>
      <c r="C4544" s="370">
        <v>54</v>
      </c>
      <c r="D4544" s="370">
        <v>59</v>
      </c>
      <c r="E4544" s="370"/>
      <c r="F4544" s="370">
        <v>3.5</v>
      </c>
      <c r="J4544" s="370">
        <v>214</v>
      </c>
      <c r="K4544" s="370">
        <v>165</v>
      </c>
      <c r="M4544" s="371">
        <f t="shared" si="4"/>
        <v>27.757009345794394</v>
      </c>
      <c r="N4544" s="371">
        <f t="shared" si="5"/>
        <v>32.102148659271549</v>
      </c>
    </row>
    <row r="4545" spans="1:14">
      <c r="A4545" s="370"/>
      <c r="B4545" s="370">
        <v>48</v>
      </c>
      <c r="C4545" s="370">
        <v>41</v>
      </c>
      <c r="D4545" s="370">
        <v>52</v>
      </c>
      <c r="E4545" s="370"/>
      <c r="F4545" s="370">
        <v>4.8</v>
      </c>
      <c r="J4545" s="370">
        <v>214</v>
      </c>
      <c r="K4545" s="370">
        <v>165</v>
      </c>
      <c r="M4545" s="371">
        <f t="shared" si="4"/>
        <v>37.009345794392523</v>
      </c>
      <c r="N4545" s="371">
        <f t="shared" si="5"/>
        <v>24.373853611669141</v>
      </c>
    </row>
    <row r="4547" spans="1:14">
      <c r="A4547" s="413" t="s">
        <v>717</v>
      </c>
      <c r="B4547" s="370">
        <v>0</v>
      </c>
      <c r="C4547" s="370">
        <v>96</v>
      </c>
      <c r="D4547" s="370">
        <v>0</v>
      </c>
      <c r="E4547" s="370"/>
      <c r="F4547" s="370">
        <v>2</v>
      </c>
      <c r="G4547" s="370">
        <v>23</v>
      </c>
      <c r="H4547" s="370">
        <v>60</v>
      </c>
      <c r="I4547" s="370">
        <v>2900</v>
      </c>
      <c r="J4547" s="370">
        <v>264</v>
      </c>
      <c r="K4547" s="370">
        <v>205</v>
      </c>
      <c r="M4547" s="371">
        <f t="shared" si="4"/>
        <v>0</v>
      </c>
      <c r="N4547" s="371">
        <f t="shared" si="5"/>
        <v>57.885674931129472</v>
      </c>
    </row>
    <row r="4548" spans="1:14">
      <c r="A4548" s="370"/>
      <c r="B4548" s="370">
        <v>23</v>
      </c>
      <c r="C4548" s="370">
        <v>93</v>
      </c>
      <c r="D4548" s="370">
        <v>42</v>
      </c>
      <c r="E4548" s="370"/>
      <c r="F4548" s="370">
        <v>2.1</v>
      </c>
      <c r="J4548" s="370">
        <v>264</v>
      </c>
      <c r="K4548" s="370">
        <v>205</v>
      </c>
      <c r="M4548" s="371">
        <f t="shared" si="4"/>
        <v>17.859848484848484</v>
      </c>
      <c r="N4548" s="371">
        <f t="shared" si="5"/>
        <v>56.076747589531678</v>
      </c>
    </row>
    <row r="4549" spans="1:14">
      <c r="A4549" s="370"/>
      <c r="B4549" s="370">
        <v>33</v>
      </c>
      <c r="C4549" s="370">
        <v>89</v>
      </c>
      <c r="D4549" s="370">
        <v>49</v>
      </c>
      <c r="E4549" s="370"/>
      <c r="F4549" s="370">
        <v>2.2000000000000002</v>
      </c>
      <c r="J4549" s="370">
        <v>264</v>
      </c>
      <c r="K4549" s="370">
        <v>205</v>
      </c>
      <c r="M4549" s="371">
        <f t="shared" si="4"/>
        <v>25.625</v>
      </c>
      <c r="N4549" s="371">
        <f t="shared" si="5"/>
        <v>53.664844467401288</v>
      </c>
    </row>
    <row r="4550" spans="1:14">
      <c r="A4550" s="370"/>
      <c r="B4550" s="370">
        <v>40</v>
      </c>
      <c r="C4550" s="370">
        <v>84</v>
      </c>
      <c r="D4550" s="370">
        <v>53</v>
      </c>
      <c r="E4550" s="370"/>
      <c r="F4550" s="370">
        <v>2.2999999999999998</v>
      </c>
      <c r="J4550" s="370">
        <v>264</v>
      </c>
      <c r="K4550" s="370">
        <v>205</v>
      </c>
      <c r="M4550" s="371">
        <f t="shared" si="4"/>
        <v>31.060606060606062</v>
      </c>
      <c r="N4550" s="371">
        <f t="shared" si="5"/>
        <v>50.649965564738288</v>
      </c>
    </row>
    <row r="4551" spans="1:14">
      <c r="A4551" s="370"/>
      <c r="B4551" s="370">
        <v>50</v>
      </c>
      <c r="C4551" s="370">
        <v>75</v>
      </c>
      <c r="D4551" s="370">
        <v>53</v>
      </c>
      <c r="E4551" s="370"/>
      <c r="F4551" s="370">
        <v>2.7</v>
      </c>
      <c r="J4551" s="370">
        <v>264</v>
      </c>
      <c r="K4551" s="370">
        <v>205</v>
      </c>
      <c r="M4551" s="371">
        <f t="shared" si="4"/>
        <v>38.825757575757578</v>
      </c>
      <c r="N4551" s="371">
        <f t="shared" si="5"/>
        <v>45.223183539944905</v>
      </c>
    </row>
    <row r="4552" spans="1:14">
      <c r="A4552" s="370"/>
      <c r="B4552" s="370">
        <v>60</v>
      </c>
      <c r="C4552" s="370">
        <v>58</v>
      </c>
      <c r="D4552" s="370">
        <v>42</v>
      </c>
      <c r="E4552" s="370"/>
      <c r="F4552" s="370">
        <v>3.6</v>
      </c>
      <c r="J4552" s="370">
        <v>264</v>
      </c>
      <c r="K4552" s="370">
        <v>205</v>
      </c>
      <c r="M4552" s="371">
        <f t="shared" si="4"/>
        <v>46.590909090909093</v>
      </c>
      <c r="N4552" s="371">
        <f t="shared" si="5"/>
        <v>34.972595270890722</v>
      </c>
    </row>
    <row r="4554" spans="1:14">
      <c r="A4554" s="413" t="s">
        <v>719</v>
      </c>
      <c r="B4554" s="370">
        <v>0</v>
      </c>
      <c r="C4554" s="370">
        <v>158</v>
      </c>
      <c r="D4554" s="370">
        <v>0</v>
      </c>
      <c r="E4554" s="370"/>
      <c r="F4554" s="370">
        <v>2.5</v>
      </c>
      <c r="G4554" s="370">
        <v>22</v>
      </c>
      <c r="H4554" s="370">
        <v>54</v>
      </c>
      <c r="I4554" s="370">
        <v>2900</v>
      </c>
      <c r="J4554" s="370">
        <v>329</v>
      </c>
      <c r="K4554" s="370">
        <v>255</v>
      </c>
      <c r="M4554" s="371">
        <f t="shared" si="4"/>
        <v>0</v>
      </c>
      <c r="N4554" s="371">
        <f t="shared" si="5"/>
        <v>94.91736033480845</v>
      </c>
    </row>
    <row r="4555" spans="1:14">
      <c r="A4555" s="370"/>
      <c r="B4555" s="370">
        <v>22</v>
      </c>
      <c r="C4555" s="370">
        <v>155</v>
      </c>
      <c r="D4555" s="370">
        <v>33</v>
      </c>
      <c r="E4555" s="370"/>
      <c r="F4555" s="370">
        <v>2.7</v>
      </c>
      <c r="J4555" s="370">
        <v>329</v>
      </c>
      <c r="K4555" s="370">
        <v>255</v>
      </c>
      <c r="M4555" s="371">
        <f t="shared" si="4"/>
        <v>17.051671732522795</v>
      </c>
      <c r="N4555" s="371">
        <f t="shared" si="5"/>
        <v>93.11513197402094</v>
      </c>
    </row>
    <row r="4556" spans="1:14">
      <c r="A4556" s="370"/>
      <c r="B4556" s="370">
        <v>30</v>
      </c>
      <c r="C4556" s="370">
        <v>152</v>
      </c>
      <c r="D4556" s="370">
        <v>39</v>
      </c>
      <c r="E4556" s="370"/>
      <c r="F4556" s="370">
        <v>2.9</v>
      </c>
      <c r="J4556" s="370">
        <v>329</v>
      </c>
      <c r="K4556" s="370">
        <v>255</v>
      </c>
      <c r="M4556" s="371">
        <f t="shared" si="4"/>
        <v>23.252279635258358</v>
      </c>
      <c r="N4556" s="371">
        <f t="shared" si="5"/>
        <v>91.312903613233445</v>
      </c>
    </row>
    <row r="4557" spans="1:14">
      <c r="A4557" s="370"/>
      <c r="B4557" s="370">
        <v>36</v>
      </c>
      <c r="C4557" s="370">
        <v>148</v>
      </c>
      <c r="D4557" s="370">
        <v>42</v>
      </c>
      <c r="E4557" s="370"/>
      <c r="F4557" s="370">
        <v>3.5</v>
      </c>
      <c r="J4557" s="370">
        <v>329</v>
      </c>
      <c r="K4557" s="370">
        <v>255</v>
      </c>
      <c r="M4557" s="371">
        <f t="shared" si="4"/>
        <v>27.902735562310031</v>
      </c>
      <c r="N4557" s="371">
        <f t="shared" si="5"/>
        <v>88.909932465516775</v>
      </c>
    </row>
    <row r="4558" spans="1:14">
      <c r="A4558" s="370"/>
      <c r="B4558" s="370">
        <v>43</v>
      </c>
      <c r="C4558" s="370">
        <v>142</v>
      </c>
      <c r="D4558" s="370">
        <v>43</v>
      </c>
      <c r="E4558" s="370"/>
      <c r="F4558" s="370">
        <v>4.8</v>
      </c>
      <c r="J4558" s="370">
        <v>329</v>
      </c>
      <c r="K4558" s="370">
        <v>255</v>
      </c>
      <c r="M4558" s="371">
        <f t="shared" si="4"/>
        <v>33.328267477203646</v>
      </c>
      <c r="N4558" s="371">
        <f t="shared" si="5"/>
        <v>85.30547574394177</v>
      </c>
    </row>
    <row r="4559" spans="1:14">
      <c r="A4559" s="370"/>
      <c r="B4559" s="370">
        <v>54</v>
      </c>
      <c r="C4559" s="370">
        <v>120</v>
      </c>
      <c r="D4559" s="370">
        <v>40</v>
      </c>
      <c r="E4559" s="370"/>
      <c r="F4559" s="370">
        <v>6.7</v>
      </c>
      <c r="J4559" s="370">
        <v>329</v>
      </c>
      <c r="K4559" s="370">
        <v>255</v>
      </c>
      <c r="M4559" s="371">
        <f t="shared" si="4"/>
        <v>41.854103343465049</v>
      </c>
      <c r="N4559" s="371">
        <f t="shared" si="5"/>
        <v>72.089134431500085</v>
      </c>
    </row>
    <row r="4561" spans="1:14">
      <c r="A4561" s="413" t="s">
        <v>720</v>
      </c>
      <c r="B4561" s="370">
        <v>0</v>
      </c>
      <c r="C4561" s="370">
        <v>27</v>
      </c>
      <c r="D4561" s="370">
        <v>0</v>
      </c>
      <c r="E4561" s="370"/>
      <c r="F4561" s="370">
        <v>1.9</v>
      </c>
      <c r="G4561" s="370">
        <v>36</v>
      </c>
      <c r="H4561" s="370">
        <v>90</v>
      </c>
      <c r="I4561" s="370">
        <v>2900</v>
      </c>
      <c r="J4561" s="370">
        <v>139</v>
      </c>
      <c r="K4561" s="370">
        <v>110</v>
      </c>
      <c r="M4561" s="371">
        <f t="shared" si="4"/>
        <v>0</v>
      </c>
      <c r="N4561" s="371">
        <f t="shared" si="5"/>
        <v>16.90906267791522</v>
      </c>
    </row>
    <row r="4562" spans="1:14">
      <c r="A4562" s="370"/>
      <c r="B4562" s="370">
        <v>36</v>
      </c>
      <c r="C4562" s="370">
        <v>26</v>
      </c>
      <c r="D4562" s="370">
        <v>65</v>
      </c>
      <c r="E4562" s="370"/>
      <c r="F4562" s="370">
        <v>2</v>
      </c>
      <c r="J4562" s="370">
        <v>139</v>
      </c>
      <c r="K4562" s="370">
        <v>110</v>
      </c>
      <c r="M4562" s="371">
        <f t="shared" si="4"/>
        <v>28.489208633093526</v>
      </c>
      <c r="N4562" s="371">
        <f t="shared" si="5"/>
        <v>16.282801097251692</v>
      </c>
    </row>
    <row r="4563" spans="1:14">
      <c r="A4563" s="370"/>
      <c r="B4563" s="370">
        <v>45</v>
      </c>
      <c r="C4563" s="370">
        <v>25</v>
      </c>
      <c r="D4563" s="370">
        <v>72</v>
      </c>
      <c r="E4563" s="370"/>
      <c r="F4563" s="370">
        <v>2.2000000000000002</v>
      </c>
      <c r="J4563" s="370">
        <v>139</v>
      </c>
      <c r="K4563" s="370">
        <v>110</v>
      </c>
      <c r="M4563" s="371">
        <f t="shared" si="4"/>
        <v>35.611510791366904</v>
      </c>
      <c r="N4563" s="371">
        <f t="shared" si="5"/>
        <v>15.656539516588166</v>
      </c>
    </row>
    <row r="4564" spans="1:14">
      <c r="A4564" s="370"/>
      <c r="B4564" s="370">
        <v>60</v>
      </c>
      <c r="C4564" s="370">
        <v>23</v>
      </c>
      <c r="D4564" s="370">
        <v>77</v>
      </c>
      <c r="E4564" s="370"/>
      <c r="F4564" s="370">
        <v>2.7</v>
      </c>
      <c r="J4564" s="370">
        <v>139</v>
      </c>
      <c r="K4564" s="370">
        <v>110</v>
      </c>
      <c r="M4564" s="371">
        <f t="shared" si="4"/>
        <v>47.482014388489212</v>
      </c>
      <c r="N4564" s="371">
        <f t="shared" si="5"/>
        <v>14.404016355261113</v>
      </c>
    </row>
    <row r="4565" spans="1:14">
      <c r="A4565" s="370"/>
      <c r="B4565" s="370">
        <v>72</v>
      </c>
      <c r="C4565" s="370">
        <v>20.5</v>
      </c>
      <c r="D4565" s="370">
        <v>76</v>
      </c>
      <c r="E4565" s="370"/>
      <c r="F4565" s="370">
        <v>3.2</v>
      </c>
      <c r="J4565" s="370">
        <v>139</v>
      </c>
      <c r="K4565" s="370">
        <v>110</v>
      </c>
      <c r="M4565" s="371">
        <f t="shared" si="4"/>
        <v>56.978417266187051</v>
      </c>
      <c r="N4565" s="371">
        <f t="shared" si="5"/>
        <v>12.838362403602297</v>
      </c>
    </row>
    <row r="4566" spans="1:14">
      <c r="A4566" s="370"/>
      <c r="B4566" s="370">
        <v>90</v>
      </c>
      <c r="C4566" s="370">
        <v>15</v>
      </c>
      <c r="D4566" s="370">
        <v>63</v>
      </c>
      <c r="E4566" s="370"/>
      <c r="F4566" s="370">
        <v>5.5</v>
      </c>
      <c r="J4566" s="370">
        <v>139</v>
      </c>
      <c r="K4566" s="370">
        <v>110</v>
      </c>
      <c r="M4566" s="371">
        <f t="shared" si="4"/>
        <v>71.223021582733807</v>
      </c>
      <c r="N4566" s="371">
        <f t="shared" si="5"/>
        <v>9.3939237099528992</v>
      </c>
    </row>
    <row r="4568" spans="1:14">
      <c r="A4568" s="413" t="s">
        <v>722</v>
      </c>
      <c r="B4568" s="370">
        <v>0</v>
      </c>
      <c r="C4568" s="370">
        <v>44</v>
      </c>
      <c r="D4568" s="370">
        <v>0</v>
      </c>
      <c r="E4568" s="370"/>
      <c r="F4568" s="370">
        <v>1.9</v>
      </c>
      <c r="G4568" s="370">
        <v>25</v>
      </c>
      <c r="H4568" s="370">
        <v>90</v>
      </c>
      <c r="I4568" s="370">
        <v>2900</v>
      </c>
      <c r="J4568" s="370">
        <v>174</v>
      </c>
      <c r="K4568" s="370">
        <v>125</v>
      </c>
      <c r="M4568" s="371">
        <f t="shared" si="4"/>
        <v>0</v>
      </c>
      <c r="N4568" s="371">
        <f t="shared" si="5"/>
        <v>22.707755317743427</v>
      </c>
    </row>
    <row r="4569" spans="1:14">
      <c r="A4569" s="370"/>
      <c r="B4569" s="370">
        <v>25</v>
      </c>
      <c r="C4569" s="370">
        <v>43.5</v>
      </c>
      <c r="D4569" s="370">
        <v>51</v>
      </c>
      <c r="E4569" s="370"/>
      <c r="F4569" s="370">
        <v>2</v>
      </c>
      <c r="J4569" s="370">
        <v>174</v>
      </c>
      <c r="K4569" s="370">
        <v>125</v>
      </c>
      <c r="M4569" s="371">
        <f t="shared" ref="M4569:M4632" si="6">B4569*K4569/J4569</f>
        <v>17.959770114942529</v>
      </c>
      <c r="N4569" s="371">
        <f t="shared" ref="N4569:N4632" si="7">C4569*(K4569/J4569)^2</f>
        <v>22.449712643678161</v>
      </c>
    </row>
    <row r="4570" spans="1:14">
      <c r="A4570" s="370"/>
      <c r="B4570" s="370">
        <v>40</v>
      </c>
      <c r="C4570" s="370">
        <v>42</v>
      </c>
      <c r="D4570" s="370">
        <v>64</v>
      </c>
      <c r="E4570" s="370"/>
      <c r="F4570" s="370">
        <v>2.2999999999999998</v>
      </c>
      <c r="J4570" s="370">
        <v>174</v>
      </c>
      <c r="K4570" s="370">
        <v>125</v>
      </c>
      <c r="M4570" s="371">
        <f t="shared" si="6"/>
        <v>28.735632183908045</v>
      </c>
      <c r="N4570" s="371">
        <f t="shared" si="7"/>
        <v>21.675584621482361</v>
      </c>
    </row>
    <row r="4571" spans="1:14">
      <c r="A4571" s="370"/>
      <c r="B4571" s="370">
        <v>65</v>
      </c>
      <c r="C4571" s="370">
        <v>38</v>
      </c>
      <c r="D4571" s="370">
        <v>74</v>
      </c>
      <c r="E4571" s="370"/>
      <c r="F4571" s="370">
        <v>3</v>
      </c>
      <c r="J4571" s="370">
        <v>174</v>
      </c>
      <c r="K4571" s="370">
        <v>125</v>
      </c>
      <c r="M4571" s="371">
        <f t="shared" si="6"/>
        <v>46.695402298850574</v>
      </c>
      <c r="N4571" s="371">
        <f t="shared" si="7"/>
        <v>19.61124322896023</v>
      </c>
    </row>
    <row r="4572" spans="1:14">
      <c r="A4572" s="370"/>
      <c r="B4572" s="370">
        <v>78</v>
      </c>
      <c r="C4572" s="370">
        <v>33.799999999999997</v>
      </c>
      <c r="D4572" s="370">
        <v>70</v>
      </c>
      <c r="E4572" s="370"/>
      <c r="F4572" s="370">
        <v>3.4</v>
      </c>
      <c r="J4572" s="370">
        <v>174</v>
      </c>
      <c r="K4572" s="370">
        <v>125</v>
      </c>
      <c r="M4572" s="371">
        <f t="shared" si="6"/>
        <v>56.03448275862069</v>
      </c>
      <c r="N4572" s="371">
        <f t="shared" si="7"/>
        <v>17.443684766811995</v>
      </c>
    </row>
    <row r="4573" spans="1:14">
      <c r="A4573" s="370"/>
      <c r="B4573" s="370">
        <v>90</v>
      </c>
      <c r="C4573" s="370">
        <v>28</v>
      </c>
      <c r="D4573" s="370">
        <v>61</v>
      </c>
      <c r="E4573" s="370"/>
      <c r="F4573" s="370">
        <v>4</v>
      </c>
      <c r="J4573" s="370">
        <v>174</v>
      </c>
      <c r="K4573" s="370">
        <v>125</v>
      </c>
      <c r="M4573" s="371">
        <f t="shared" si="6"/>
        <v>64.65517241379311</v>
      </c>
      <c r="N4573" s="371">
        <f t="shared" si="7"/>
        <v>14.450389747654908</v>
      </c>
    </row>
    <row r="4575" spans="1:14">
      <c r="A4575" s="413" t="s">
        <v>703</v>
      </c>
      <c r="B4575" s="370">
        <v>0</v>
      </c>
      <c r="C4575" s="370">
        <v>64</v>
      </c>
      <c r="D4575" s="370">
        <v>0</v>
      </c>
      <c r="E4575" s="370"/>
      <c r="F4575" s="370">
        <v>1.9</v>
      </c>
      <c r="G4575" s="370">
        <v>25</v>
      </c>
      <c r="H4575" s="370">
        <v>90</v>
      </c>
      <c r="I4575" s="370">
        <v>2900</v>
      </c>
      <c r="J4575" s="370">
        <v>214</v>
      </c>
      <c r="K4575" s="370">
        <v>165</v>
      </c>
      <c r="M4575" s="371">
        <f t="shared" si="6"/>
        <v>0</v>
      </c>
      <c r="N4575" s="371">
        <f t="shared" si="7"/>
        <v>38.046991003581098</v>
      </c>
    </row>
    <row r="4576" spans="1:14">
      <c r="A4576" s="370"/>
      <c r="B4576" s="370">
        <v>25</v>
      </c>
      <c r="C4576" s="370">
        <v>63.7</v>
      </c>
      <c r="D4576" s="370">
        <v>50</v>
      </c>
      <c r="E4576" s="370"/>
      <c r="F4576" s="370">
        <v>2</v>
      </c>
      <c r="J4576" s="370">
        <v>214</v>
      </c>
      <c r="K4576" s="370">
        <v>165</v>
      </c>
      <c r="M4576" s="371">
        <f t="shared" si="6"/>
        <v>19.27570093457944</v>
      </c>
      <c r="N4576" s="371">
        <f t="shared" si="7"/>
        <v>37.86864573325181</v>
      </c>
    </row>
    <row r="4577" spans="1:14">
      <c r="A4577" s="370"/>
      <c r="B4577" s="370">
        <v>36</v>
      </c>
      <c r="C4577" s="370">
        <v>62</v>
      </c>
      <c r="D4577" s="370">
        <v>61</v>
      </c>
      <c r="E4577" s="370"/>
      <c r="F4577" s="370">
        <v>2.2999999999999998</v>
      </c>
      <c r="J4577" s="370">
        <v>214</v>
      </c>
      <c r="K4577" s="370">
        <v>165</v>
      </c>
      <c r="M4577" s="371">
        <f t="shared" si="6"/>
        <v>27.757009345794394</v>
      </c>
      <c r="N4577" s="371">
        <f t="shared" si="7"/>
        <v>36.85802253471919</v>
      </c>
    </row>
    <row r="4578" spans="1:14">
      <c r="A4578" s="370"/>
      <c r="B4578" s="370">
        <v>60</v>
      </c>
      <c r="C4578" s="370">
        <v>56</v>
      </c>
      <c r="D4578" s="370">
        <v>70</v>
      </c>
      <c r="E4578" s="370"/>
      <c r="F4578" s="370">
        <v>3.2</v>
      </c>
      <c r="J4578" s="370">
        <v>214</v>
      </c>
      <c r="K4578" s="370">
        <v>165</v>
      </c>
      <c r="M4578" s="371">
        <f t="shared" si="6"/>
        <v>46.261682242990652</v>
      </c>
      <c r="N4578" s="371">
        <f t="shared" si="7"/>
        <v>33.291117128133465</v>
      </c>
    </row>
    <row r="4579" spans="1:14">
      <c r="A4579" s="370"/>
      <c r="B4579" s="370">
        <v>72</v>
      </c>
      <c r="C4579" s="370">
        <v>51</v>
      </c>
      <c r="D4579" s="370">
        <v>68</v>
      </c>
      <c r="E4579" s="370"/>
      <c r="F4579" s="370">
        <v>4</v>
      </c>
      <c r="J4579" s="370">
        <v>214</v>
      </c>
      <c r="K4579" s="370">
        <v>165</v>
      </c>
      <c r="M4579" s="371">
        <f t="shared" si="6"/>
        <v>55.514018691588788</v>
      </c>
      <c r="N4579" s="371">
        <f t="shared" si="7"/>
        <v>30.318695955978686</v>
      </c>
    </row>
    <row r="4580" spans="1:14">
      <c r="A4580" s="370"/>
      <c r="B4580" s="370">
        <v>90</v>
      </c>
      <c r="C4580" s="370">
        <v>40</v>
      </c>
      <c r="D4580" s="370">
        <v>57</v>
      </c>
      <c r="E4580" s="370"/>
      <c r="F4580" s="370">
        <v>5.8</v>
      </c>
      <c r="J4580" s="370">
        <v>214</v>
      </c>
      <c r="K4580" s="370">
        <v>165</v>
      </c>
      <c r="M4580" s="371">
        <f t="shared" si="6"/>
        <v>69.392523364485982</v>
      </c>
      <c r="N4580" s="371">
        <f t="shared" si="7"/>
        <v>23.779369377238186</v>
      </c>
    </row>
    <row r="4582" spans="1:14">
      <c r="A4582" s="413" t="s">
        <v>2527</v>
      </c>
      <c r="B4582" s="370">
        <v>0</v>
      </c>
      <c r="C4582" s="370">
        <v>100</v>
      </c>
      <c r="D4582" s="370">
        <v>0</v>
      </c>
      <c r="E4582" s="370"/>
      <c r="F4582" s="370">
        <v>2</v>
      </c>
      <c r="G4582" s="370">
        <v>36</v>
      </c>
      <c r="H4582" s="370">
        <v>100</v>
      </c>
      <c r="I4582" s="370">
        <v>2900</v>
      </c>
      <c r="J4582" s="370">
        <v>264</v>
      </c>
      <c r="K4582" s="370">
        <v>215</v>
      </c>
      <c r="M4582" s="371">
        <f t="shared" si="6"/>
        <v>0</v>
      </c>
      <c r="N4582" s="371">
        <f t="shared" si="7"/>
        <v>66.323748852157948</v>
      </c>
    </row>
    <row r="4583" spans="1:14">
      <c r="A4583" s="370"/>
      <c r="B4583" s="370">
        <v>36</v>
      </c>
      <c r="C4583" s="370">
        <v>98</v>
      </c>
      <c r="D4583" s="370">
        <v>50</v>
      </c>
      <c r="E4583" s="370"/>
      <c r="F4583" s="370">
        <v>2.1</v>
      </c>
      <c r="J4583" s="370">
        <v>264</v>
      </c>
      <c r="K4583" s="370">
        <v>215</v>
      </c>
      <c r="M4583" s="371">
        <f t="shared" si="6"/>
        <v>29.318181818181817</v>
      </c>
      <c r="N4583" s="371">
        <f t="shared" si="7"/>
        <v>64.997273875114786</v>
      </c>
    </row>
    <row r="4584" spans="1:14">
      <c r="A4584" s="370"/>
      <c r="B4584" s="370">
        <v>40</v>
      </c>
      <c r="C4584" s="370">
        <v>97</v>
      </c>
      <c r="D4584" s="370">
        <v>52</v>
      </c>
      <c r="E4584" s="370"/>
      <c r="F4584" s="370">
        <v>2.2000000000000002</v>
      </c>
      <c r="J4584" s="370">
        <v>264</v>
      </c>
      <c r="K4584" s="370">
        <v>215</v>
      </c>
      <c r="M4584" s="371">
        <f t="shared" si="6"/>
        <v>32.575757575757578</v>
      </c>
      <c r="N4584" s="371">
        <f t="shared" si="7"/>
        <v>64.334036386593212</v>
      </c>
    </row>
    <row r="4585" spans="1:14">
      <c r="A4585" s="370"/>
      <c r="B4585" s="370">
        <v>65</v>
      </c>
      <c r="C4585" s="370">
        <v>91</v>
      </c>
      <c r="D4585" s="370">
        <v>62</v>
      </c>
      <c r="E4585" s="370"/>
      <c r="F4585" s="370">
        <v>3</v>
      </c>
      <c r="J4585" s="370">
        <v>264</v>
      </c>
      <c r="K4585" s="370">
        <v>215</v>
      </c>
      <c r="M4585" s="371">
        <f t="shared" si="6"/>
        <v>52.935606060606062</v>
      </c>
      <c r="N4585" s="371">
        <f t="shared" si="7"/>
        <v>60.354611455463733</v>
      </c>
    </row>
    <row r="4586" spans="1:14">
      <c r="A4586" s="370"/>
      <c r="B4586" s="370">
        <v>78</v>
      </c>
      <c r="C4586" s="370">
        <v>86</v>
      </c>
      <c r="D4586" s="370">
        <v>62</v>
      </c>
      <c r="E4586" s="370"/>
      <c r="F4586" s="370">
        <v>3.5</v>
      </c>
      <c r="J4586" s="370">
        <v>264</v>
      </c>
      <c r="K4586" s="370">
        <v>215</v>
      </c>
      <c r="M4586" s="371">
        <f t="shared" si="6"/>
        <v>63.522727272727273</v>
      </c>
      <c r="N4586" s="371">
        <f t="shared" si="7"/>
        <v>57.038424012855835</v>
      </c>
    </row>
    <row r="4587" spans="1:14">
      <c r="A4587" s="370"/>
      <c r="B4587" s="370">
        <v>100</v>
      </c>
      <c r="C4587" s="370">
        <v>73</v>
      </c>
      <c r="D4587" s="370">
        <v>57</v>
      </c>
      <c r="E4587" s="370"/>
      <c r="F4587" s="370">
        <v>5.3</v>
      </c>
      <c r="J4587" s="370">
        <v>264</v>
      </c>
      <c r="K4587" s="370">
        <v>215</v>
      </c>
      <c r="M4587" s="371">
        <f t="shared" si="6"/>
        <v>81.439393939393938</v>
      </c>
      <c r="N4587" s="371">
        <f t="shared" si="7"/>
        <v>48.416336662075302</v>
      </c>
    </row>
    <row r="4589" spans="1:14">
      <c r="A4589" s="413" t="s">
        <v>706</v>
      </c>
      <c r="B4589" s="370">
        <v>0</v>
      </c>
      <c r="C4589" s="370">
        <v>162</v>
      </c>
      <c r="D4589" s="370">
        <v>0</v>
      </c>
      <c r="E4589" s="370"/>
      <c r="F4589" s="370">
        <v>2.4</v>
      </c>
      <c r="G4589" s="370">
        <v>45</v>
      </c>
      <c r="H4589" s="370">
        <v>110</v>
      </c>
      <c r="I4589" s="370">
        <v>2900</v>
      </c>
      <c r="J4589" s="370">
        <v>329</v>
      </c>
      <c r="K4589" s="370">
        <v>255</v>
      </c>
      <c r="M4589" s="371">
        <f t="shared" si="6"/>
        <v>0</v>
      </c>
      <c r="N4589" s="371">
        <f t="shared" si="7"/>
        <v>97.32033148252512</v>
      </c>
    </row>
    <row r="4590" spans="1:14">
      <c r="A4590" s="370"/>
      <c r="B4590" s="370">
        <v>45</v>
      </c>
      <c r="C4590" s="370">
        <v>155</v>
      </c>
      <c r="D4590" s="370">
        <v>49</v>
      </c>
      <c r="E4590" s="370"/>
      <c r="F4590" s="370">
        <v>2.5</v>
      </c>
      <c r="J4590" s="370">
        <v>329</v>
      </c>
      <c r="K4590" s="370">
        <v>255</v>
      </c>
      <c r="M4590" s="371">
        <f t="shared" si="6"/>
        <v>34.878419452887535</v>
      </c>
      <c r="N4590" s="371">
        <f t="shared" si="7"/>
        <v>93.11513197402094</v>
      </c>
    </row>
    <row r="4591" spans="1:14">
      <c r="A4591" s="370"/>
      <c r="B4591" s="370">
        <v>60</v>
      </c>
      <c r="C4591" s="370">
        <v>150</v>
      </c>
      <c r="D4591" s="370">
        <v>55</v>
      </c>
      <c r="E4591" s="370"/>
      <c r="F4591" s="370">
        <v>3</v>
      </c>
      <c r="J4591" s="370">
        <v>329</v>
      </c>
      <c r="K4591" s="370">
        <v>255</v>
      </c>
      <c r="M4591" s="371">
        <f t="shared" si="6"/>
        <v>46.504559270516715</v>
      </c>
      <c r="N4591" s="371">
        <f t="shared" si="7"/>
        <v>90.11141803937511</v>
      </c>
    </row>
    <row r="4592" spans="1:14">
      <c r="A4592" s="370"/>
      <c r="B4592" s="370">
        <v>80</v>
      </c>
      <c r="C4592" s="370">
        <v>142</v>
      </c>
      <c r="D4592" s="370">
        <v>60</v>
      </c>
      <c r="E4592" s="370"/>
      <c r="F4592" s="370">
        <v>4</v>
      </c>
      <c r="J4592" s="370">
        <v>329</v>
      </c>
      <c r="K4592" s="370">
        <v>255</v>
      </c>
      <c r="M4592" s="371">
        <f t="shared" si="6"/>
        <v>62.006079027355625</v>
      </c>
      <c r="N4592" s="371">
        <f t="shared" si="7"/>
        <v>85.30547574394177</v>
      </c>
    </row>
    <row r="4593" spans="1:14">
      <c r="A4593" s="370"/>
      <c r="B4593" s="370">
        <v>96</v>
      </c>
      <c r="C4593" s="370">
        <v>132</v>
      </c>
      <c r="D4593" s="370">
        <v>60</v>
      </c>
      <c r="E4593" s="370"/>
      <c r="F4593" s="370">
        <v>5.3</v>
      </c>
      <c r="J4593" s="370">
        <v>329</v>
      </c>
      <c r="K4593" s="370">
        <v>255</v>
      </c>
      <c r="M4593" s="371">
        <f t="shared" si="6"/>
        <v>74.40729483282675</v>
      </c>
      <c r="N4593" s="371">
        <f t="shared" si="7"/>
        <v>79.298047874650095</v>
      </c>
    </row>
    <row r="4594" spans="1:14">
      <c r="A4594" s="370"/>
      <c r="B4594" s="370">
        <v>110</v>
      </c>
      <c r="C4594" s="370">
        <v>121</v>
      </c>
      <c r="D4594" s="370">
        <v>56</v>
      </c>
      <c r="E4594" s="370"/>
      <c r="F4594" s="370">
        <v>7.2</v>
      </c>
      <c r="J4594" s="370">
        <v>329</v>
      </c>
      <c r="K4594" s="370">
        <v>255</v>
      </c>
      <c r="M4594" s="371">
        <f t="shared" si="6"/>
        <v>85.258358662613986</v>
      </c>
      <c r="N4594" s="371">
        <f t="shared" si="7"/>
        <v>72.68987721842926</v>
      </c>
    </row>
    <row r="4596" spans="1:14">
      <c r="A4596" s="413" t="s">
        <v>696</v>
      </c>
      <c r="B4596" s="370">
        <v>0</v>
      </c>
      <c r="C4596" s="370">
        <v>25.4</v>
      </c>
      <c r="D4596" s="370">
        <v>0</v>
      </c>
      <c r="E4596" s="370"/>
      <c r="F4596" s="370">
        <v>2.9</v>
      </c>
      <c r="G4596" s="370">
        <v>60</v>
      </c>
      <c r="H4596" s="370">
        <v>135</v>
      </c>
      <c r="I4596" s="370">
        <v>2900</v>
      </c>
      <c r="J4596" s="370">
        <v>139</v>
      </c>
      <c r="K4596" s="370">
        <v>120</v>
      </c>
      <c r="M4596" s="371">
        <f t="shared" si="6"/>
        <v>0</v>
      </c>
      <c r="N4596" s="371">
        <f t="shared" si="7"/>
        <v>18.930697168883597</v>
      </c>
    </row>
    <row r="4597" spans="1:14">
      <c r="A4597" s="370"/>
      <c r="B4597" s="370">
        <v>60</v>
      </c>
      <c r="C4597" s="370">
        <v>24.5</v>
      </c>
      <c r="D4597" s="370">
        <v>69</v>
      </c>
      <c r="E4597" s="370"/>
      <c r="F4597" s="370">
        <v>3</v>
      </c>
      <c r="J4597" s="370">
        <v>139</v>
      </c>
      <c r="K4597" s="370">
        <v>120</v>
      </c>
      <c r="M4597" s="371">
        <f t="shared" si="6"/>
        <v>51.798561151079134</v>
      </c>
      <c r="N4597" s="371">
        <f t="shared" si="7"/>
        <v>18.259924434553078</v>
      </c>
    </row>
    <row r="4598" spans="1:14">
      <c r="A4598" s="370"/>
      <c r="B4598" s="370">
        <v>80</v>
      </c>
      <c r="C4598" s="370">
        <v>23</v>
      </c>
      <c r="D4598" s="370">
        <v>76</v>
      </c>
      <c r="E4598" s="370"/>
      <c r="F4598" s="370">
        <v>3.3</v>
      </c>
      <c r="J4598" s="370">
        <v>139</v>
      </c>
      <c r="K4598" s="370">
        <v>120</v>
      </c>
      <c r="M4598" s="371">
        <f t="shared" si="6"/>
        <v>69.064748201438846</v>
      </c>
      <c r="N4598" s="371">
        <f t="shared" si="7"/>
        <v>17.141969877335541</v>
      </c>
    </row>
    <row r="4599" spans="1:14">
      <c r="A4599" s="370"/>
      <c r="B4599" s="370">
        <v>100</v>
      </c>
      <c r="C4599" s="370">
        <v>21</v>
      </c>
      <c r="D4599" s="370">
        <v>78</v>
      </c>
      <c r="E4599" s="370"/>
      <c r="F4599" s="370">
        <v>3.7</v>
      </c>
      <c r="J4599" s="370">
        <v>139</v>
      </c>
      <c r="K4599" s="370">
        <v>120</v>
      </c>
      <c r="M4599" s="371">
        <f t="shared" si="6"/>
        <v>86.330935251798564</v>
      </c>
      <c r="N4599" s="371">
        <f t="shared" si="7"/>
        <v>15.651363801045495</v>
      </c>
    </row>
    <row r="4600" spans="1:14">
      <c r="A4600" s="370"/>
      <c r="B4600" s="370">
        <v>120</v>
      </c>
      <c r="C4600" s="370">
        <v>17</v>
      </c>
      <c r="D4600" s="370">
        <v>75</v>
      </c>
      <c r="E4600" s="370"/>
      <c r="F4600" s="370">
        <v>4.2</v>
      </c>
      <c r="J4600" s="370">
        <v>139</v>
      </c>
      <c r="K4600" s="370">
        <v>120</v>
      </c>
      <c r="M4600" s="371">
        <f t="shared" si="6"/>
        <v>103.59712230215827</v>
      </c>
      <c r="N4600" s="371">
        <f t="shared" si="7"/>
        <v>12.670151648465399</v>
      </c>
    </row>
    <row r="4601" spans="1:14">
      <c r="A4601" s="370"/>
      <c r="B4601" s="370">
        <v>135</v>
      </c>
      <c r="C4601" s="370">
        <v>13.7</v>
      </c>
      <c r="D4601" s="370">
        <v>69</v>
      </c>
      <c r="E4601" s="370"/>
      <c r="F4601" s="370">
        <v>4.5999999999999996</v>
      </c>
      <c r="J4601" s="370">
        <v>139</v>
      </c>
      <c r="K4601" s="370">
        <v>120</v>
      </c>
      <c r="M4601" s="371">
        <f t="shared" si="6"/>
        <v>116.54676258992805</v>
      </c>
      <c r="N4601" s="371">
        <f t="shared" si="7"/>
        <v>10.210651622586822</v>
      </c>
    </row>
    <row r="4603" spans="1:14">
      <c r="A4603" s="413" t="s">
        <v>697</v>
      </c>
      <c r="B4603" s="370">
        <v>0</v>
      </c>
      <c r="C4603" s="370">
        <v>42.4</v>
      </c>
      <c r="D4603" s="370">
        <v>0</v>
      </c>
      <c r="E4603" s="370"/>
      <c r="F4603" s="370">
        <v>2.4</v>
      </c>
      <c r="G4603" s="370">
        <v>46</v>
      </c>
      <c r="H4603" s="370">
        <v>140</v>
      </c>
      <c r="I4603" s="370">
        <v>2900</v>
      </c>
      <c r="J4603" s="370">
        <v>174</v>
      </c>
      <c r="K4603" s="370">
        <v>125</v>
      </c>
      <c r="M4603" s="371">
        <f t="shared" si="6"/>
        <v>0</v>
      </c>
      <c r="N4603" s="371">
        <f t="shared" si="7"/>
        <v>21.882018760734574</v>
      </c>
    </row>
    <row r="4604" spans="1:14">
      <c r="A4604" s="370"/>
      <c r="B4604" s="370">
        <v>46</v>
      </c>
      <c r="C4604" s="370">
        <v>41</v>
      </c>
      <c r="D4604" s="370">
        <v>60</v>
      </c>
      <c r="E4604" s="370"/>
      <c r="F4604" s="370">
        <v>2.5</v>
      </c>
      <c r="J4604" s="370">
        <v>174</v>
      </c>
      <c r="K4604" s="370">
        <v>125</v>
      </c>
      <c r="M4604" s="371">
        <f t="shared" si="6"/>
        <v>33.045977011494251</v>
      </c>
      <c r="N4604" s="371">
        <f t="shared" si="7"/>
        <v>21.15949927335183</v>
      </c>
    </row>
    <row r="4605" spans="1:14">
      <c r="A4605" s="370"/>
      <c r="B4605" s="370">
        <v>60</v>
      </c>
      <c r="C4605" s="370">
        <v>40</v>
      </c>
      <c r="D4605" s="370">
        <v>67</v>
      </c>
      <c r="E4605" s="370"/>
      <c r="F4605" s="370">
        <v>2.7</v>
      </c>
      <c r="J4605" s="370">
        <v>174</v>
      </c>
      <c r="K4605" s="370">
        <v>125</v>
      </c>
      <c r="M4605" s="371">
        <f t="shared" si="6"/>
        <v>43.103448275862071</v>
      </c>
      <c r="N4605" s="371">
        <f t="shared" si="7"/>
        <v>20.643413925221296</v>
      </c>
    </row>
    <row r="4606" spans="1:14">
      <c r="A4606" s="370"/>
      <c r="B4606" s="370">
        <v>80</v>
      </c>
      <c r="C4606" s="370">
        <v>37.799999999999997</v>
      </c>
      <c r="D4606" s="370">
        <v>71</v>
      </c>
      <c r="E4606" s="370"/>
      <c r="F4606" s="370">
        <v>3</v>
      </c>
      <c r="J4606" s="370">
        <v>174</v>
      </c>
      <c r="K4606" s="370">
        <v>125</v>
      </c>
      <c r="M4606" s="371">
        <f t="shared" si="6"/>
        <v>57.47126436781609</v>
      </c>
      <c r="N4606" s="371">
        <f t="shared" si="7"/>
        <v>19.508026159334126</v>
      </c>
    </row>
    <row r="4607" spans="1:14">
      <c r="A4607" s="370"/>
      <c r="B4607" s="370">
        <v>100</v>
      </c>
      <c r="C4607" s="370">
        <v>34</v>
      </c>
      <c r="D4607" s="370">
        <v>74</v>
      </c>
      <c r="E4607" s="370"/>
      <c r="F4607" s="370">
        <v>3.5</v>
      </c>
      <c r="J4607" s="370">
        <v>174</v>
      </c>
      <c r="K4607" s="370">
        <v>125</v>
      </c>
      <c r="M4607" s="371">
        <f t="shared" si="6"/>
        <v>71.839080459770116</v>
      </c>
      <c r="N4607" s="371">
        <f t="shared" si="7"/>
        <v>17.546901836438103</v>
      </c>
    </row>
    <row r="4608" spans="1:14">
      <c r="A4608" s="370"/>
      <c r="B4608" s="370">
        <v>120</v>
      </c>
      <c r="C4608" s="370">
        <v>30</v>
      </c>
      <c r="D4608" s="370">
        <v>72</v>
      </c>
      <c r="E4608" s="370"/>
      <c r="F4608" s="370">
        <v>4</v>
      </c>
      <c r="J4608" s="370">
        <v>174</v>
      </c>
      <c r="K4608" s="370">
        <v>125</v>
      </c>
      <c r="M4608" s="371">
        <f t="shared" si="6"/>
        <v>86.206896551724142</v>
      </c>
      <c r="N4608" s="371">
        <f t="shared" si="7"/>
        <v>15.482560443915972</v>
      </c>
    </row>
    <row r="4609" spans="1:14">
      <c r="A4609" s="370"/>
      <c r="B4609" s="370">
        <v>140</v>
      </c>
      <c r="C4609" s="370">
        <v>24</v>
      </c>
      <c r="D4609" s="370">
        <v>67</v>
      </c>
      <c r="E4609" s="370"/>
      <c r="F4609" s="370">
        <v>5.2</v>
      </c>
      <c r="J4609" s="370">
        <v>174</v>
      </c>
      <c r="K4609" s="370">
        <v>125</v>
      </c>
      <c r="M4609" s="371">
        <f t="shared" si="6"/>
        <v>100.57471264367815</v>
      </c>
      <c r="N4609" s="371">
        <f t="shared" si="7"/>
        <v>12.386048355132779</v>
      </c>
    </row>
    <row r="4611" spans="1:14">
      <c r="A4611" s="413" t="s">
        <v>2528</v>
      </c>
      <c r="B4611" s="370">
        <v>0</v>
      </c>
      <c r="C4611" s="370">
        <v>66</v>
      </c>
      <c r="D4611" s="370">
        <v>0</v>
      </c>
      <c r="E4611" s="370"/>
      <c r="F4611" s="370">
        <v>1.9</v>
      </c>
      <c r="G4611" s="370">
        <v>54</v>
      </c>
      <c r="H4611" s="370">
        <v>160</v>
      </c>
      <c r="I4611" s="370">
        <v>2900</v>
      </c>
      <c r="J4611" s="370">
        <v>214</v>
      </c>
      <c r="K4611" s="370">
        <v>165</v>
      </c>
      <c r="M4611" s="371">
        <f t="shared" si="6"/>
        <v>0</v>
      </c>
      <c r="N4611" s="371">
        <f t="shared" si="7"/>
        <v>39.235959472443007</v>
      </c>
    </row>
    <row r="4612" spans="1:14">
      <c r="A4612" s="370"/>
      <c r="B4612" s="370">
        <v>54</v>
      </c>
      <c r="C4612" s="370">
        <v>65</v>
      </c>
      <c r="D4612" s="370">
        <v>56</v>
      </c>
      <c r="E4612" s="370"/>
      <c r="F4612" s="370">
        <v>2.2000000000000002</v>
      </c>
      <c r="J4612" s="370">
        <v>214</v>
      </c>
      <c r="K4612" s="370">
        <v>165</v>
      </c>
      <c r="M4612" s="371">
        <f t="shared" si="6"/>
        <v>41.635514018691588</v>
      </c>
      <c r="N4612" s="371">
        <f t="shared" si="7"/>
        <v>38.641475238012056</v>
      </c>
    </row>
    <row r="4613" spans="1:14">
      <c r="A4613" s="370"/>
      <c r="B4613" s="370">
        <v>66</v>
      </c>
      <c r="C4613" s="370">
        <v>63.5</v>
      </c>
      <c r="D4613" s="370">
        <v>63</v>
      </c>
      <c r="E4613" s="370"/>
      <c r="F4613" s="370">
        <v>2.2999999999999998</v>
      </c>
      <c r="J4613" s="370">
        <v>214</v>
      </c>
      <c r="K4613" s="370">
        <v>165</v>
      </c>
      <c r="M4613" s="371">
        <f t="shared" si="6"/>
        <v>50.887850467289717</v>
      </c>
      <c r="N4613" s="371">
        <f t="shared" si="7"/>
        <v>37.749748886365623</v>
      </c>
    </row>
    <row r="4614" spans="1:14">
      <c r="A4614" s="370"/>
      <c r="B4614" s="370">
        <v>110</v>
      </c>
      <c r="C4614" s="370">
        <v>57</v>
      </c>
      <c r="D4614" s="370">
        <v>74</v>
      </c>
      <c r="E4614" s="370"/>
      <c r="F4614" s="370">
        <v>3.9</v>
      </c>
      <c r="J4614" s="370">
        <v>214</v>
      </c>
      <c r="K4614" s="370">
        <v>165</v>
      </c>
      <c r="M4614" s="371">
        <f t="shared" si="6"/>
        <v>84.813084112149539</v>
      </c>
      <c r="N4614" s="371">
        <f t="shared" si="7"/>
        <v>33.885601362564415</v>
      </c>
    </row>
    <row r="4615" spans="1:14">
      <c r="A4615" s="370"/>
      <c r="B4615" s="370">
        <v>132</v>
      </c>
      <c r="C4615" s="370">
        <v>52</v>
      </c>
      <c r="D4615" s="370">
        <v>73</v>
      </c>
      <c r="E4615" s="370"/>
      <c r="F4615" s="370">
        <v>5</v>
      </c>
      <c r="J4615" s="370">
        <v>214</v>
      </c>
      <c r="K4615" s="370">
        <v>165</v>
      </c>
      <c r="M4615" s="371">
        <f t="shared" si="6"/>
        <v>101.77570093457943</v>
      </c>
      <c r="N4615" s="371">
        <f t="shared" si="7"/>
        <v>30.913180190409641</v>
      </c>
    </row>
    <row r="4616" spans="1:14">
      <c r="A4616" s="370"/>
      <c r="B4616" s="370">
        <v>160</v>
      </c>
      <c r="C4616" s="370">
        <v>42</v>
      </c>
      <c r="D4616" s="370">
        <v>65</v>
      </c>
      <c r="E4616" s="370"/>
      <c r="F4616" s="370">
        <v>7</v>
      </c>
      <c r="J4616" s="370">
        <v>214</v>
      </c>
      <c r="K4616" s="370">
        <v>165</v>
      </c>
      <c r="M4616" s="371">
        <f t="shared" si="6"/>
        <v>123.36448598130841</v>
      </c>
      <c r="N4616" s="371">
        <f t="shared" si="7"/>
        <v>24.968337846100095</v>
      </c>
    </row>
    <row r="4618" spans="1:14">
      <c r="A4618" s="413" t="s">
        <v>698</v>
      </c>
      <c r="B4618" s="370">
        <v>0</v>
      </c>
      <c r="C4618" s="370">
        <v>100</v>
      </c>
      <c r="D4618" s="370">
        <v>0</v>
      </c>
      <c r="E4618" s="370"/>
      <c r="F4618" s="370">
        <v>2.1</v>
      </c>
      <c r="G4618" s="370">
        <v>60</v>
      </c>
      <c r="H4618" s="370">
        <v>160</v>
      </c>
      <c r="I4618" s="370">
        <v>2900</v>
      </c>
      <c r="J4618" s="370">
        <v>264</v>
      </c>
      <c r="K4618" s="370">
        <v>215</v>
      </c>
      <c r="M4618" s="371">
        <f t="shared" si="6"/>
        <v>0</v>
      </c>
      <c r="N4618" s="371">
        <f t="shared" si="7"/>
        <v>66.323748852157948</v>
      </c>
    </row>
    <row r="4619" spans="1:14">
      <c r="A4619" s="370"/>
      <c r="B4619" s="370">
        <v>60</v>
      </c>
      <c r="C4619" s="370">
        <v>98</v>
      </c>
      <c r="D4619" s="370">
        <v>58</v>
      </c>
      <c r="E4619" s="370"/>
      <c r="F4619" s="370">
        <v>2.2000000000000002</v>
      </c>
      <c r="J4619" s="370">
        <v>264</v>
      </c>
      <c r="K4619" s="370">
        <v>215</v>
      </c>
      <c r="M4619" s="371">
        <f t="shared" si="6"/>
        <v>48.863636363636367</v>
      </c>
      <c r="N4619" s="371">
        <f t="shared" si="7"/>
        <v>64.997273875114786</v>
      </c>
    </row>
    <row r="4620" spans="1:14">
      <c r="A4620" s="370"/>
      <c r="B4620" s="370">
        <v>72</v>
      </c>
      <c r="C4620" s="370">
        <v>97</v>
      </c>
      <c r="D4620" s="370">
        <v>62</v>
      </c>
      <c r="E4620" s="370"/>
      <c r="F4620" s="370">
        <v>2.4</v>
      </c>
      <c r="J4620" s="370">
        <v>264</v>
      </c>
      <c r="K4620" s="370">
        <v>215</v>
      </c>
      <c r="M4620" s="371">
        <f t="shared" si="6"/>
        <v>58.636363636363633</v>
      </c>
      <c r="N4620" s="371">
        <f t="shared" si="7"/>
        <v>64.334036386593212</v>
      </c>
    </row>
    <row r="4621" spans="1:14">
      <c r="A4621" s="370"/>
      <c r="B4621" s="370">
        <v>100</v>
      </c>
      <c r="C4621" s="370">
        <v>94</v>
      </c>
      <c r="D4621" s="370">
        <v>70</v>
      </c>
      <c r="E4621" s="370"/>
      <c r="F4621" s="370">
        <v>3.1</v>
      </c>
      <c r="J4621" s="370">
        <v>264</v>
      </c>
      <c r="K4621" s="370">
        <v>215</v>
      </c>
      <c r="M4621" s="371">
        <f t="shared" si="6"/>
        <v>81.439393939393938</v>
      </c>
      <c r="N4621" s="371">
        <f t="shared" si="7"/>
        <v>62.344323921028469</v>
      </c>
    </row>
    <row r="4622" spans="1:14">
      <c r="A4622" s="370"/>
      <c r="B4622" s="370">
        <v>120</v>
      </c>
      <c r="C4622" s="370">
        <v>89</v>
      </c>
      <c r="D4622" s="370">
        <v>73</v>
      </c>
      <c r="E4622" s="370"/>
      <c r="F4622" s="370">
        <v>4.2</v>
      </c>
      <c r="J4622" s="370">
        <v>264</v>
      </c>
      <c r="K4622" s="370">
        <v>215</v>
      </c>
      <c r="M4622" s="371">
        <f t="shared" si="6"/>
        <v>97.727272727272734</v>
      </c>
      <c r="N4622" s="371">
        <f t="shared" si="7"/>
        <v>59.028136478420578</v>
      </c>
    </row>
    <row r="4623" spans="1:14">
      <c r="A4623" s="370"/>
      <c r="B4623" s="370">
        <v>144</v>
      </c>
      <c r="C4623" s="370">
        <v>83</v>
      </c>
      <c r="D4623" s="370">
        <v>72</v>
      </c>
      <c r="E4623" s="370"/>
      <c r="F4623" s="370">
        <v>6</v>
      </c>
      <c r="J4623" s="370">
        <v>264</v>
      </c>
      <c r="K4623" s="370">
        <v>215</v>
      </c>
      <c r="M4623" s="371">
        <f t="shared" si="6"/>
        <v>117.27272727272727</v>
      </c>
      <c r="N4623" s="371">
        <f t="shared" si="7"/>
        <v>55.048711547291099</v>
      </c>
    </row>
    <row r="4624" spans="1:14">
      <c r="A4624" s="370"/>
      <c r="B4624" s="370">
        <v>160</v>
      </c>
      <c r="C4624" s="370">
        <v>75</v>
      </c>
      <c r="D4624" s="370">
        <v>67</v>
      </c>
      <c r="E4624" s="370"/>
      <c r="F4624" s="370">
        <v>7.3</v>
      </c>
      <c r="J4624" s="370">
        <v>264</v>
      </c>
      <c r="K4624" s="370">
        <v>215</v>
      </c>
      <c r="M4624" s="371">
        <f t="shared" si="6"/>
        <v>130.30303030303031</v>
      </c>
      <c r="N4624" s="371">
        <f t="shared" si="7"/>
        <v>49.742811639118464</v>
      </c>
    </row>
    <row r="4626" spans="1:14">
      <c r="A4626" s="413" t="s">
        <v>2529</v>
      </c>
      <c r="B4626" s="370">
        <v>0</v>
      </c>
      <c r="C4626" s="370">
        <v>147</v>
      </c>
      <c r="D4626" s="370">
        <v>0</v>
      </c>
      <c r="E4626" s="370"/>
      <c r="F4626" s="370">
        <v>2.9</v>
      </c>
      <c r="G4626" s="370">
        <v>44</v>
      </c>
      <c r="H4626" s="370">
        <v>160</v>
      </c>
      <c r="I4626" s="370">
        <v>2900</v>
      </c>
      <c r="J4626" s="370">
        <v>329</v>
      </c>
      <c r="K4626" s="370">
        <v>255</v>
      </c>
      <c r="M4626" s="371">
        <f t="shared" si="6"/>
        <v>0</v>
      </c>
      <c r="N4626" s="371">
        <f t="shared" si="7"/>
        <v>88.3091896785876</v>
      </c>
    </row>
    <row r="4627" spans="1:14">
      <c r="A4627" s="370"/>
      <c r="B4627" s="370">
        <v>44</v>
      </c>
      <c r="C4627" s="370">
        <v>146</v>
      </c>
      <c r="D4627" s="370">
        <v>40</v>
      </c>
      <c r="E4627" s="370"/>
      <c r="F4627" s="370">
        <v>3</v>
      </c>
      <c r="J4627" s="370">
        <v>329</v>
      </c>
      <c r="K4627" s="370">
        <v>255</v>
      </c>
      <c r="M4627" s="371">
        <f t="shared" si="6"/>
        <v>34.10334346504559</v>
      </c>
      <c r="N4627" s="371">
        <f t="shared" si="7"/>
        <v>87.70844689165844</v>
      </c>
    </row>
    <row r="4628" spans="1:14">
      <c r="A4628" s="370"/>
      <c r="B4628" s="370">
        <v>78</v>
      </c>
      <c r="C4628" s="370">
        <v>145</v>
      </c>
      <c r="D4628" s="370">
        <v>54</v>
      </c>
      <c r="E4628" s="370"/>
      <c r="F4628" s="370">
        <v>3</v>
      </c>
      <c r="J4628" s="370">
        <v>329</v>
      </c>
      <c r="K4628" s="370">
        <v>255</v>
      </c>
      <c r="M4628" s="371">
        <f t="shared" si="6"/>
        <v>60.455927051671729</v>
      </c>
      <c r="N4628" s="371">
        <f t="shared" si="7"/>
        <v>87.107704104729265</v>
      </c>
    </row>
    <row r="4629" spans="1:14">
      <c r="A4629" s="370"/>
      <c r="B4629" s="370">
        <v>100</v>
      </c>
      <c r="C4629" s="370">
        <v>140</v>
      </c>
      <c r="D4629" s="370">
        <v>60</v>
      </c>
      <c r="E4629" s="370"/>
      <c r="F4629" s="370">
        <v>3.5</v>
      </c>
      <c r="J4629" s="370">
        <v>329</v>
      </c>
      <c r="K4629" s="370">
        <v>255</v>
      </c>
      <c r="M4629" s="371">
        <f t="shared" si="6"/>
        <v>77.507598784194528</v>
      </c>
      <c r="N4629" s="371">
        <f t="shared" si="7"/>
        <v>84.103990170083435</v>
      </c>
    </row>
    <row r="4630" spans="1:14">
      <c r="A4630" s="370"/>
      <c r="B4630" s="370">
        <v>130</v>
      </c>
      <c r="C4630" s="370">
        <v>134</v>
      </c>
      <c r="D4630" s="370">
        <v>63</v>
      </c>
      <c r="E4630" s="370"/>
      <c r="F4630" s="370">
        <v>5</v>
      </c>
      <c r="J4630" s="370">
        <v>329</v>
      </c>
      <c r="K4630" s="370">
        <v>255</v>
      </c>
      <c r="M4630" s="371">
        <f t="shared" si="6"/>
        <v>100.75987841945289</v>
      </c>
      <c r="N4630" s="371">
        <f t="shared" si="7"/>
        <v>80.49953344850843</v>
      </c>
    </row>
    <row r="4631" spans="1:14">
      <c r="A4631" s="370"/>
      <c r="B4631" s="370">
        <v>156</v>
      </c>
      <c r="C4631" s="370">
        <v>125</v>
      </c>
      <c r="D4631" s="370">
        <v>64</v>
      </c>
      <c r="E4631" s="370"/>
      <c r="F4631" s="370">
        <v>7</v>
      </c>
      <c r="J4631" s="370">
        <v>329</v>
      </c>
      <c r="K4631" s="370">
        <v>255</v>
      </c>
      <c r="M4631" s="371">
        <f t="shared" si="6"/>
        <v>120.91185410334346</v>
      </c>
      <c r="N4631" s="371">
        <f t="shared" si="7"/>
        <v>75.09284836614593</v>
      </c>
    </row>
    <row r="4632" spans="1:14">
      <c r="A4632" s="370"/>
      <c r="B4632" s="370">
        <v>165</v>
      </c>
      <c r="C4632" s="370">
        <v>118</v>
      </c>
      <c r="D4632" s="370">
        <v>63</v>
      </c>
      <c r="E4632" s="370"/>
      <c r="F4632" s="370">
        <v>8</v>
      </c>
      <c r="J4632" s="370">
        <v>329</v>
      </c>
      <c r="K4632" s="370">
        <v>255</v>
      </c>
      <c r="M4632" s="371">
        <f t="shared" si="6"/>
        <v>127.88753799392097</v>
      </c>
      <c r="N4632" s="371">
        <f t="shared" si="7"/>
        <v>70.88764885764175</v>
      </c>
    </row>
    <row r="4634" spans="1:14">
      <c r="A4634" s="413" t="s">
        <v>699</v>
      </c>
      <c r="B4634" s="370">
        <v>0</v>
      </c>
      <c r="C4634" s="370">
        <v>42</v>
      </c>
      <c r="D4634" s="370">
        <v>0</v>
      </c>
      <c r="E4634" s="370"/>
      <c r="F4634" s="370">
        <v>2.4</v>
      </c>
      <c r="G4634" s="370">
        <v>65</v>
      </c>
      <c r="H4634" s="370">
        <v>208</v>
      </c>
      <c r="I4634" s="370">
        <v>2900</v>
      </c>
      <c r="J4634" s="370">
        <v>174</v>
      </c>
      <c r="K4634" s="370">
        <v>135</v>
      </c>
      <c r="M4634" s="371">
        <f t="shared" ref="M4634:M4696" si="8">B4634*K4634/J4634</f>
        <v>0</v>
      </c>
      <c r="N4634" s="371">
        <f t="shared" ref="N4634:N4696" si="9">C4634*(K4634/J4634)^2</f>
        <v>25.282401902497028</v>
      </c>
    </row>
    <row r="4635" spans="1:14">
      <c r="A4635" s="370"/>
      <c r="B4635" s="370">
        <v>65</v>
      </c>
      <c r="C4635" s="370">
        <v>41.8</v>
      </c>
      <c r="D4635" s="370">
        <v>56</v>
      </c>
      <c r="E4635" s="370"/>
      <c r="F4635" s="370">
        <v>2.5</v>
      </c>
      <c r="J4635" s="370">
        <v>174</v>
      </c>
      <c r="K4635" s="370">
        <v>135</v>
      </c>
      <c r="M4635" s="371">
        <f t="shared" si="8"/>
        <v>50.431034482758619</v>
      </c>
      <c r="N4635" s="371">
        <f t="shared" si="9"/>
        <v>25.162009512485138</v>
      </c>
    </row>
    <row r="4636" spans="1:14">
      <c r="A4636" s="370"/>
      <c r="B4636" s="370">
        <v>100</v>
      </c>
      <c r="C4636" s="370">
        <v>40.200000000000003</v>
      </c>
      <c r="D4636" s="370">
        <v>67</v>
      </c>
      <c r="E4636" s="370"/>
      <c r="F4636" s="370">
        <v>2.7</v>
      </c>
      <c r="J4636" s="370">
        <v>174</v>
      </c>
      <c r="K4636" s="370">
        <v>135</v>
      </c>
      <c r="M4636" s="371">
        <f t="shared" si="8"/>
        <v>77.58620689655173</v>
      </c>
      <c r="N4636" s="371">
        <f t="shared" si="9"/>
        <v>24.198870392390017</v>
      </c>
    </row>
    <row r="4637" spans="1:14">
      <c r="A4637" s="370"/>
      <c r="B4637" s="370">
        <v>130</v>
      </c>
      <c r="C4637" s="370">
        <v>38</v>
      </c>
      <c r="D4637" s="370">
        <v>78</v>
      </c>
      <c r="E4637" s="370"/>
      <c r="F4637" s="370">
        <v>3</v>
      </c>
      <c r="J4637" s="370">
        <v>174</v>
      </c>
      <c r="K4637" s="370">
        <v>135</v>
      </c>
      <c r="M4637" s="371">
        <f t="shared" si="8"/>
        <v>100.86206896551724</v>
      </c>
      <c r="N4637" s="371">
        <f t="shared" si="9"/>
        <v>22.874554102259218</v>
      </c>
    </row>
    <row r="4638" spans="1:14">
      <c r="A4638" s="370"/>
      <c r="B4638" s="370">
        <v>162</v>
      </c>
      <c r="C4638" s="370">
        <v>35</v>
      </c>
      <c r="D4638" s="370">
        <v>80</v>
      </c>
      <c r="E4638" s="370"/>
      <c r="F4638" s="370">
        <v>4</v>
      </c>
      <c r="J4638" s="370">
        <v>174</v>
      </c>
      <c r="K4638" s="370">
        <v>135</v>
      </c>
      <c r="M4638" s="371">
        <f t="shared" si="8"/>
        <v>125.68965517241379</v>
      </c>
      <c r="N4638" s="371">
        <f t="shared" si="9"/>
        <v>21.068668252080858</v>
      </c>
    </row>
    <row r="4639" spans="1:14">
      <c r="A4639" s="370"/>
      <c r="B4639" s="370">
        <v>195</v>
      </c>
      <c r="C4639" s="370">
        <v>29</v>
      </c>
      <c r="D4639" s="370">
        <v>74</v>
      </c>
      <c r="E4639" s="370"/>
      <c r="F4639" s="370">
        <v>5</v>
      </c>
      <c r="J4639" s="370">
        <v>174</v>
      </c>
      <c r="K4639" s="370">
        <v>135</v>
      </c>
      <c r="M4639" s="371">
        <f t="shared" si="8"/>
        <v>151.29310344827587</v>
      </c>
      <c r="N4639" s="371">
        <f t="shared" si="9"/>
        <v>17.456896551724139</v>
      </c>
    </row>
    <row r="4640" spans="1:14">
      <c r="A4640" s="370"/>
      <c r="B4640" s="370">
        <v>208</v>
      </c>
      <c r="C4640" s="370">
        <v>26</v>
      </c>
      <c r="D4640" s="370">
        <v>66</v>
      </c>
      <c r="E4640" s="370"/>
      <c r="F4640" s="370">
        <v>6</v>
      </c>
      <c r="J4640" s="370">
        <v>174</v>
      </c>
      <c r="K4640" s="370">
        <v>135</v>
      </c>
      <c r="M4640" s="371">
        <f t="shared" si="8"/>
        <v>161.37931034482759</v>
      </c>
      <c r="N4640" s="371">
        <f t="shared" si="9"/>
        <v>15.651010701545779</v>
      </c>
    </row>
    <row r="4642" spans="1:14">
      <c r="A4642" s="413" t="s">
        <v>700</v>
      </c>
      <c r="B4642" s="370">
        <v>0</v>
      </c>
      <c r="C4642" s="370">
        <v>64</v>
      </c>
      <c r="D4642" s="370">
        <v>0</v>
      </c>
      <c r="E4642" s="370"/>
      <c r="F4642" s="370">
        <v>2.4</v>
      </c>
      <c r="G4642" s="370">
        <v>75</v>
      </c>
      <c r="H4642" s="370">
        <v>225</v>
      </c>
      <c r="I4642" s="370">
        <v>2900</v>
      </c>
      <c r="J4642" s="370">
        <v>214</v>
      </c>
      <c r="K4642" s="370">
        <v>165</v>
      </c>
      <c r="M4642" s="371">
        <f t="shared" si="8"/>
        <v>0</v>
      </c>
      <c r="N4642" s="371">
        <f t="shared" si="9"/>
        <v>38.046991003581098</v>
      </c>
    </row>
    <row r="4643" spans="1:14">
      <c r="A4643" s="370"/>
      <c r="B4643" s="370">
        <v>75</v>
      </c>
      <c r="C4643" s="370">
        <v>62</v>
      </c>
      <c r="D4643" s="370">
        <v>53</v>
      </c>
      <c r="E4643" s="370"/>
      <c r="F4643" s="370">
        <v>2.5</v>
      </c>
      <c r="J4643" s="370">
        <v>214</v>
      </c>
      <c r="K4643" s="370">
        <v>165</v>
      </c>
      <c r="M4643" s="371">
        <f t="shared" si="8"/>
        <v>57.82710280373832</v>
      </c>
      <c r="N4643" s="371">
        <f t="shared" si="9"/>
        <v>36.85802253471919</v>
      </c>
    </row>
    <row r="4644" spans="1:14">
      <c r="A4644" s="370"/>
      <c r="B4644" s="370">
        <v>115</v>
      </c>
      <c r="C4644" s="370">
        <v>60.5</v>
      </c>
      <c r="D4644" s="370">
        <v>70</v>
      </c>
      <c r="E4644" s="370"/>
      <c r="F4644" s="370">
        <v>3</v>
      </c>
      <c r="J4644" s="370">
        <v>214</v>
      </c>
      <c r="K4644" s="370">
        <v>165</v>
      </c>
      <c r="M4644" s="371">
        <f t="shared" si="8"/>
        <v>88.668224299065415</v>
      </c>
      <c r="N4644" s="371">
        <f t="shared" si="9"/>
        <v>35.966296183072757</v>
      </c>
    </row>
    <row r="4645" spans="1:14">
      <c r="A4645" s="370"/>
      <c r="B4645" s="370">
        <v>150</v>
      </c>
      <c r="C4645" s="370">
        <v>58</v>
      </c>
      <c r="D4645" s="370">
        <v>75</v>
      </c>
      <c r="E4645" s="370"/>
      <c r="F4645" s="370">
        <v>3.8</v>
      </c>
      <c r="J4645" s="370">
        <v>214</v>
      </c>
      <c r="K4645" s="370">
        <v>165</v>
      </c>
      <c r="M4645" s="371">
        <f t="shared" si="8"/>
        <v>115.65420560747664</v>
      </c>
      <c r="N4645" s="371">
        <f t="shared" si="9"/>
        <v>34.480085596995373</v>
      </c>
    </row>
    <row r="4646" spans="1:14">
      <c r="A4646" s="370"/>
      <c r="B4646" s="370">
        <v>190</v>
      </c>
      <c r="C4646" s="370">
        <v>52</v>
      </c>
      <c r="D4646" s="370">
        <v>77</v>
      </c>
      <c r="E4646" s="370"/>
      <c r="F4646" s="370">
        <v>5</v>
      </c>
      <c r="J4646" s="370">
        <v>214</v>
      </c>
      <c r="K4646" s="370">
        <v>165</v>
      </c>
      <c r="M4646" s="371">
        <f t="shared" si="8"/>
        <v>146.49532710280374</v>
      </c>
      <c r="N4646" s="371">
        <f t="shared" si="9"/>
        <v>30.913180190409641</v>
      </c>
    </row>
    <row r="4647" spans="1:14">
      <c r="A4647" s="370"/>
      <c r="B4647" s="370">
        <v>225</v>
      </c>
      <c r="C4647" s="370">
        <v>47</v>
      </c>
      <c r="D4647" s="370">
        <v>74</v>
      </c>
      <c r="E4647" s="370"/>
      <c r="F4647" s="370">
        <v>5.8</v>
      </c>
      <c r="J4647" s="370">
        <v>214</v>
      </c>
      <c r="K4647" s="370">
        <v>165</v>
      </c>
      <c r="M4647" s="371">
        <f t="shared" si="8"/>
        <v>173.48130841121494</v>
      </c>
      <c r="N4647" s="371">
        <f t="shared" si="9"/>
        <v>27.94075901825487</v>
      </c>
    </row>
    <row r="4649" spans="1:14">
      <c r="A4649" s="413" t="s">
        <v>701</v>
      </c>
      <c r="B4649" s="370">
        <v>0</v>
      </c>
      <c r="C4649" s="370">
        <v>100</v>
      </c>
      <c r="D4649" s="370">
        <v>0</v>
      </c>
      <c r="E4649" s="370"/>
      <c r="F4649" s="370">
        <v>2.2000000000000002</v>
      </c>
      <c r="G4649" s="370">
        <v>90</v>
      </c>
      <c r="H4649" s="370">
        <v>225</v>
      </c>
      <c r="I4649" s="370">
        <v>2900</v>
      </c>
      <c r="J4649" s="370">
        <v>264</v>
      </c>
      <c r="K4649" s="370">
        <v>215</v>
      </c>
      <c r="M4649" s="371">
        <f t="shared" si="8"/>
        <v>0</v>
      </c>
      <c r="N4649" s="371">
        <f t="shared" si="9"/>
        <v>66.323748852157948</v>
      </c>
    </row>
    <row r="4650" spans="1:14">
      <c r="A4650" s="370"/>
      <c r="B4650" s="370">
        <v>90</v>
      </c>
      <c r="C4650" s="370">
        <v>97</v>
      </c>
      <c r="D4650" s="370">
        <v>57</v>
      </c>
      <c r="E4650" s="370"/>
      <c r="F4650" s="370">
        <v>2.2999999999999998</v>
      </c>
      <c r="J4650" s="370">
        <v>264</v>
      </c>
      <c r="K4650" s="370">
        <v>215</v>
      </c>
      <c r="M4650" s="371">
        <f t="shared" si="8"/>
        <v>73.295454545454547</v>
      </c>
      <c r="N4650" s="371">
        <f t="shared" si="9"/>
        <v>64.334036386593212</v>
      </c>
    </row>
    <row r="4651" spans="1:14">
      <c r="A4651" s="370"/>
      <c r="B4651" s="370">
        <v>115</v>
      </c>
      <c r="C4651" s="370">
        <v>95</v>
      </c>
      <c r="D4651" s="370">
        <v>64</v>
      </c>
      <c r="E4651" s="370"/>
      <c r="F4651" s="370">
        <v>2.7</v>
      </c>
      <c r="J4651" s="370">
        <v>264</v>
      </c>
      <c r="K4651" s="370">
        <v>215</v>
      </c>
      <c r="M4651" s="371">
        <f t="shared" si="8"/>
        <v>93.655303030303031</v>
      </c>
      <c r="N4651" s="371">
        <f t="shared" si="9"/>
        <v>63.00756140955005</v>
      </c>
    </row>
    <row r="4652" spans="1:14">
      <c r="A4652" s="370"/>
      <c r="B4652" s="370">
        <v>150</v>
      </c>
      <c r="C4652" s="370">
        <v>90</v>
      </c>
      <c r="D4652" s="370">
        <v>71</v>
      </c>
      <c r="E4652" s="370"/>
      <c r="F4652" s="370">
        <v>3.2</v>
      </c>
      <c r="J4652" s="370">
        <v>264</v>
      </c>
      <c r="K4652" s="370">
        <v>215</v>
      </c>
      <c r="M4652" s="371">
        <f t="shared" si="8"/>
        <v>122.15909090909091</v>
      </c>
      <c r="N4652" s="371">
        <f t="shared" si="9"/>
        <v>59.691373966942152</v>
      </c>
    </row>
    <row r="4653" spans="1:14">
      <c r="A4653" s="370"/>
      <c r="B4653" s="370">
        <v>190</v>
      </c>
      <c r="C4653" s="370">
        <v>84</v>
      </c>
      <c r="D4653" s="370">
        <v>76</v>
      </c>
      <c r="E4653" s="370"/>
      <c r="F4653" s="370">
        <v>4.2</v>
      </c>
      <c r="J4653" s="370">
        <v>264</v>
      </c>
      <c r="K4653" s="370">
        <v>215</v>
      </c>
      <c r="M4653" s="371">
        <f t="shared" si="8"/>
        <v>154.7348484848485</v>
      </c>
      <c r="N4653" s="371">
        <f t="shared" si="9"/>
        <v>55.71194903581268</v>
      </c>
    </row>
    <row r="4654" spans="1:14">
      <c r="A4654" s="370"/>
      <c r="B4654" s="370">
        <v>225</v>
      </c>
      <c r="C4654" s="370">
        <v>75</v>
      </c>
      <c r="D4654" s="370">
        <v>73</v>
      </c>
      <c r="E4654" s="370"/>
      <c r="F4654" s="370">
        <v>5.5</v>
      </c>
      <c r="J4654" s="370">
        <v>264</v>
      </c>
      <c r="K4654" s="370">
        <v>215</v>
      </c>
      <c r="M4654" s="371">
        <f t="shared" si="8"/>
        <v>183.23863636363637</v>
      </c>
      <c r="N4654" s="371">
        <f t="shared" si="9"/>
        <v>49.742811639118464</v>
      </c>
    </row>
    <row r="4656" spans="1:14">
      <c r="A4656" s="413" t="s">
        <v>2530</v>
      </c>
      <c r="B4656" s="370">
        <v>0</v>
      </c>
      <c r="C4656" s="370">
        <v>110</v>
      </c>
      <c r="D4656" s="370">
        <v>0</v>
      </c>
      <c r="E4656" s="370"/>
      <c r="F4656" s="370">
        <v>2.4</v>
      </c>
      <c r="G4656" s="370">
        <v>80</v>
      </c>
      <c r="H4656" s="370">
        <v>230</v>
      </c>
      <c r="I4656" s="370">
        <v>2900</v>
      </c>
      <c r="J4656" s="370">
        <v>285</v>
      </c>
      <c r="K4656" s="370">
        <v>255</v>
      </c>
      <c r="M4656" s="371">
        <f t="shared" si="8"/>
        <v>0</v>
      </c>
      <c r="N4656" s="371">
        <f t="shared" si="9"/>
        <v>88.060941828254855</v>
      </c>
    </row>
    <row r="4657" spans="1:14">
      <c r="A4657" s="370"/>
      <c r="B4657" s="370">
        <v>80</v>
      </c>
      <c r="C4657" s="370">
        <v>108</v>
      </c>
      <c r="D4657" s="370">
        <v>51</v>
      </c>
      <c r="E4657" s="370"/>
      <c r="F4657" s="370">
        <v>2.5</v>
      </c>
      <c r="J4657" s="370">
        <v>285</v>
      </c>
      <c r="K4657" s="370">
        <v>255</v>
      </c>
      <c r="M4657" s="371">
        <f t="shared" si="8"/>
        <v>71.578947368421055</v>
      </c>
      <c r="N4657" s="371">
        <f t="shared" si="9"/>
        <v>86.45983379501385</v>
      </c>
    </row>
    <row r="4658" spans="1:14">
      <c r="A4658" s="370"/>
      <c r="B4658" s="370">
        <v>104</v>
      </c>
      <c r="C4658" s="370">
        <v>106</v>
      </c>
      <c r="D4658" s="370">
        <v>58</v>
      </c>
      <c r="E4658" s="370"/>
      <c r="F4658" s="370">
        <v>2.7</v>
      </c>
      <c r="J4658" s="370">
        <v>285</v>
      </c>
      <c r="K4658" s="370">
        <v>255</v>
      </c>
      <c r="M4658" s="371">
        <f t="shared" si="8"/>
        <v>93.05263157894737</v>
      </c>
      <c r="N4658" s="371">
        <f t="shared" si="9"/>
        <v>84.85872576177286</v>
      </c>
    </row>
    <row r="4659" spans="1:14">
      <c r="A4659" s="370"/>
      <c r="B4659" s="370">
        <v>173</v>
      </c>
      <c r="C4659" s="370">
        <v>98</v>
      </c>
      <c r="D4659" s="370">
        <v>72</v>
      </c>
      <c r="E4659" s="370"/>
      <c r="F4659" s="370">
        <v>5</v>
      </c>
      <c r="J4659" s="370">
        <v>285</v>
      </c>
      <c r="K4659" s="370">
        <v>255</v>
      </c>
      <c r="M4659" s="371">
        <f t="shared" si="8"/>
        <v>154.78947368421052</v>
      </c>
      <c r="N4659" s="371">
        <f t="shared" si="9"/>
        <v>78.45429362880887</v>
      </c>
    </row>
    <row r="4660" spans="1:14">
      <c r="A4660" s="370"/>
      <c r="B4660" s="370">
        <v>190</v>
      </c>
      <c r="C4660" s="370">
        <v>95</v>
      </c>
      <c r="D4660" s="370">
        <v>73</v>
      </c>
      <c r="E4660" s="370"/>
      <c r="F4660" s="370">
        <v>6</v>
      </c>
      <c r="J4660" s="370">
        <v>285</v>
      </c>
      <c r="K4660" s="370">
        <v>255</v>
      </c>
      <c r="M4660" s="371">
        <f t="shared" si="8"/>
        <v>170</v>
      </c>
      <c r="N4660" s="371">
        <f t="shared" si="9"/>
        <v>76.05263157894737</v>
      </c>
    </row>
    <row r="4661" spans="1:14">
      <c r="A4661" s="370"/>
      <c r="B4661" s="370">
        <v>208</v>
      </c>
      <c r="C4661" s="370">
        <v>90</v>
      </c>
      <c r="D4661" s="370">
        <v>72</v>
      </c>
      <c r="E4661" s="370"/>
      <c r="F4661" s="370">
        <v>7</v>
      </c>
      <c r="J4661" s="370">
        <v>285</v>
      </c>
      <c r="K4661" s="370">
        <v>255</v>
      </c>
      <c r="M4661" s="371">
        <f t="shared" si="8"/>
        <v>186.10526315789474</v>
      </c>
      <c r="N4661" s="371">
        <f t="shared" si="9"/>
        <v>72.04986149584488</v>
      </c>
    </row>
    <row r="4662" spans="1:14">
      <c r="A4662" s="370"/>
      <c r="B4662" s="370">
        <v>230</v>
      </c>
      <c r="C4662" s="370">
        <v>85</v>
      </c>
      <c r="D4662" s="370">
        <v>69</v>
      </c>
      <c r="E4662" s="370"/>
      <c r="F4662" s="370">
        <v>8</v>
      </c>
      <c r="J4662" s="370">
        <v>285</v>
      </c>
      <c r="K4662" s="370">
        <v>255</v>
      </c>
      <c r="M4662" s="371">
        <f t="shared" si="8"/>
        <v>205.78947368421052</v>
      </c>
      <c r="N4662" s="371">
        <f t="shared" si="9"/>
        <v>68.04709141274239</v>
      </c>
    </row>
    <row r="4664" spans="1:14">
      <c r="A4664" s="413" t="s">
        <v>702</v>
      </c>
      <c r="B4664" s="370">
        <v>0</v>
      </c>
      <c r="C4664" s="370">
        <v>38</v>
      </c>
      <c r="D4664" s="370">
        <v>0</v>
      </c>
      <c r="E4664" s="370"/>
      <c r="F4664" s="370">
        <v>3.9</v>
      </c>
      <c r="G4664" s="370">
        <v>135</v>
      </c>
      <c r="H4664" s="370">
        <v>320</v>
      </c>
      <c r="I4664" s="370">
        <v>2900</v>
      </c>
      <c r="J4664" s="370">
        <v>174</v>
      </c>
      <c r="K4664" s="370">
        <v>145</v>
      </c>
      <c r="M4664" s="371">
        <f t="shared" si="8"/>
        <v>0</v>
      </c>
      <c r="N4664" s="371">
        <f t="shared" si="9"/>
        <v>26.388888888888893</v>
      </c>
    </row>
    <row r="4665" spans="1:14">
      <c r="A4665" s="370"/>
      <c r="B4665" s="370">
        <v>135</v>
      </c>
      <c r="C4665" s="370">
        <v>35</v>
      </c>
      <c r="D4665" s="370">
        <v>64</v>
      </c>
      <c r="E4665" s="370"/>
      <c r="F4665" s="370">
        <v>4</v>
      </c>
      <c r="J4665" s="370">
        <v>174</v>
      </c>
      <c r="K4665" s="370">
        <v>145</v>
      </c>
      <c r="M4665" s="371">
        <f t="shared" si="8"/>
        <v>112.5</v>
      </c>
      <c r="N4665" s="371">
        <f t="shared" si="9"/>
        <v>24.305555555555557</v>
      </c>
    </row>
    <row r="4666" spans="1:14">
      <c r="A4666" s="370"/>
      <c r="B4666" s="370">
        <v>165</v>
      </c>
      <c r="C4666" s="370">
        <v>34</v>
      </c>
      <c r="D4666" s="370">
        <v>70</v>
      </c>
      <c r="E4666" s="370"/>
      <c r="F4666" s="370">
        <v>4</v>
      </c>
      <c r="J4666" s="370">
        <v>174</v>
      </c>
      <c r="K4666" s="370">
        <v>145</v>
      </c>
      <c r="M4666" s="371">
        <f t="shared" si="8"/>
        <v>137.5</v>
      </c>
      <c r="N4666" s="371">
        <f t="shared" si="9"/>
        <v>23.611111111111114</v>
      </c>
    </row>
    <row r="4667" spans="1:14">
      <c r="A4667" s="370"/>
      <c r="B4667" s="370">
        <v>200</v>
      </c>
      <c r="C4667" s="370">
        <v>31.8</v>
      </c>
      <c r="D4667" s="370">
        <v>73</v>
      </c>
      <c r="E4667" s="370"/>
      <c r="F4667" s="370">
        <v>4</v>
      </c>
      <c r="J4667" s="370">
        <v>174</v>
      </c>
      <c r="K4667" s="370">
        <v>145</v>
      </c>
      <c r="M4667" s="371">
        <f t="shared" si="8"/>
        <v>166.66666666666666</v>
      </c>
      <c r="N4667" s="371">
        <f t="shared" si="9"/>
        <v>22.083333333333336</v>
      </c>
    </row>
    <row r="4668" spans="1:14">
      <c r="A4668" s="370"/>
      <c r="B4668" s="370">
        <v>240</v>
      </c>
      <c r="C4668" s="370">
        <v>28</v>
      </c>
      <c r="D4668" s="370">
        <v>77</v>
      </c>
      <c r="E4668" s="370"/>
      <c r="F4668" s="370">
        <v>4.5</v>
      </c>
      <c r="J4668" s="370">
        <v>174</v>
      </c>
      <c r="K4668" s="370">
        <v>145</v>
      </c>
      <c r="M4668" s="371">
        <f t="shared" si="8"/>
        <v>200</v>
      </c>
      <c r="N4668" s="371">
        <f t="shared" si="9"/>
        <v>19.444444444444446</v>
      </c>
    </row>
    <row r="4669" spans="1:14">
      <c r="A4669" s="370"/>
      <c r="B4669" s="370">
        <v>270</v>
      </c>
      <c r="C4669" s="370">
        <v>24.8</v>
      </c>
      <c r="D4669" s="370">
        <v>76</v>
      </c>
      <c r="E4669" s="370"/>
      <c r="F4669" s="370">
        <v>5</v>
      </c>
      <c r="J4669" s="370">
        <v>174</v>
      </c>
      <c r="K4669" s="370">
        <v>145</v>
      </c>
      <c r="M4669" s="371">
        <f t="shared" si="8"/>
        <v>225</v>
      </c>
      <c r="N4669" s="371">
        <f t="shared" si="9"/>
        <v>17.222222222222225</v>
      </c>
    </row>
    <row r="4670" spans="1:14">
      <c r="A4670" s="370"/>
      <c r="B4670" s="370">
        <v>320</v>
      </c>
      <c r="C4670" s="370">
        <v>18</v>
      </c>
      <c r="D4670" s="370">
        <v>65</v>
      </c>
      <c r="E4670" s="370"/>
      <c r="F4670" s="370">
        <v>7</v>
      </c>
      <c r="J4670" s="370">
        <v>174</v>
      </c>
      <c r="K4670" s="370">
        <v>145</v>
      </c>
      <c r="M4670" s="371">
        <f t="shared" si="8"/>
        <v>266.66666666666669</v>
      </c>
      <c r="N4670" s="371">
        <f t="shared" si="9"/>
        <v>12.500000000000002</v>
      </c>
    </row>
    <row r="4672" spans="1:14">
      <c r="A4672" s="413" t="s">
        <v>704</v>
      </c>
      <c r="B4672" s="370">
        <v>0</v>
      </c>
      <c r="C4672" s="370">
        <v>63</v>
      </c>
      <c r="D4672" s="370">
        <v>0</v>
      </c>
      <c r="E4672" s="370"/>
      <c r="F4672" s="370">
        <v>3.7</v>
      </c>
      <c r="G4672" s="370">
        <v>130</v>
      </c>
      <c r="H4672" s="370">
        <v>378</v>
      </c>
      <c r="I4672" s="370">
        <v>2900</v>
      </c>
      <c r="J4672" s="370">
        <v>214</v>
      </c>
      <c r="K4672" s="370">
        <v>165</v>
      </c>
      <c r="M4672" s="371">
        <f t="shared" si="8"/>
        <v>0</v>
      </c>
      <c r="N4672" s="371">
        <f t="shared" si="9"/>
        <v>37.452506769150141</v>
      </c>
    </row>
    <row r="4673" spans="1:14">
      <c r="A4673" s="370"/>
      <c r="B4673" s="370">
        <v>130</v>
      </c>
      <c r="C4673" s="370">
        <v>60.7</v>
      </c>
      <c r="D4673" s="370">
        <v>60</v>
      </c>
      <c r="E4673" s="370"/>
      <c r="F4673" s="370">
        <v>3.8</v>
      </c>
      <c r="J4673" s="370">
        <v>214</v>
      </c>
      <c r="K4673" s="370">
        <v>165</v>
      </c>
      <c r="M4673" s="371">
        <f t="shared" si="8"/>
        <v>100.23364485981308</v>
      </c>
      <c r="N4673" s="371">
        <f t="shared" si="9"/>
        <v>36.085193029958951</v>
      </c>
    </row>
    <row r="4674" spans="1:14">
      <c r="A4674" s="370"/>
      <c r="B4674" s="370">
        <v>180</v>
      </c>
      <c r="C4674" s="370">
        <v>58</v>
      </c>
      <c r="D4674" s="370">
        <v>70</v>
      </c>
      <c r="E4674" s="370"/>
      <c r="F4674" s="370">
        <v>4</v>
      </c>
      <c r="J4674" s="370">
        <v>214</v>
      </c>
      <c r="K4674" s="370">
        <v>165</v>
      </c>
      <c r="M4674" s="371">
        <f t="shared" si="8"/>
        <v>138.78504672897196</v>
      </c>
      <c r="N4674" s="371">
        <f t="shared" si="9"/>
        <v>34.480085596995373</v>
      </c>
    </row>
    <row r="4675" spans="1:14">
      <c r="A4675" s="370"/>
      <c r="B4675" s="370">
        <v>230</v>
      </c>
      <c r="C4675" s="370">
        <v>54</v>
      </c>
      <c r="D4675" s="370">
        <v>79</v>
      </c>
      <c r="E4675" s="370"/>
      <c r="F4675" s="370">
        <v>4.3</v>
      </c>
      <c r="J4675" s="370">
        <v>214</v>
      </c>
      <c r="K4675" s="370">
        <v>165</v>
      </c>
      <c r="M4675" s="371">
        <f t="shared" si="8"/>
        <v>177.33644859813083</v>
      </c>
      <c r="N4675" s="371">
        <f t="shared" si="9"/>
        <v>32.102148659271549</v>
      </c>
    </row>
    <row r="4676" spans="1:14">
      <c r="A4676" s="370"/>
      <c r="B4676" s="370">
        <v>285</v>
      </c>
      <c r="C4676" s="370">
        <v>50</v>
      </c>
      <c r="D4676" s="370">
        <v>80</v>
      </c>
      <c r="E4676" s="370"/>
      <c r="F4676" s="370">
        <v>4.8</v>
      </c>
      <c r="J4676" s="370">
        <v>214</v>
      </c>
      <c r="K4676" s="370">
        <v>165</v>
      </c>
      <c r="M4676" s="371">
        <f t="shared" si="8"/>
        <v>219.74299065420561</v>
      </c>
      <c r="N4676" s="371">
        <f t="shared" si="9"/>
        <v>29.724211721547732</v>
      </c>
    </row>
    <row r="4677" spans="1:14">
      <c r="A4677" s="370"/>
      <c r="B4677" s="370">
        <v>340</v>
      </c>
      <c r="C4677" s="370">
        <v>43</v>
      </c>
      <c r="D4677" s="370">
        <v>75</v>
      </c>
      <c r="E4677" s="370"/>
      <c r="F4677" s="370">
        <v>6</v>
      </c>
      <c r="J4677" s="370">
        <v>214</v>
      </c>
      <c r="K4677" s="370">
        <v>165</v>
      </c>
      <c r="M4677" s="371">
        <f t="shared" si="8"/>
        <v>262.14953271028037</v>
      </c>
      <c r="N4677" s="371">
        <f t="shared" si="9"/>
        <v>25.562822080531049</v>
      </c>
    </row>
    <row r="4678" spans="1:14">
      <c r="A4678" s="370"/>
      <c r="B4678" s="370">
        <v>378</v>
      </c>
      <c r="C4678" s="370">
        <v>36</v>
      </c>
      <c r="D4678" s="370">
        <v>67</v>
      </c>
      <c r="E4678" s="370"/>
      <c r="F4678" s="370">
        <v>6.8</v>
      </c>
      <c r="J4678" s="370">
        <v>214</v>
      </c>
      <c r="K4678" s="370">
        <v>165</v>
      </c>
      <c r="M4678" s="371">
        <f t="shared" si="8"/>
        <v>291.44859813084111</v>
      </c>
      <c r="N4678" s="371">
        <f t="shared" si="9"/>
        <v>21.401432439514366</v>
      </c>
    </row>
    <row r="4680" spans="1:14">
      <c r="A4680" s="413" t="s">
        <v>705</v>
      </c>
      <c r="B4680" s="370">
        <v>0</v>
      </c>
      <c r="C4680" s="370">
        <v>85</v>
      </c>
      <c r="D4680" s="370">
        <v>0</v>
      </c>
      <c r="E4680" s="370"/>
      <c r="F4680" s="370">
        <v>3.4</v>
      </c>
      <c r="G4680" s="370">
        <v>150</v>
      </c>
      <c r="H4680" s="370">
        <v>350</v>
      </c>
      <c r="I4680" s="370">
        <v>2900</v>
      </c>
      <c r="J4680" s="370">
        <v>245</v>
      </c>
      <c r="K4680" s="370">
        <v>215</v>
      </c>
      <c r="M4680" s="371">
        <f t="shared" si="8"/>
        <v>0</v>
      </c>
      <c r="N4680" s="371">
        <f t="shared" si="9"/>
        <v>65.458142440649723</v>
      </c>
    </row>
    <row r="4681" spans="1:14">
      <c r="A4681" s="370"/>
      <c r="B4681" s="370">
        <v>150</v>
      </c>
      <c r="C4681" s="370">
        <v>83</v>
      </c>
      <c r="D4681" s="370">
        <v>61</v>
      </c>
      <c r="E4681" s="370"/>
      <c r="F4681" s="370">
        <v>3.5</v>
      </c>
      <c r="J4681" s="370">
        <v>245</v>
      </c>
      <c r="K4681" s="370">
        <v>215</v>
      </c>
      <c r="M4681" s="371">
        <f t="shared" si="8"/>
        <v>131.63265306122449</v>
      </c>
      <c r="N4681" s="371">
        <f t="shared" si="9"/>
        <v>63.9179508538109</v>
      </c>
    </row>
    <row r="4682" spans="1:14">
      <c r="A4682" s="370"/>
      <c r="B4682" s="370">
        <v>177</v>
      </c>
      <c r="C4682" s="370">
        <v>82</v>
      </c>
      <c r="D4682" s="370">
        <v>68</v>
      </c>
      <c r="E4682" s="370"/>
      <c r="F4682" s="370">
        <v>4</v>
      </c>
      <c r="J4682" s="370">
        <v>245</v>
      </c>
      <c r="K4682" s="370">
        <v>215</v>
      </c>
      <c r="M4682" s="371">
        <f t="shared" si="8"/>
        <v>155.32653061224491</v>
      </c>
      <c r="N4682" s="371">
        <f t="shared" si="9"/>
        <v>63.147855060391493</v>
      </c>
    </row>
    <row r="4683" spans="1:14">
      <c r="A4683" s="370"/>
      <c r="B4683" s="370">
        <v>274</v>
      </c>
      <c r="C4683" s="370">
        <v>71.5</v>
      </c>
      <c r="D4683" s="370">
        <v>75</v>
      </c>
      <c r="E4683" s="370"/>
      <c r="F4683" s="370">
        <v>5.4</v>
      </c>
      <c r="J4683" s="370">
        <v>245</v>
      </c>
      <c r="K4683" s="370">
        <v>215</v>
      </c>
      <c r="M4683" s="371">
        <f t="shared" si="8"/>
        <v>240.44897959183675</v>
      </c>
      <c r="N4683" s="371">
        <f t="shared" si="9"/>
        <v>55.061849229487706</v>
      </c>
    </row>
    <row r="4684" spans="1:14">
      <c r="A4684" s="370"/>
      <c r="B4684" s="370">
        <v>325</v>
      </c>
      <c r="C4684" s="370">
        <v>63</v>
      </c>
      <c r="D4684" s="370">
        <v>73</v>
      </c>
      <c r="E4684" s="370"/>
      <c r="F4684" s="370">
        <v>6.5</v>
      </c>
      <c r="J4684" s="370">
        <v>245</v>
      </c>
      <c r="K4684" s="370">
        <v>215</v>
      </c>
      <c r="M4684" s="371">
        <f t="shared" si="8"/>
        <v>285.20408163265307</v>
      </c>
      <c r="N4684" s="371">
        <f t="shared" si="9"/>
        <v>48.516034985422735</v>
      </c>
    </row>
    <row r="4685" spans="1:14">
      <c r="A4685" s="370"/>
      <c r="B4685" s="370">
        <v>350</v>
      </c>
      <c r="C4685" s="370">
        <v>60</v>
      </c>
      <c r="D4685" s="370">
        <v>71</v>
      </c>
      <c r="E4685" s="370"/>
      <c r="F4685" s="370">
        <v>7</v>
      </c>
      <c r="J4685" s="370">
        <v>245</v>
      </c>
      <c r="K4685" s="370">
        <v>215</v>
      </c>
      <c r="M4685" s="371">
        <f t="shared" si="8"/>
        <v>307.14285714285717</v>
      </c>
      <c r="N4685" s="371">
        <f t="shared" si="9"/>
        <v>46.205747605164511</v>
      </c>
    </row>
    <row r="4687" spans="1:14">
      <c r="A4687" s="413" t="s">
        <v>707</v>
      </c>
      <c r="B4687" s="370">
        <v>0</v>
      </c>
      <c r="C4687" s="370">
        <v>90</v>
      </c>
      <c r="D4687" s="370">
        <v>0</v>
      </c>
      <c r="E4687" s="370"/>
      <c r="F4687" s="370">
        <v>1.9</v>
      </c>
      <c r="G4687" s="370">
        <v>120</v>
      </c>
      <c r="H4687" s="370">
        <v>240</v>
      </c>
      <c r="I4687" s="370">
        <v>2900</v>
      </c>
      <c r="J4687" s="370">
        <v>255</v>
      </c>
      <c r="K4687" s="370">
        <v>255</v>
      </c>
      <c r="M4687" s="371">
        <f t="shared" si="8"/>
        <v>0</v>
      </c>
      <c r="N4687" s="371">
        <f t="shared" si="9"/>
        <v>90</v>
      </c>
    </row>
    <row r="4688" spans="1:14">
      <c r="A4688" s="370"/>
      <c r="B4688" s="370">
        <v>120</v>
      </c>
      <c r="C4688" s="370">
        <v>90</v>
      </c>
      <c r="D4688" s="370">
        <v>62</v>
      </c>
      <c r="E4688" s="370"/>
      <c r="F4688" s="370">
        <v>2</v>
      </c>
      <c r="J4688" s="370">
        <v>255</v>
      </c>
      <c r="K4688" s="370">
        <v>255</v>
      </c>
      <c r="M4688" s="371">
        <f t="shared" si="8"/>
        <v>120</v>
      </c>
      <c r="N4688" s="371">
        <f t="shared" si="9"/>
        <v>90</v>
      </c>
    </row>
    <row r="4689" spans="1:14">
      <c r="A4689" s="370"/>
      <c r="B4689" s="370">
        <v>150</v>
      </c>
      <c r="C4689" s="370">
        <v>90</v>
      </c>
      <c r="D4689" s="370">
        <v>65</v>
      </c>
      <c r="E4689" s="370"/>
      <c r="F4689" s="370">
        <v>1.8</v>
      </c>
      <c r="J4689" s="370">
        <v>255</v>
      </c>
      <c r="K4689" s="370">
        <v>255</v>
      </c>
      <c r="M4689" s="371">
        <f t="shared" si="8"/>
        <v>150</v>
      </c>
      <c r="N4689" s="371">
        <f t="shared" si="9"/>
        <v>90</v>
      </c>
    </row>
    <row r="4690" spans="1:14">
      <c r="A4690" s="370"/>
      <c r="B4690" s="370">
        <v>180</v>
      </c>
      <c r="C4690" s="370">
        <v>86</v>
      </c>
      <c r="D4690" s="370">
        <v>69</v>
      </c>
      <c r="E4690" s="370"/>
      <c r="F4690" s="370">
        <v>1.7</v>
      </c>
      <c r="J4690" s="370">
        <v>255</v>
      </c>
      <c r="K4690" s="370">
        <v>255</v>
      </c>
      <c r="M4690" s="371">
        <f t="shared" si="8"/>
        <v>180</v>
      </c>
      <c r="N4690" s="371">
        <f t="shared" si="9"/>
        <v>86</v>
      </c>
    </row>
    <row r="4691" spans="1:14">
      <c r="A4691" s="370"/>
      <c r="B4691" s="370">
        <v>210</v>
      </c>
      <c r="C4691" s="370">
        <v>81</v>
      </c>
      <c r="D4691" s="370">
        <v>70</v>
      </c>
      <c r="E4691" s="370"/>
      <c r="F4691" s="370">
        <v>1.8</v>
      </c>
      <c r="J4691" s="370">
        <v>255</v>
      </c>
      <c r="K4691" s="370">
        <v>255</v>
      </c>
      <c r="M4691" s="371">
        <f t="shared" si="8"/>
        <v>210</v>
      </c>
      <c r="N4691" s="371">
        <f t="shared" si="9"/>
        <v>81</v>
      </c>
    </row>
    <row r="4692" spans="1:14">
      <c r="A4692" s="370"/>
      <c r="B4692" s="370">
        <v>240</v>
      </c>
      <c r="C4692" s="370">
        <v>75</v>
      </c>
      <c r="D4692" s="370">
        <v>59</v>
      </c>
      <c r="E4692" s="370"/>
      <c r="F4692" s="370">
        <v>2</v>
      </c>
      <c r="J4692" s="370">
        <v>255</v>
      </c>
      <c r="K4692" s="370">
        <v>255</v>
      </c>
      <c r="M4692" s="371">
        <f t="shared" si="8"/>
        <v>240</v>
      </c>
      <c r="N4692" s="371">
        <f t="shared" si="9"/>
        <v>75</v>
      </c>
    </row>
    <row r="4694" spans="1:14">
      <c r="A4694" s="413" t="s">
        <v>718</v>
      </c>
      <c r="B4694" s="370">
        <v>0</v>
      </c>
      <c r="C4694" s="370">
        <v>61</v>
      </c>
      <c r="D4694" s="370">
        <v>0</v>
      </c>
      <c r="E4694" s="370"/>
      <c r="F4694" s="370">
        <v>0</v>
      </c>
      <c r="G4694" s="370">
        <v>238</v>
      </c>
      <c r="H4694" s="370">
        <v>500</v>
      </c>
      <c r="I4694" s="370">
        <v>2900</v>
      </c>
      <c r="J4694" s="370">
        <v>214</v>
      </c>
      <c r="K4694" s="370">
        <v>185</v>
      </c>
      <c r="M4694" s="371">
        <f t="shared" si="8"/>
        <v>0</v>
      </c>
      <c r="N4694" s="371">
        <f t="shared" si="9"/>
        <v>45.587496724604769</v>
      </c>
    </row>
    <row r="4695" spans="1:14">
      <c r="A4695" s="370"/>
      <c r="B4695" s="370">
        <v>238</v>
      </c>
      <c r="C4695" s="370">
        <v>56</v>
      </c>
      <c r="D4695" s="370">
        <v>64</v>
      </c>
      <c r="E4695" s="370"/>
      <c r="F4695" s="370">
        <v>5.8</v>
      </c>
      <c r="J4695" s="370">
        <v>214</v>
      </c>
      <c r="K4695" s="370">
        <v>185</v>
      </c>
      <c r="M4695" s="371">
        <f t="shared" si="8"/>
        <v>205.74766355140187</v>
      </c>
      <c r="N4695" s="371">
        <f t="shared" si="9"/>
        <v>41.850816665210935</v>
      </c>
    </row>
    <row r="4696" spans="1:14">
      <c r="A4696" s="370"/>
      <c r="B4696" s="370">
        <v>360</v>
      </c>
      <c r="C4696" s="370">
        <v>49</v>
      </c>
      <c r="D4696" s="370">
        <v>73.5</v>
      </c>
      <c r="E4696" s="370"/>
      <c r="F4696" s="370">
        <v>6.5</v>
      </c>
      <c r="J4696" s="370">
        <v>214</v>
      </c>
      <c r="K4696" s="370">
        <v>185</v>
      </c>
      <c r="M4696" s="371">
        <f t="shared" si="8"/>
        <v>311.21495327102804</v>
      </c>
      <c r="N4696" s="371">
        <f t="shared" si="9"/>
        <v>36.619464582059571</v>
      </c>
    </row>
    <row r="4697" spans="1:14">
      <c r="A4697" s="370"/>
      <c r="B4697" s="370">
        <v>400</v>
      </c>
      <c r="C4697" s="370">
        <v>46</v>
      </c>
      <c r="D4697" s="370">
        <v>72</v>
      </c>
      <c r="E4697" s="370"/>
      <c r="F4697" s="370">
        <v>6.8</v>
      </c>
      <c r="J4697" s="370">
        <v>214</v>
      </c>
      <c r="K4697" s="370">
        <v>185</v>
      </c>
      <c r="M4697" s="371">
        <f t="shared" ref="M4697:M4760" si="10">B4697*K4697/J4697</f>
        <v>345.79439252336448</v>
      </c>
      <c r="N4697" s="371">
        <f t="shared" ref="N4697:N4760" si="11">C4697*(K4697/J4697)^2</f>
        <v>34.377456546423268</v>
      </c>
    </row>
    <row r="4698" spans="1:14">
      <c r="A4698" s="370"/>
      <c r="B4698" s="370">
        <v>475</v>
      </c>
      <c r="C4698" s="370">
        <v>37</v>
      </c>
      <c r="D4698" s="370">
        <v>68</v>
      </c>
      <c r="E4698" s="370"/>
      <c r="F4698" s="370">
        <v>7.7</v>
      </c>
      <c r="J4698" s="370">
        <v>214</v>
      </c>
      <c r="K4698" s="370">
        <v>185</v>
      </c>
      <c r="M4698" s="371">
        <f t="shared" si="10"/>
        <v>410.63084112149534</v>
      </c>
      <c r="N4698" s="371">
        <f t="shared" si="11"/>
        <v>27.65143243951437</v>
      </c>
    </row>
    <row r="4699" spans="1:14">
      <c r="A4699" s="370"/>
      <c r="B4699" s="370">
        <v>500</v>
      </c>
      <c r="C4699" s="370">
        <v>36</v>
      </c>
      <c r="D4699" s="370">
        <v>67</v>
      </c>
      <c r="E4699" s="370"/>
      <c r="F4699" s="370">
        <v>7.9</v>
      </c>
      <c r="J4699" s="370">
        <v>214</v>
      </c>
      <c r="K4699" s="370">
        <v>185</v>
      </c>
      <c r="M4699" s="371">
        <f t="shared" si="10"/>
        <v>432.24299065420558</v>
      </c>
      <c r="N4699" s="371">
        <f t="shared" si="11"/>
        <v>26.904096427635604</v>
      </c>
    </row>
    <row r="4701" spans="1:14">
      <c r="A4701" s="413" t="s">
        <v>708</v>
      </c>
      <c r="B4701" s="370">
        <v>0</v>
      </c>
      <c r="C4701" s="370">
        <v>93</v>
      </c>
      <c r="D4701" s="370">
        <v>0</v>
      </c>
      <c r="E4701" s="370"/>
      <c r="F4701" s="370">
        <v>6</v>
      </c>
      <c r="G4701" s="370">
        <v>200</v>
      </c>
      <c r="H4701" s="370">
        <v>850</v>
      </c>
      <c r="I4701" s="370">
        <v>2900</v>
      </c>
      <c r="J4701" s="370">
        <v>264</v>
      </c>
      <c r="K4701" s="370">
        <v>225</v>
      </c>
      <c r="M4701" s="371">
        <f t="shared" si="10"/>
        <v>0</v>
      </c>
      <c r="N4701" s="371">
        <f t="shared" si="11"/>
        <v>67.552298553719012</v>
      </c>
    </row>
    <row r="4702" spans="1:14">
      <c r="A4702" s="370"/>
      <c r="B4702" s="370">
        <v>200</v>
      </c>
      <c r="C4702" s="370">
        <v>92</v>
      </c>
      <c r="D4702" s="370">
        <v>58</v>
      </c>
      <c r="E4702" s="370"/>
      <c r="F4702" s="370">
        <v>7</v>
      </c>
      <c r="J4702" s="370">
        <v>264</v>
      </c>
      <c r="K4702" s="370">
        <v>225</v>
      </c>
      <c r="M4702" s="371">
        <f t="shared" si="10"/>
        <v>170.45454545454547</v>
      </c>
      <c r="N4702" s="371">
        <f t="shared" si="11"/>
        <v>66.825929752066116</v>
      </c>
    </row>
    <row r="4703" spans="1:14">
      <c r="A4703" s="370"/>
      <c r="B4703" s="370">
        <v>300</v>
      </c>
      <c r="C4703" s="370">
        <v>91</v>
      </c>
      <c r="D4703" s="370">
        <v>76</v>
      </c>
      <c r="E4703" s="370"/>
      <c r="F4703" s="370">
        <v>8</v>
      </c>
      <c r="J4703" s="370">
        <v>264</v>
      </c>
      <c r="K4703" s="370">
        <v>225</v>
      </c>
      <c r="M4703" s="371">
        <f t="shared" si="10"/>
        <v>255.68181818181819</v>
      </c>
      <c r="N4703" s="371">
        <f t="shared" si="11"/>
        <v>66.099560950413235</v>
      </c>
    </row>
    <row r="4704" spans="1:14">
      <c r="A4704" s="370"/>
      <c r="B4704" s="370">
        <v>400</v>
      </c>
      <c r="C4704" s="370">
        <v>88</v>
      </c>
      <c r="D4704" s="370">
        <v>83</v>
      </c>
      <c r="E4704" s="370"/>
      <c r="F4704" s="370">
        <v>9</v>
      </c>
      <c r="J4704" s="370">
        <v>264</v>
      </c>
      <c r="K4704" s="370">
        <v>225</v>
      </c>
      <c r="M4704" s="371">
        <f t="shared" si="10"/>
        <v>340.90909090909093</v>
      </c>
      <c r="N4704" s="371">
        <f t="shared" si="11"/>
        <v>63.920454545454554</v>
      </c>
    </row>
    <row r="4705" spans="1:14">
      <c r="A4705" s="370"/>
      <c r="B4705" s="370">
        <v>500</v>
      </c>
      <c r="C4705" s="370">
        <v>81</v>
      </c>
      <c r="D4705" s="370">
        <v>85</v>
      </c>
      <c r="E4705" s="370"/>
      <c r="F4705" s="370">
        <v>10</v>
      </c>
      <c r="J4705" s="370">
        <v>264</v>
      </c>
      <c r="K4705" s="370">
        <v>225</v>
      </c>
      <c r="M4705" s="371">
        <f t="shared" si="10"/>
        <v>426.13636363636363</v>
      </c>
      <c r="N4705" s="371">
        <f t="shared" si="11"/>
        <v>58.835872933884303</v>
      </c>
    </row>
    <row r="4706" spans="1:14">
      <c r="A4706" s="370"/>
      <c r="B4706" s="370">
        <v>700</v>
      </c>
      <c r="C4706" s="370">
        <v>69</v>
      </c>
      <c r="D4706" s="370">
        <v>83</v>
      </c>
      <c r="E4706" s="370"/>
      <c r="F4706" s="370">
        <v>12</v>
      </c>
      <c r="J4706" s="370">
        <v>264</v>
      </c>
      <c r="K4706" s="370">
        <v>225</v>
      </c>
      <c r="M4706" s="371">
        <f t="shared" si="10"/>
        <v>596.59090909090912</v>
      </c>
      <c r="N4706" s="371">
        <f t="shared" si="11"/>
        <v>50.119447314049594</v>
      </c>
    </row>
    <row r="4707" spans="1:14">
      <c r="A4707" s="370"/>
      <c r="B4707" s="370">
        <v>800</v>
      </c>
      <c r="C4707" s="370">
        <v>52</v>
      </c>
      <c r="D4707" s="370">
        <v>75</v>
      </c>
      <c r="E4707" s="370"/>
      <c r="F4707" s="370">
        <v>16</v>
      </c>
      <c r="J4707" s="370">
        <v>264</v>
      </c>
      <c r="K4707" s="370">
        <v>225</v>
      </c>
      <c r="M4707" s="371">
        <f t="shared" si="10"/>
        <v>681.81818181818187</v>
      </c>
      <c r="N4707" s="371">
        <f t="shared" si="11"/>
        <v>37.77117768595042</v>
      </c>
    </row>
    <row r="4709" spans="1:14">
      <c r="A4709" s="413" t="s">
        <v>709</v>
      </c>
      <c r="B4709" s="370">
        <v>0</v>
      </c>
      <c r="C4709" s="370">
        <v>7</v>
      </c>
      <c r="D4709" s="370">
        <v>0.05</v>
      </c>
      <c r="E4709" s="370"/>
      <c r="F4709" s="370">
        <v>2</v>
      </c>
      <c r="G4709" s="370">
        <v>3.7800000000000002</v>
      </c>
      <c r="H4709" s="370">
        <v>13.5</v>
      </c>
      <c r="I4709" s="370">
        <v>1450</v>
      </c>
      <c r="J4709" s="370">
        <v>139</v>
      </c>
      <c r="K4709" s="370">
        <v>100</v>
      </c>
      <c r="M4709" s="371">
        <f t="shared" si="10"/>
        <v>0</v>
      </c>
      <c r="N4709" s="371">
        <f t="shared" si="11"/>
        <v>3.623000879871642</v>
      </c>
    </row>
    <row r="4710" spans="1:14">
      <c r="A4710" s="370"/>
      <c r="B4710" s="370">
        <v>3.78</v>
      </c>
      <c r="C4710" s="370">
        <v>3.6</v>
      </c>
      <c r="D4710" s="370">
        <v>46</v>
      </c>
      <c r="E4710" s="370"/>
      <c r="F4710" s="370">
        <v>2</v>
      </c>
      <c r="J4710" s="370">
        <v>139</v>
      </c>
      <c r="K4710" s="370">
        <v>100</v>
      </c>
      <c r="M4710" s="371">
        <f t="shared" si="10"/>
        <v>2.7194244604316546</v>
      </c>
      <c r="N4710" s="371">
        <f t="shared" si="11"/>
        <v>1.8632575953625587</v>
      </c>
    </row>
    <row r="4711" spans="1:14">
      <c r="A4711" s="370"/>
      <c r="B4711" s="370">
        <v>5.4</v>
      </c>
      <c r="C4711" s="370">
        <v>6.5</v>
      </c>
      <c r="D4711" s="370">
        <v>53</v>
      </c>
      <c r="E4711" s="370"/>
      <c r="F4711" s="370">
        <v>2.1</v>
      </c>
      <c r="J4711" s="370">
        <v>139</v>
      </c>
      <c r="K4711" s="370">
        <v>100</v>
      </c>
      <c r="M4711" s="371">
        <f t="shared" si="10"/>
        <v>3.8848920863309351</v>
      </c>
      <c r="N4711" s="371">
        <f t="shared" si="11"/>
        <v>3.3642151027379534</v>
      </c>
    </row>
    <row r="4712" spans="1:14">
      <c r="A4712" s="370"/>
      <c r="B4712" s="370">
        <v>7.2</v>
      </c>
      <c r="C4712" s="370">
        <v>6.4</v>
      </c>
      <c r="D4712" s="370">
        <v>58</v>
      </c>
      <c r="E4712" s="370"/>
      <c r="F4712" s="370">
        <v>2.2000000000000002</v>
      </c>
      <c r="J4712" s="370">
        <v>139</v>
      </c>
      <c r="K4712" s="370">
        <v>100</v>
      </c>
      <c r="M4712" s="371">
        <f t="shared" si="10"/>
        <v>5.1798561151079134</v>
      </c>
      <c r="N4712" s="371">
        <f t="shared" si="11"/>
        <v>3.3124579473112159</v>
      </c>
    </row>
    <row r="4713" spans="1:14">
      <c r="A4713" s="370"/>
      <c r="B4713" s="370">
        <v>8.64</v>
      </c>
      <c r="C4713" s="370">
        <v>5.8</v>
      </c>
      <c r="D4713" s="370">
        <v>60</v>
      </c>
      <c r="E4713" s="370"/>
      <c r="F4713" s="370">
        <v>2.2999999999999998</v>
      </c>
      <c r="J4713" s="370">
        <v>139</v>
      </c>
      <c r="K4713" s="370">
        <v>100</v>
      </c>
      <c r="M4713" s="371">
        <f t="shared" si="10"/>
        <v>6.2158273381294968</v>
      </c>
      <c r="N4713" s="371">
        <f t="shared" si="11"/>
        <v>3.0019150147507889</v>
      </c>
    </row>
    <row r="4714" spans="1:14">
      <c r="A4714" s="370"/>
      <c r="B4714" s="370">
        <v>10.08</v>
      </c>
      <c r="C4714" s="370">
        <v>5.25</v>
      </c>
      <c r="D4714" s="370">
        <v>58</v>
      </c>
      <c r="E4714" s="370"/>
      <c r="F4714" s="370">
        <v>3</v>
      </c>
      <c r="J4714" s="370">
        <v>139</v>
      </c>
      <c r="K4714" s="370">
        <v>100</v>
      </c>
      <c r="M4714" s="371">
        <f t="shared" si="10"/>
        <v>7.2517985611510793</v>
      </c>
      <c r="N4714" s="371">
        <f t="shared" si="11"/>
        <v>2.7172506599037316</v>
      </c>
    </row>
    <row r="4715" spans="1:14">
      <c r="A4715" s="370"/>
      <c r="B4715" s="370">
        <v>12.96</v>
      </c>
      <c r="C4715" s="370">
        <v>3.85</v>
      </c>
      <c r="D4715" s="370">
        <v>50</v>
      </c>
      <c r="E4715" s="370"/>
      <c r="F4715" s="370">
        <v>3.2</v>
      </c>
      <c r="J4715" s="370">
        <v>139</v>
      </c>
      <c r="K4715" s="370">
        <v>100</v>
      </c>
      <c r="M4715" s="371">
        <f t="shared" si="10"/>
        <v>9.3237410071942453</v>
      </c>
      <c r="N4715" s="371">
        <f t="shared" si="11"/>
        <v>1.9926504839294032</v>
      </c>
    </row>
    <row r="4716" spans="1:14">
      <c r="A4716" s="370"/>
      <c r="B4716" s="370">
        <v>13.5</v>
      </c>
      <c r="C4716" s="370">
        <v>3.65</v>
      </c>
      <c r="D4716" s="370">
        <v>48</v>
      </c>
      <c r="E4716" s="370"/>
      <c r="F4716" s="370">
        <v>3.3</v>
      </c>
      <c r="J4716" s="370">
        <v>139</v>
      </c>
      <c r="K4716" s="370">
        <v>100</v>
      </c>
      <c r="M4716" s="371">
        <f t="shared" si="10"/>
        <v>9.7122302158273381</v>
      </c>
      <c r="N4716" s="371">
        <f t="shared" si="11"/>
        <v>1.8891361730759275</v>
      </c>
    </row>
    <row r="4718" spans="1:14">
      <c r="A4718" s="413" t="s">
        <v>710</v>
      </c>
      <c r="B4718" s="370">
        <v>0</v>
      </c>
      <c r="C4718" s="370">
        <v>10.8</v>
      </c>
      <c r="D4718" s="370">
        <v>0.05</v>
      </c>
      <c r="E4718" s="370"/>
      <c r="F4718" s="370">
        <v>2</v>
      </c>
      <c r="G4718" s="370">
        <v>4.2480000000000002</v>
      </c>
      <c r="H4718" s="370">
        <v>16.776</v>
      </c>
      <c r="I4718" s="370">
        <v>1450</v>
      </c>
      <c r="J4718" s="370">
        <v>174</v>
      </c>
      <c r="K4718" s="370">
        <v>125</v>
      </c>
      <c r="M4718" s="371">
        <f t="shared" si="10"/>
        <v>0</v>
      </c>
      <c r="N4718" s="371">
        <f t="shared" si="11"/>
        <v>5.5737217598097502</v>
      </c>
    </row>
    <row r="4719" spans="1:14">
      <c r="A4719" s="370"/>
      <c r="B4719" s="370">
        <v>4.2480000000000002</v>
      </c>
      <c r="C4719" s="370">
        <v>4.42</v>
      </c>
      <c r="D4719" s="370">
        <v>41</v>
      </c>
      <c r="E4719" s="370"/>
      <c r="F4719" s="370">
        <v>2.1</v>
      </c>
      <c r="J4719" s="370">
        <v>174</v>
      </c>
      <c r="K4719" s="370">
        <v>125</v>
      </c>
      <c r="M4719" s="371">
        <f t="shared" si="10"/>
        <v>3.0517241379310347</v>
      </c>
      <c r="N4719" s="371">
        <f t="shared" si="11"/>
        <v>2.2810972387369532</v>
      </c>
    </row>
    <row r="4720" spans="1:14">
      <c r="A4720" s="370"/>
      <c r="B4720" s="370">
        <v>6.7320000000000002</v>
      </c>
      <c r="C4720" s="370">
        <v>10.5</v>
      </c>
      <c r="D4720" s="370">
        <v>51</v>
      </c>
      <c r="E4720" s="370"/>
      <c r="F4720" s="370">
        <v>2.2000000000000002</v>
      </c>
      <c r="J4720" s="370">
        <v>174</v>
      </c>
      <c r="K4720" s="370">
        <v>125</v>
      </c>
      <c r="M4720" s="371">
        <f t="shared" si="10"/>
        <v>4.8362068965517242</v>
      </c>
      <c r="N4720" s="371">
        <f t="shared" si="11"/>
        <v>5.4188961553705903</v>
      </c>
    </row>
    <row r="4721" spans="1:14">
      <c r="A4721" s="370"/>
      <c r="B4721" s="370">
        <v>8.4600000000000009</v>
      </c>
      <c r="C4721" s="370">
        <v>10.199999999999999</v>
      </c>
      <c r="D4721" s="370">
        <v>55</v>
      </c>
      <c r="E4721" s="370"/>
      <c r="F4721" s="370">
        <v>2.25</v>
      </c>
      <c r="J4721" s="370">
        <v>174</v>
      </c>
      <c r="K4721" s="370">
        <v>125</v>
      </c>
      <c r="M4721" s="371">
        <f t="shared" si="10"/>
        <v>6.0775862068965516</v>
      </c>
      <c r="N4721" s="371">
        <f t="shared" si="11"/>
        <v>5.2640705509314305</v>
      </c>
    </row>
    <row r="4722" spans="1:14">
      <c r="A4722" s="370"/>
      <c r="B4722" s="370">
        <v>10.44</v>
      </c>
      <c r="C4722" s="370">
        <v>9.4</v>
      </c>
      <c r="D4722" s="370">
        <v>56</v>
      </c>
      <c r="E4722" s="370"/>
      <c r="F4722" s="370">
        <v>2.35</v>
      </c>
      <c r="J4722" s="370">
        <v>174</v>
      </c>
      <c r="K4722" s="370">
        <v>125</v>
      </c>
      <c r="M4722" s="371">
        <f t="shared" si="10"/>
        <v>7.5</v>
      </c>
      <c r="N4722" s="371">
        <f t="shared" si="11"/>
        <v>4.8512022724270052</v>
      </c>
    </row>
    <row r="4723" spans="1:14">
      <c r="A4723" s="370"/>
      <c r="B4723" s="370">
        <v>12.492000000000001</v>
      </c>
      <c r="C4723" s="370">
        <v>8.6</v>
      </c>
      <c r="D4723" s="370">
        <v>55</v>
      </c>
      <c r="E4723" s="370"/>
      <c r="F4723" s="370">
        <v>2.6</v>
      </c>
      <c r="J4723" s="370">
        <v>174</v>
      </c>
      <c r="K4723" s="370">
        <v>125</v>
      </c>
      <c r="M4723" s="371">
        <f t="shared" si="10"/>
        <v>8.9741379310344822</v>
      </c>
      <c r="N4723" s="371">
        <f t="shared" si="11"/>
        <v>4.438333993922579</v>
      </c>
    </row>
    <row r="4724" spans="1:14">
      <c r="A4724" s="370"/>
      <c r="B4724" s="370">
        <v>15.912000000000001</v>
      </c>
      <c r="C4724" s="370">
        <v>6.5</v>
      </c>
      <c r="D4724" s="370">
        <v>47</v>
      </c>
      <c r="E4724" s="370"/>
      <c r="F4724" s="370">
        <v>3.25</v>
      </c>
      <c r="J4724" s="370">
        <v>174</v>
      </c>
      <c r="K4724" s="370">
        <v>125</v>
      </c>
      <c r="M4724" s="371">
        <f t="shared" si="10"/>
        <v>11.431034482758621</v>
      </c>
      <c r="N4724" s="371">
        <f t="shared" si="11"/>
        <v>3.3545547628484607</v>
      </c>
    </row>
    <row r="4725" spans="1:14">
      <c r="A4725" s="370"/>
      <c r="B4725" s="370">
        <v>16.776</v>
      </c>
      <c r="C4725" s="370">
        <v>5.85</v>
      </c>
      <c r="D4725" s="370">
        <v>45</v>
      </c>
      <c r="E4725" s="370"/>
      <c r="F4725" s="370">
        <v>3.4</v>
      </c>
      <c r="J4725" s="370">
        <v>174</v>
      </c>
      <c r="K4725" s="370">
        <v>125</v>
      </c>
      <c r="M4725" s="371">
        <f t="shared" si="10"/>
        <v>12.051724137931034</v>
      </c>
      <c r="N4725" s="371">
        <f t="shared" si="11"/>
        <v>3.0190992865636144</v>
      </c>
    </row>
    <row r="4727" spans="1:14">
      <c r="A4727" s="413" t="s">
        <v>711</v>
      </c>
      <c r="B4727" s="370">
        <v>0</v>
      </c>
      <c r="C4727" s="370">
        <v>16.350000000000001</v>
      </c>
      <c r="D4727" s="370">
        <v>0.05</v>
      </c>
      <c r="E4727" s="370"/>
      <c r="F4727" s="370">
        <v>1.9</v>
      </c>
      <c r="G4727" s="370">
        <v>4.8600000000000003</v>
      </c>
      <c r="H4727" s="370">
        <v>15.407999999999999</v>
      </c>
      <c r="I4727" s="370">
        <v>1450</v>
      </c>
      <c r="J4727" s="370">
        <v>214</v>
      </c>
      <c r="K4727" s="370">
        <v>165</v>
      </c>
      <c r="M4727" s="371">
        <f t="shared" si="10"/>
        <v>0</v>
      </c>
      <c r="N4727" s="371">
        <f t="shared" si="11"/>
        <v>9.7198172329461094</v>
      </c>
    </row>
    <row r="4728" spans="1:14">
      <c r="A4728" s="370"/>
      <c r="B4728" s="370">
        <v>4.8600000000000003</v>
      </c>
      <c r="C4728" s="370">
        <v>4.17</v>
      </c>
      <c r="D4728" s="370">
        <v>36</v>
      </c>
      <c r="E4728" s="370"/>
      <c r="F4728" s="370">
        <v>1.9</v>
      </c>
      <c r="J4728" s="370">
        <v>214</v>
      </c>
      <c r="K4728" s="370">
        <v>165</v>
      </c>
      <c r="M4728" s="371">
        <f t="shared" si="10"/>
        <v>3.7471962616822436</v>
      </c>
      <c r="N4728" s="371">
        <f t="shared" si="11"/>
        <v>2.478999257577081</v>
      </c>
    </row>
    <row r="4729" spans="1:14">
      <c r="A4729" s="370"/>
      <c r="B4729" s="370">
        <v>6.9119999999999999</v>
      </c>
      <c r="C4729" s="370">
        <v>15.5</v>
      </c>
      <c r="D4729" s="370">
        <v>43</v>
      </c>
      <c r="E4729" s="370"/>
      <c r="F4729" s="370">
        <v>1.9</v>
      </c>
      <c r="J4729" s="370">
        <v>214</v>
      </c>
      <c r="K4729" s="370">
        <v>165</v>
      </c>
      <c r="M4729" s="371">
        <f t="shared" si="10"/>
        <v>5.3293457943925233</v>
      </c>
      <c r="N4729" s="371">
        <f t="shared" si="11"/>
        <v>9.2145056336797975</v>
      </c>
    </row>
    <row r="4730" spans="1:14">
      <c r="A4730" s="370"/>
      <c r="B4730" s="370">
        <v>8.7840000000000007</v>
      </c>
      <c r="C4730" s="370">
        <v>14.65</v>
      </c>
      <c r="D4730" s="370">
        <v>47</v>
      </c>
      <c r="E4730" s="370"/>
      <c r="F4730" s="370">
        <v>2.1</v>
      </c>
      <c r="J4730" s="370">
        <v>214</v>
      </c>
      <c r="K4730" s="370">
        <v>165</v>
      </c>
      <c r="M4730" s="371">
        <f t="shared" si="10"/>
        <v>6.7727102803738326</v>
      </c>
      <c r="N4730" s="371">
        <f t="shared" si="11"/>
        <v>8.7091940344134855</v>
      </c>
    </row>
    <row r="4731" spans="1:14">
      <c r="A4731" s="370"/>
      <c r="B4731" s="370">
        <v>9.9359999999999999</v>
      </c>
      <c r="C4731" s="370">
        <v>13.8</v>
      </c>
      <c r="D4731" s="370">
        <v>49</v>
      </c>
      <c r="E4731" s="370"/>
      <c r="F4731" s="370">
        <v>2.25</v>
      </c>
      <c r="J4731" s="370">
        <v>214</v>
      </c>
      <c r="K4731" s="370">
        <v>165</v>
      </c>
      <c r="M4731" s="371">
        <f t="shared" si="10"/>
        <v>7.6609345794392523</v>
      </c>
      <c r="N4731" s="371">
        <f t="shared" si="11"/>
        <v>8.2038824351471753</v>
      </c>
    </row>
    <row r="4732" spans="1:14">
      <c r="A4732" s="370"/>
      <c r="B4732" s="370">
        <v>13.068</v>
      </c>
      <c r="C4732" s="370">
        <v>11.2</v>
      </c>
      <c r="D4732" s="370">
        <v>43</v>
      </c>
      <c r="E4732" s="370"/>
      <c r="F4732" s="370">
        <v>3.1</v>
      </c>
      <c r="J4732" s="370">
        <v>214</v>
      </c>
      <c r="K4732" s="370">
        <v>165</v>
      </c>
      <c r="M4732" s="371">
        <f t="shared" si="10"/>
        <v>10.075794392523363</v>
      </c>
      <c r="N4732" s="371">
        <f t="shared" si="11"/>
        <v>6.6582234256266917</v>
      </c>
    </row>
    <row r="4733" spans="1:14">
      <c r="A4733" s="370"/>
      <c r="B4733" s="370">
        <v>15.012</v>
      </c>
      <c r="C4733" s="370">
        <v>8.6999999999999993</v>
      </c>
      <c r="D4733" s="370">
        <v>36</v>
      </c>
      <c r="E4733" s="370"/>
      <c r="F4733" s="370">
        <v>3.75</v>
      </c>
      <c r="J4733" s="370">
        <v>214</v>
      </c>
      <c r="K4733" s="370">
        <v>165</v>
      </c>
      <c r="M4733" s="371">
        <f t="shared" si="10"/>
        <v>11.574672897196262</v>
      </c>
      <c r="N4733" s="371">
        <f t="shared" si="11"/>
        <v>5.1720128395493052</v>
      </c>
    </row>
    <row r="4734" spans="1:14">
      <c r="A4734" s="370"/>
      <c r="B4734" s="370">
        <v>15.407999999999999</v>
      </c>
      <c r="C4734" s="370">
        <v>8.4</v>
      </c>
      <c r="D4734" s="370">
        <v>34</v>
      </c>
      <c r="E4734" s="370"/>
      <c r="F4734" s="370">
        <v>3.8</v>
      </c>
      <c r="J4734" s="370">
        <v>214</v>
      </c>
      <c r="K4734" s="370">
        <v>165</v>
      </c>
      <c r="M4734" s="371">
        <f t="shared" si="10"/>
        <v>11.879999999999999</v>
      </c>
      <c r="N4734" s="371">
        <f t="shared" si="11"/>
        <v>4.993667569220019</v>
      </c>
    </row>
    <row r="4736" spans="1:14">
      <c r="A4736" s="413" t="s">
        <v>712</v>
      </c>
      <c r="B4736" s="370">
        <v>0</v>
      </c>
      <c r="C4736" s="370">
        <v>24</v>
      </c>
      <c r="D4736" s="370">
        <v>0.05</v>
      </c>
      <c r="E4736" s="370"/>
      <c r="F4736" s="370">
        <v>1.9</v>
      </c>
      <c r="G4736" s="370">
        <v>5.7600000000000007</v>
      </c>
      <c r="H4736" s="370">
        <v>21.6</v>
      </c>
      <c r="I4736" s="370">
        <v>1450</v>
      </c>
      <c r="J4736" s="370">
        <v>264</v>
      </c>
      <c r="K4736" s="370">
        <v>205</v>
      </c>
      <c r="M4736" s="371">
        <f t="shared" si="10"/>
        <v>0</v>
      </c>
      <c r="N4736" s="371">
        <f t="shared" si="11"/>
        <v>14.471418732782368</v>
      </c>
    </row>
    <row r="4737" spans="1:14">
      <c r="A4737" s="370"/>
      <c r="B4737" s="370">
        <v>5.76</v>
      </c>
      <c r="C4737" s="370">
        <v>5.95</v>
      </c>
      <c r="D4737" s="370">
        <v>27</v>
      </c>
      <c r="E4737" s="370"/>
      <c r="F4737" s="370">
        <v>2</v>
      </c>
      <c r="J4737" s="370">
        <v>264</v>
      </c>
      <c r="K4737" s="370">
        <v>205</v>
      </c>
      <c r="M4737" s="371">
        <f t="shared" si="10"/>
        <v>4.4727272727272727</v>
      </c>
      <c r="N4737" s="371">
        <f t="shared" si="11"/>
        <v>3.5877058941689626</v>
      </c>
    </row>
    <row r="4738" spans="1:14">
      <c r="A4738" s="370"/>
      <c r="B4738" s="370">
        <v>9.36</v>
      </c>
      <c r="C4738" s="370">
        <v>22.8</v>
      </c>
      <c r="D4738" s="370">
        <v>35</v>
      </c>
      <c r="E4738" s="370"/>
      <c r="F4738" s="370">
        <v>2.15</v>
      </c>
      <c r="J4738" s="370">
        <v>264</v>
      </c>
      <c r="K4738" s="370">
        <v>205</v>
      </c>
      <c r="M4738" s="371">
        <f t="shared" si="10"/>
        <v>7.2681818181818176</v>
      </c>
      <c r="N4738" s="371">
        <f t="shared" si="11"/>
        <v>13.747847796143251</v>
      </c>
    </row>
    <row r="4739" spans="1:14">
      <c r="A4739" s="370"/>
      <c r="B4739" s="370">
        <v>12.96</v>
      </c>
      <c r="C4739" s="370">
        <v>21.5</v>
      </c>
      <c r="D4739" s="370">
        <v>40</v>
      </c>
      <c r="E4739" s="370"/>
      <c r="F4739" s="370">
        <v>2.35</v>
      </c>
      <c r="J4739" s="370">
        <v>264</v>
      </c>
      <c r="K4739" s="370">
        <v>205</v>
      </c>
      <c r="M4739" s="371">
        <f t="shared" si="10"/>
        <v>10.063636363636364</v>
      </c>
      <c r="N4739" s="371">
        <f t="shared" si="11"/>
        <v>12.963979281450872</v>
      </c>
    </row>
    <row r="4740" spans="1:14">
      <c r="A4740" s="370"/>
      <c r="B4740" s="370">
        <v>15.66</v>
      </c>
      <c r="C4740" s="370">
        <v>20</v>
      </c>
      <c r="D4740" s="370">
        <v>41</v>
      </c>
      <c r="E4740" s="370"/>
      <c r="F4740" s="370">
        <v>2.75</v>
      </c>
      <c r="J4740" s="370">
        <v>264</v>
      </c>
      <c r="K4740" s="370">
        <v>205</v>
      </c>
      <c r="M4740" s="371">
        <f t="shared" si="10"/>
        <v>12.160227272727273</v>
      </c>
      <c r="N4740" s="371">
        <f t="shared" si="11"/>
        <v>12.059515610651975</v>
      </c>
    </row>
    <row r="4741" spans="1:14">
      <c r="A4741" s="370"/>
      <c r="B4741" s="370">
        <v>18.576000000000001</v>
      </c>
      <c r="C4741" s="370">
        <v>17.600000000000001</v>
      </c>
      <c r="D4741" s="370">
        <v>40</v>
      </c>
      <c r="E4741" s="370"/>
      <c r="F4741" s="370">
        <v>3.3</v>
      </c>
      <c r="J4741" s="370">
        <v>264</v>
      </c>
      <c r="K4741" s="370">
        <v>205</v>
      </c>
      <c r="M4741" s="371">
        <f t="shared" si="10"/>
        <v>14.424545454545454</v>
      </c>
      <c r="N4741" s="371">
        <f t="shared" si="11"/>
        <v>10.612373737373739</v>
      </c>
    </row>
    <row r="4742" spans="1:14">
      <c r="A4742" s="370"/>
      <c r="B4742" s="370">
        <v>21.42</v>
      </c>
      <c r="C4742" s="370">
        <v>14.7</v>
      </c>
      <c r="D4742" s="370">
        <v>35</v>
      </c>
      <c r="E4742" s="370"/>
      <c r="F4742" s="370">
        <v>3.85</v>
      </c>
      <c r="J4742" s="370">
        <v>264</v>
      </c>
      <c r="K4742" s="370">
        <v>205</v>
      </c>
      <c r="M4742" s="371">
        <f t="shared" si="10"/>
        <v>16.632954545454545</v>
      </c>
      <c r="N4742" s="371">
        <f t="shared" si="11"/>
        <v>8.8637439738291999</v>
      </c>
    </row>
    <row r="4743" spans="1:14">
      <c r="A4743" s="370"/>
      <c r="B4743" s="370">
        <v>21.6</v>
      </c>
      <c r="C4743" s="370">
        <v>14.5</v>
      </c>
      <c r="D4743" s="370">
        <v>34.5</v>
      </c>
      <c r="E4743" s="370"/>
      <c r="F4743" s="370">
        <v>3.9</v>
      </c>
      <c r="J4743" s="370">
        <v>264</v>
      </c>
      <c r="K4743" s="370">
        <v>205</v>
      </c>
      <c r="M4743" s="371">
        <f t="shared" si="10"/>
        <v>16.772727272727273</v>
      </c>
      <c r="N4743" s="371">
        <f t="shared" si="11"/>
        <v>8.7431488177226804</v>
      </c>
    </row>
    <row r="4745" spans="1:14">
      <c r="A4745" s="413" t="s">
        <v>713</v>
      </c>
      <c r="B4745" s="370">
        <v>0</v>
      </c>
      <c r="C4745" s="370">
        <v>6.6</v>
      </c>
      <c r="D4745" s="370">
        <v>0.05</v>
      </c>
      <c r="E4745" s="370"/>
      <c r="F4745" s="370">
        <v>2</v>
      </c>
      <c r="G4745" s="370">
        <v>6.12</v>
      </c>
      <c r="H4745" s="370">
        <v>23.687999999999999</v>
      </c>
      <c r="I4745" s="370">
        <v>1450</v>
      </c>
      <c r="J4745" s="370">
        <v>139</v>
      </c>
      <c r="K4745" s="370">
        <v>100</v>
      </c>
      <c r="M4745" s="371">
        <f t="shared" si="10"/>
        <v>0</v>
      </c>
      <c r="N4745" s="371">
        <f t="shared" si="11"/>
        <v>3.415972258164691</v>
      </c>
    </row>
    <row r="4746" spans="1:14">
      <c r="A4746" s="370"/>
      <c r="B4746" s="370">
        <v>6.12</v>
      </c>
      <c r="C4746" s="370">
        <v>6.5</v>
      </c>
      <c r="D4746" s="370">
        <v>45</v>
      </c>
      <c r="E4746" s="370"/>
      <c r="F4746" s="370">
        <v>2.1</v>
      </c>
      <c r="J4746" s="370">
        <v>139</v>
      </c>
      <c r="K4746" s="370">
        <v>100</v>
      </c>
      <c r="M4746" s="371">
        <f t="shared" si="10"/>
        <v>4.4028776978417268</v>
      </c>
      <c r="N4746" s="371">
        <f t="shared" si="11"/>
        <v>3.3642151027379534</v>
      </c>
    </row>
    <row r="4747" spans="1:14">
      <c r="A4747" s="370"/>
      <c r="B4747" s="370">
        <v>9.9</v>
      </c>
      <c r="C4747" s="370">
        <v>6.4</v>
      </c>
      <c r="D4747" s="370">
        <v>60</v>
      </c>
      <c r="E4747" s="370"/>
      <c r="F4747" s="370">
        <v>2.2000000000000002</v>
      </c>
      <c r="J4747" s="370">
        <v>139</v>
      </c>
      <c r="K4747" s="370">
        <v>100</v>
      </c>
      <c r="M4747" s="371">
        <f t="shared" si="10"/>
        <v>7.1223021582733814</v>
      </c>
      <c r="N4747" s="371">
        <f t="shared" si="11"/>
        <v>3.3124579473112159</v>
      </c>
    </row>
    <row r="4748" spans="1:14">
      <c r="A4748" s="370"/>
      <c r="B4748" s="370">
        <v>13.68</v>
      </c>
      <c r="C4748" s="370">
        <v>6.15</v>
      </c>
      <c r="D4748" s="370">
        <v>67</v>
      </c>
      <c r="E4748" s="370"/>
      <c r="F4748" s="370">
        <v>2.25</v>
      </c>
      <c r="J4748" s="370">
        <v>139</v>
      </c>
      <c r="K4748" s="370">
        <v>100</v>
      </c>
      <c r="M4748" s="371">
        <f t="shared" si="10"/>
        <v>9.8417266187050352</v>
      </c>
      <c r="N4748" s="371">
        <f t="shared" si="11"/>
        <v>3.1830650587443716</v>
      </c>
    </row>
    <row r="4749" spans="1:14">
      <c r="A4749" s="370"/>
      <c r="B4749" s="370">
        <v>16.2</v>
      </c>
      <c r="C4749" s="370">
        <v>5.75</v>
      </c>
      <c r="D4749" s="370">
        <v>68</v>
      </c>
      <c r="E4749" s="370"/>
      <c r="F4749" s="370">
        <v>2.35</v>
      </c>
      <c r="J4749" s="370">
        <v>139</v>
      </c>
      <c r="K4749" s="370">
        <v>100</v>
      </c>
      <c r="M4749" s="371">
        <f t="shared" si="10"/>
        <v>11.654676258992806</v>
      </c>
      <c r="N4749" s="371">
        <f t="shared" si="11"/>
        <v>2.9760364370374202</v>
      </c>
    </row>
    <row r="4750" spans="1:14">
      <c r="A4750" s="370"/>
      <c r="B4750" s="370">
        <v>20.231999999999999</v>
      </c>
      <c r="C4750" s="370">
        <v>5.0999999999999996</v>
      </c>
      <c r="D4750" s="370">
        <v>67</v>
      </c>
      <c r="E4750" s="370"/>
      <c r="F4750" s="370">
        <v>2.85</v>
      </c>
      <c r="J4750" s="370">
        <v>139</v>
      </c>
      <c r="K4750" s="370">
        <v>100</v>
      </c>
      <c r="M4750" s="371">
        <f t="shared" si="10"/>
        <v>14.555395683453236</v>
      </c>
      <c r="N4750" s="371">
        <f t="shared" si="11"/>
        <v>2.6396149267636249</v>
      </c>
    </row>
    <row r="4751" spans="1:14">
      <c r="A4751" s="370"/>
      <c r="B4751" s="370">
        <v>22.391999999999999</v>
      </c>
      <c r="C4751" s="370">
        <v>4.55</v>
      </c>
      <c r="D4751" s="370">
        <v>65</v>
      </c>
      <c r="E4751" s="370"/>
      <c r="F4751" s="370">
        <v>3.3</v>
      </c>
      <c r="J4751" s="370">
        <v>139</v>
      </c>
      <c r="K4751" s="370">
        <v>100</v>
      </c>
      <c r="M4751" s="371">
        <f t="shared" si="10"/>
        <v>16.109352517985609</v>
      </c>
      <c r="N4751" s="371">
        <f t="shared" si="11"/>
        <v>2.3549505719165671</v>
      </c>
    </row>
    <row r="4752" spans="1:14">
      <c r="A4752" s="370"/>
      <c r="B4752" s="370">
        <v>23.687999999999999</v>
      </c>
      <c r="C4752" s="370">
        <v>4.3</v>
      </c>
      <c r="D4752" s="370">
        <v>62</v>
      </c>
      <c r="E4752" s="370"/>
      <c r="F4752" s="370">
        <v>3.6</v>
      </c>
      <c r="J4752" s="370">
        <v>139</v>
      </c>
      <c r="K4752" s="370">
        <v>100</v>
      </c>
      <c r="M4752" s="371">
        <f t="shared" si="10"/>
        <v>17.041726618705034</v>
      </c>
      <c r="N4752" s="371">
        <f t="shared" si="11"/>
        <v>2.2255576833497228</v>
      </c>
    </row>
    <row r="4754" spans="1:14">
      <c r="A4754" s="413" t="s">
        <v>714</v>
      </c>
      <c r="B4754" s="370">
        <v>0</v>
      </c>
      <c r="C4754" s="370">
        <v>10.35</v>
      </c>
      <c r="D4754" s="370">
        <v>0.05</v>
      </c>
      <c r="E4754" s="370"/>
      <c r="F4754" s="370">
        <v>2</v>
      </c>
      <c r="G4754" s="370">
        <v>4.2480000000000002</v>
      </c>
      <c r="H4754" s="370">
        <v>22.968</v>
      </c>
      <c r="I4754" s="370">
        <v>1450</v>
      </c>
      <c r="J4754" s="370">
        <v>174</v>
      </c>
      <c r="K4754" s="370">
        <v>125</v>
      </c>
      <c r="M4754" s="371">
        <f t="shared" si="10"/>
        <v>0</v>
      </c>
      <c r="N4754" s="371">
        <f t="shared" si="11"/>
        <v>5.34148335315101</v>
      </c>
    </row>
    <row r="4755" spans="1:14">
      <c r="A4755" s="370"/>
      <c r="B4755" s="370">
        <v>4.2480000000000002</v>
      </c>
      <c r="C4755" s="370">
        <v>10.3</v>
      </c>
      <c r="D4755" s="370">
        <v>41</v>
      </c>
      <c r="E4755" s="370"/>
      <c r="F4755" s="370">
        <v>2</v>
      </c>
      <c r="J4755" s="370">
        <v>174</v>
      </c>
      <c r="K4755" s="370">
        <v>125</v>
      </c>
      <c r="M4755" s="371">
        <f t="shared" si="10"/>
        <v>3.0517241379310347</v>
      </c>
      <c r="N4755" s="371">
        <f t="shared" si="11"/>
        <v>5.3156790857444847</v>
      </c>
    </row>
    <row r="4756" spans="1:14">
      <c r="A4756" s="370"/>
      <c r="B4756" s="370">
        <v>8.1</v>
      </c>
      <c r="C4756" s="370">
        <v>10.199999999999999</v>
      </c>
      <c r="D4756" s="370">
        <v>56</v>
      </c>
      <c r="E4756" s="370"/>
      <c r="F4756" s="370">
        <v>2.1</v>
      </c>
      <c r="J4756" s="370">
        <v>174</v>
      </c>
      <c r="K4756" s="370">
        <v>125</v>
      </c>
      <c r="M4756" s="371">
        <f t="shared" si="10"/>
        <v>5.818965517241379</v>
      </c>
      <c r="N4756" s="371">
        <f t="shared" si="11"/>
        <v>5.2640705509314305</v>
      </c>
    </row>
    <row r="4757" spans="1:14">
      <c r="A4757" s="370"/>
      <c r="B4757" s="370">
        <v>11.34</v>
      </c>
      <c r="C4757" s="370">
        <v>9.6999999999999993</v>
      </c>
      <c r="D4757" s="370">
        <v>62</v>
      </c>
      <c r="E4757" s="370"/>
      <c r="F4757" s="370">
        <v>2.15</v>
      </c>
      <c r="J4757" s="370">
        <v>174</v>
      </c>
      <c r="K4757" s="370">
        <v>125</v>
      </c>
      <c r="M4757" s="371">
        <f t="shared" si="10"/>
        <v>8.1465517241379306</v>
      </c>
      <c r="N4757" s="371">
        <f t="shared" si="11"/>
        <v>5.0060278768661641</v>
      </c>
    </row>
    <row r="4758" spans="1:14">
      <c r="A4758" s="370"/>
      <c r="B4758" s="370">
        <v>14.04</v>
      </c>
      <c r="C4758" s="370">
        <v>9.15</v>
      </c>
      <c r="D4758" s="370">
        <v>63.5</v>
      </c>
      <c r="E4758" s="370"/>
      <c r="F4758" s="370">
        <v>2.2000000000000002</v>
      </c>
      <c r="J4758" s="370">
        <v>174</v>
      </c>
      <c r="K4758" s="370">
        <v>125</v>
      </c>
      <c r="M4758" s="371">
        <f t="shared" si="10"/>
        <v>10.086206896551724</v>
      </c>
      <c r="N4758" s="371">
        <f t="shared" si="11"/>
        <v>4.7221809353943716</v>
      </c>
    </row>
    <row r="4759" spans="1:14">
      <c r="A4759" s="370"/>
      <c r="B4759" s="370">
        <v>18.899999999999999</v>
      </c>
      <c r="C4759" s="370">
        <v>7.6</v>
      </c>
      <c r="D4759" s="370">
        <v>60</v>
      </c>
      <c r="E4759" s="370"/>
      <c r="F4759" s="370">
        <v>2.65</v>
      </c>
      <c r="J4759" s="370">
        <v>174</v>
      </c>
      <c r="K4759" s="370">
        <v>125</v>
      </c>
      <c r="M4759" s="371">
        <f t="shared" si="10"/>
        <v>13.577586206896552</v>
      </c>
      <c r="N4759" s="371">
        <f t="shared" si="11"/>
        <v>3.9222486457920462</v>
      </c>
    </row>
    <row r="4760" spans="1:14">
      <c r="A4760" s="370"/>
      <c r="B4760" s="370">
        <v>22.428000000000001</v>
      </c>
      <c r="C4760" s="370">
        <v>6.15</v>
      </c>
      <c r="D4760" s="370">
        <v>50</v>
      </c>
      <c r="E4760" s="370"/>
      <c r="F4760" s="370">
        <v>3.35</v>
      </c>
      <c r="J4760" s="370">
        <v>174</v>
      </c>
      <c r="K4760" s="370">
        <v>125</v>
      </c>
      <c r="M4760" s="371">
        <f t="shared" si="10"/>
        <v>16.112068965517242</v>
      </c>
      <c r="N4760" s="371">
        <f t="shared" si="11"/>
        <v>3.1739248910027746</v>
      </c>
    </row>
    <row r="4761" spans="1:14">
      <c r="A4761" s="370"/>
      <c r="B4761" s="370">
        <v>22.968</v>
      </c>
      <c r="C4761" s="370">
        <v>5.8</v>
      </c>
      <c r="D4761" s="370">
        <v>46</v>
      </c>
      <c r="E4761" s="370"/>
      <c r="F4761" s="370">
        <v>3.5</v>
      </c>
      <c r="J4761" s="370">
        <v>174</v>
      </c>
      <c r="K4761" s="370">
        <v>125</v>
      </c>
      <c r="M4761" s="371">
        <f t="shared" ref="M4761:M4824" si="12">B4761*K4761/J4761</f>
        <v>16.5</v>
      </c>
      <c r="N4761" s="371">
        <f t="shared" ref="N4761:N4824" si="13">C4761*(K4761/J4761)^2</f>
        <v>2.9932950191570877</v>
      </c>
    </row>
    <row r="4763" spans="1:14">
      <c r="A4763" s="413" t="s">
        <v>716</v>
      </c>
      <c r="B4763" s="370">
        <v>0</v>
      </c>
      <c r="C4763" s="370">
        <v>15.8</v>
      </c>
      <c r="D4763" s="370">
        <v>0.05</v>
      </c>
      <c r="E4763" s="370"/>
      <c r="F4763" s="370">
        <v>2</v>
      </c>
      <c r="G4763" s="370">
        <v>7.7760000000000007</v>
      </c>
      <c r="H4763" s="370">
        <v>25.92</v>
      </c>
      <c r="I4763" s="370">
        <v>1450</v>
      </c>
      <c r="J4763" s="370">
        <v>214</v>
      </c>
      <c r="K4763" s="370">
        <v>165</v>
      </c>
      <c r="M4763" s="371">
        <f t="shared" si="12"/>
        <v>0</v>
      </c>
      <c r="N4763" s="371">
        <f t="shared" si="13"/>
        <v>9.3928509040090837</v>
      </c>
    </row>
    <row r="4764" spans="1:14">
      <c r="A4764" s="370"/>
      <c r="B4764" s="370">
        <v>7.7759999999999998</v>
      </c>
      <c r="C4764" s="370">
        <v>15.6</v>
      </c>
      <c r="D4764" s="370">
        <v>47</v>
      </c>
      <c r="E4764" s="370"/>
      <c r="F4764" s="370">
        <v>2.0499999999999998</v>
      </c>
      <c r="J4764" s="370">
        <v>214</v>
      </c>
      <c r="K4764" s="370">
        <v>165</v>
      </c>
      <c r="M4764" s="371">
        <f t="shared" si="12"/>
        <v>5.9955140186915887</v>
      </c>
      <c r="N4764" s="371">
        <f t="shared" si="13"/>
        <v>9.2739540571228929</v>
      </c>
    </row>
    <row r="4765" spans="1:14">
      <c r="A4765" s="370"/>
      <c r="B4765" s="370">
        <v>10.8</v>
      </c>
      <c r="C4765" s="370">
        <v>15.2</v>
      </c>
      <c r="D4765" s="370">
        <v>53</v>
      </c>
      <c r="E4765" s="370"/>
      <c r="F4765" s="370">
        <v>2.2000000000000002</v>
      </c>
      <c r="J4765" s="370">
        <v>214</v>
      </c>
      <c r="K4765" s="370">
        <v>165</v>
      </c>
      <c r="M4765" s="371">
        <f t="shared" si="12"/>
        <v>8.3271028037383186</v>
      </c>
      <c r="N4765" s="371">
        <f t="shared" si="13"/>
        <v>9.0361603633505112</v>
      </c>
    </row>
    <row r="4766" spans="1:14">
      <c r="A4766" s="370"/>
      <c r="B4766" s="370">
        <v>14.112</v>
      </c>
      <c r="C4766" s="370">
        <v>14.5</v>
      </c>
      <c r="D4766" s="370">
        <v>57</v>
      </c>
      <c r="E4766" s="370"/>
      <c r="F4766" s="370">
        <v>2.2999999999999998</v>
      </c>
      <c r="J4766" s="370">
        <v>214</v>
      </c>
      <c r="K4766" s="370">
        <v>165</v>
      </c>
      <c r="M4766" s="371">
        <f t="shared" si="12"/>
        <v>10.880747663551402</v>
      </c>
      <c r="N4766" s="371">
        <f t="shared" si="13"/>
        <v>8.6200213992488433</v>
      </c>
    </row>
    <row r="4767" spans="1:14">
      <c r="A4767" s="370"/>
      <c r="B4767" s="370">
        <v>16.2</v>
      </c>
      <c r="C4767" s="370">
        <v>13.7</v>
      </c>
      <c r="D4767" s="370">
        <v>59</v>
      </c>
      <c r="E4767" s="370"/>
      <c r="F4767" s="370">
        <v>2.4</v>
      </c>
      <c r="J4767" s="370">
        <v>214</v>
      </c>
      <c r="K4767" s="370">
        <v>165</v>
      </c>
      <c r="M4767" s="371">
        <f t="shared" si="12"/>
        <v>12.490654205607477</v>
      </c>
      <c r="N4767" s="371">
        <f t="shared" si="13"/>
        <v>8.1444340117040781</v>
      </c>
    </row>
    <row r="4768" spans="1:14">
      <c r="A4768" s="370"/>
      <c r="B4768" s="370">
        <v>21.096</v>
      </c>
      <c r="C4768" s="370">
        <v>11.5</v>
      </c>
      <c r="D4768" s="370">
        <v>55</v>
      </c>
      <c r="E4768" s="370"/>
      <c r="F4768" s="370">
        <v>2.8</v>
      </c>
      <c r="J4768" s="370">
        <v>214</v>
      </c>
      <c r="K4768" s="370">
        <v>165</v>
      </c>
      <c r="M4768" s="371">
        <f t="shared" si="12"/>
        <v>16.265607476635516</v>
      </c>
      <c r="N4768" s="371">
        <f t="shared" si="13"/>
        <v>6.8365686959559788</v>
      </c>
    </row>
    <row r="4769" spans="1:14">
      <c r="A4769" s="370"/>
      <c r="B4769" s="370">
        <v>24.12</v>
      </c>
      <c r="C4769" s="370">
        <v>9.8000000000000007</v>
      </c>
      <c r="D4769" s="370">
        <v>51</v>
      </c>
      <c r="E4769" s="370"/>
      <c r="F4769" s="370">
        <v>3.25</v>
      </c>
      <c r="J4769" s="370">
        <v>214</v>
      </c>
      <c r="K4769" s="370">
        <v>165</v>
      </c>
      <c r="M4769" s="371">
        <f t="shared" si="12"/>
        <v>18.597196261682242</v>
      </c>
      <c r="N4769" s="371">
        <f t="shared" si="13"/>
        <v>5.8259454974233558</v>
      </c>
    </row>
    <row r="4770" spans="1:14">
      <c r="A4770" s="370"/>
      <c r="B4770" s="370">
        <v>25.92</v>
      </c>
      <c r="C4770" s="370">
        <v>9</v>
      </c>
      <c r="D4770" s="370">
        <v>49</v>
      </c>
      <c r="E4770" s="370"/>
      <c r="F4770" s="370">
        <v>3.5</v>
      </c>
      <c r="J4770" s="370">
        <v>214</v>
      </c>
      <c r="K4770" s="370">
        <v>165</v>
      </c>
      <c r="M4770" s="371">
        <f t="shared" si="12"/>
        <v>19.985046728971962</v>
      </c>
      <c r="N4770" s="371">
        <f t="shared" si="13"/>
        <v>5.3503581098785915</v>
      </c>
    </row>
    <row r="4772" spans="1:14">
      <c r="A4772" s="413" t="s">
        <v>717</v>
      </c>
      <c r="B4772" s="370">
        <v>0</v>
      </c>
      <c r="C4772" s="370">
        <v>24.4</v>
      </c>
      <c r="D4772" s="370">
        <v>0.05</v>
      </c>
      <c r="E4772" s="370"/>
      <c r="F4772" s="370">
        <v>2</v>
      </c>
      <c r="G4772" s="370">
        <v>1.44</v>
      </c>
      <c r="H4772" s="370">
        <v>31.32</v>
      </c>
      <c r="I4772" s="370">
        <v>1450</v>
      </c>
      <c r="J4772" s="370">
        <v>264</v>
      </c>
      <c r="K4772" s="370">
        <v>205</v>
      </c>
      <c r="M4772" s="371">
        <f t="shared" si="12"/>
        <v>0</v>
      </c>
      <c r="N4772" s="371">
        <f t="shared" si="13"/>
        <v>14.712609044995407</v>
      </c>
    </row>
    <row r="4773" spans="1:14">
      <c r="A4773" s="370"/>
      <c r="B4773" s="370">
        <v>10.44</v>
      </c>
      <c r="C4773" s="370">
        <v>23.7</v>
      </c>
      <c r="D4773" s="370">
        <v>41</v>
      </c>
      <c r="E4773" s="370"/>
      <c r="F4773" s="370">
        <v>2.1</v>
      </c>
      <c r="J4773" s="370">
        <v>264</v>
      </c>
      <c r="K4773" s="370">
        <v>205</v>
      </c>
      <c r="M4773" s="371">
        <f t="shared" si="12"/>
        <v>8.1068181818181806</v>
      </c>
      <c r="N4773" s="371">
        <f t="shared" si="13"/>
        <v>14.29052599862259</v>
      </c>
    </row>
    <row r="4774" spans="1:14">
      <c r="A4774" s="370"/>
      <c r="B4774" s="370">
        <v>16.739999999999998</v>
      </c>
      <c r="C4774" s="370">
        <v>22.5</v>
      </c>
      <c r="D4774" s="370">
        <v>49</v>
      </c>
      <c r="E4774" s="370"/>
      <c r="F4774" s="370">
        <v>2.25</v>
      </c>
      <c r="J4774" s="370">
        <v>264</v>
      </c>
      <c r="K4774" s="370">
        <v>205</v>
      </c>
      <c r="M4774" s="371">
        <f t="shared" si="12"/>
        <v>12.998863636363636</v>
      </c>
      <c r="N4774" s="371">
        <f t="shared" si="13"/>
        <v>13.566955061983471</v>
      </c>
    </row>
    <row r="4775" spans="1:14">
      <c r="A4775" s="370"/>
      <c r="B4775" s="370">
        <v>19.8</v>
      </c>
      <c r="C4775" s="370">
        <v>21.4</v>
      </c>
      <c r="D4775" s="370">
        <v>51</v>
      </c>
      <c r="E4775" s="370"/>
      <c r="F4775" s="370">
        <v>2.2999999999999998</v>
      </c>
      <c r="J4775" s="370">
        <v>264</v>
      </c>
      <c r="K4775" s="370">
        <v>205</v>
      </c>
      <c r="M4775" s="371">
        <f t="shared" si="12"/>
        <v>15.375</v>
      </c>
      <c r="N4775" s="371">
        <f t="shared" si="13"/>
        <v>12.903681703397611</v>
      </c>
    </row>
    <row r="4776" spans="1:14">
      <c r="A4776" s="370"/>
      <c r="B4776" s="370">
        <v>23.04</v>
      </c>
      <c r="C4776" s="370">
        <v>20</v>
      </c>
      <c r="D4776" s="370">
        <v>53</v>
      </c>
      <c r="E4776" s="370"/>
      <c r="F4776" s="370">
        <v>2.4</v>
      </c>
      <c r="J4776" s="370">
        <v>264</v>
      </c>
      <c r="K4776" s="370">
        <v>205</v>
      </c>
      <c r="M4776" s="371">
        <f t="shared" si="12"/>
        <v>17.890909090909091</v>
      </c>
      <c r="N4776" s="371">
        <f t="shared" si="13"/>
        <v>12.059515610651975</v>
      </c>
    </row>
    <row r="4777" spans="1:14">
      <c r="A4777" s="370"/>
      <c r="B4777" s="370">
        <v>27.9</v>
      </c>
      <c r="C4777" s="370">
        <v>17</v>
      </c>
      <c r="D4777" s="370">
        <v>49</v>
      </c>
      <c r="E4777" s="370"/>
      <c r="F4777" s="370">
        <v>2.6</v>
      </c>
      <c r="J4777" s="370">
        <v>264</v>
      </c>
      <c r="K4777" s="370">
        <v>205</v>
      </c>
      <c r="M4777" s="371">
        <f t="shared" si="12"/>
        <v>21.664772727272727</v>
      </c>
      <c r="N4777" s="371">
        <f t="shared" si="13"/>
        <v>10.250588269054179</v>
      </c>
    </row>
    <row r="4778" spans="1:14">
      <c r="A4778" s="370"/>
      <c r="B4778" s="370">
        <v>30.96</v>
      </c>
      <c r="C4778" s="370">
        <v>15</v>
      </c>
      <c r="D4778" s="370">
        <v>46</v>
      </c>
      <c r="E4778" s="370"/>
      <c r="F4778" s="370">
        <v>2.7</v>
      </c>
      <c r="J4778" s="370">
        <v>264</v>
      </c>
      <c r="K4778" s="370">
        <v>205</v>
      </c>
      <c r="M4778" s="371">
        <f t="shared" si="12"/>
        <v>24.040909090909093</v>
      </c>
      <c r="N4778" s="371">
        <f t="shared" si="13"/>
        <v>9.04463670798898</v>
      </c>
    </row>
    <row r="4779" spans="1:14">
      <c r="A4779" s="370"/>
      <c r="B4779" s="370">
        <v>31.32</v>
      </c>
      <c r="C4779" s="370">
        <v>14.7</v>
      </c>
      <c r="D4779" s="370">
        <v>45.6</v>
      </c>
      <c r="E4779" s="370"/>
      <c r="F4779" s="370">
        <v>2.75</v>
      </c>
      <c r="J4779" s="370">
        <v>264</v>
      </c>
      <c r="K4779" s="370">
        <v>205</v>
      </c>
      <c r="M4779" s="371">
        <f t="shared" si="12"/>
        <v>24.320454545454545</v>
      </c>
      <c r="N4779" s="371">
        <f t="shared" si="13"/>
        <v>8.8637439738291999</v>
      </c>
    </row>
    <row r="4781" spans="1:14">
      <c r="A4781" s="413" t="s">
        <v>719</v>
      </c>
      <c r="B4781" s="370">
        <v>0</v>
      </c>
      <c r="C4781" s="370">
        <v>38.299999999999997</v>
      </c>
      <c r="D4781" s="370">
        <v>0.05</v>
      </c>
      <c r="E4781" s="370"/>
      <c r="F4781" s="370">
        <v>2</v>
      </c>
      <c r="G4781" s="370">
        <v>7.9200000000000008</v>
      </c>
      <c r="H4781" s="370">
        <v>32.94</v>
      </c>
      <c r="I4781" s="370">
        <v>1450</v>
      </c>
      <c r="J4781" s="370">
        <v>329</v>
      </c>
      <c r="K4781" s="370">
        <v>255</v>
      </c>
      <c r="M4781" s="371">
        <f t="shared" si="12"/>
        <v>0</v>
      </c>
      <c r="N4781" s="371">
        <f t="shared" si="13"/>
        <v>23.008448739387109</v>
      </c>
    </row>
    <row r="4782" spans="1:14">
      <c r="A4782" s="370"/>
      <c r="B4782" s="370">
        <v>7.92</v>
      </c>
      <c r="C4782" s="370">
        <v>38</v>
      </c>
      <c r="D4782" s="370">
        <v>26</v>
      </c>
      <c r="E4782" s="370"/>
      <c r="F4782" s="370">
        <v>2.1</v>
      </c>
      <c r="J4782" s="370">
        <v>329</v>
      </c>
      <c r="K4782" s="370">
        <v>255</v>
      </c>
      <c r="M4782" s="371">
        <f t="shared" si="12"/>
        <v>6.1386018237082061</v>
      </c>
      <c r="N4782" s="371">
        <f t="shared" si="13"/>
        <v>22.828225903308361</v>
      </c>
    </row>
    <row r="4783" spans="1:14">
      <c r="A4783" s="370"/>
      <c r="B4783" s="370">
        <v>14.76</v>
      </c>
      <c r="C4783" s="370">
        <v>36.799999999999997</v>
      </c>
      <c r="D4783" s="370">
        <v>37</v>
      </c>
      <c r="E4783" s="370"/>
      <c r="F4783" s="370">
        <v>2.2000000000000002</v>
      </c>
      <c r="J4783" s="370">
        <v>329</v>
      </c>
      <c r="K4783" s="370">
        <v>255</v>
      </c>
      <c r="M4783" s="371">
        <f t="shared" si="12"/>
        <v>11.440121580547112</v>
      </c>
      <c r="N4783" s="371">
        <f t="shared" si="13"/>
        <v>22.107334558993358</v>
      </c>
    </row>
    <row r="4784" spans="1:14">
      <c r="A4784" s="370"/>
      <c r="B4784" s="370">
        <v>20.34</v>
      </c>
      <c r="C4784" s="370">
        <v>34.5</v>
      </c>
      <c r="D4784" s="370">
        <v>43</v>
      </c>
      <c r="E4784" s="370"/>
      <c r="F4784" s="370">
        <v>2.35</v>
      </c>
      <c r="J4784" s="370">
        <v>329</v>
      </c>
      <c r="K4784" s="370">
        <v>255</v>
      </c>
      <c r="M4784" s="371">
        <f t="shared" si="12"/>
        <v>15.765045592705167</v>
      </c>
      <c r="N4784" s="371">
        <f t="shared" si="13"/>
        <v>20.725626149056275</v>
      </c>
    </row>
    <row r="4785" spans="1:14">
      <c r="A4785" s="370"/>
      <c r="B4785" s="370">
        <v>22.68</v>
      </c>
      <c r="C4785" s="370">
        <v>33</v>
      </c>
      <c r="D4785" s="370">
        <v>46</v>
      </c>
      <c r="E4785" s="370"/>
      <c r="F4785" s="370">
        <v>2.5</v>
      </c>
      <c r="J4785" s="370">
        <v>329</v>
      </c>
      <c r="K4785" s="370">
        <v>255</v>
      </c>
      <c r="M4785" s="371">
        <f t="shared" si="12"/>
        <v>17.578723404255317</v>
      </c>
      <c r="N4785" s="371">
        <f t="shared" si="13"/>
        <v>19.824511968662524</v>
      </c>
    </row>
    <row r="4786" spans="1:14">
      <c r="A4786" s="370"/>
      <c r="B4786" s="370">
        <v>27.36</v>
      </c>
      <c r="C4786" s="370">
        <v>28.5</v>
      </c>
      <c r="D4786" s="370">
        <v>40</v>
      </c>
      <c r="E4786" s="370"/>
      <c r="F4786" s="370">
        <v>2.75</v>
      </c>
      <c r="J4786" s="370">
        <v>329</v>
      </c>
      <c r="K4786" s="370">
        <v>255</v>
      </c>
      <c r="M4786" s="371">
        <f t="shared" si="12"/>
        <v>21.206079027355624</v>
      </c>
      <c r="N4786" s="371">
        <f t="shared" si="13"/>
        <v>17.12116942748127</v>
      </c>
    </row>
    <row r="4787" spans="1:14">
      <c r="A4787" s="370"/>
      <c r="B4787" s="370">
        <v>31.68</v>
      </c>
      <c r="C4787" s="370">
        <v>21</v>
      </c>
      <c r="D4787" s="370">
        <v>33</v>
      </c>
      <c r="E4787" s="370"/>
      <c r="F4787" s="370">
        <v>3.1</v>
      </c>
      <c r="J4787" s="370">
        <v>329</v>
      </c>
      <c r="K4787" s="370">
        <v>255</v>
      </c>
      <c r="M4787" s="371">
        <f t="shared" si="12"/>
        <v>24.554407294832824</v>
      </c>
      <c r="N4787" s="371">
        <f t="shared" si="13"/>
        <v>12.615598525512516</v>
      </c>
    </row>
    <row r="4788" spans="1:14">
      <c r="A4788" s="370"/>
      <c r="B4788" s="370">
        <v>32.94</v>
      </c>
      <c r="C4788" s="370">
        <v>19.5</v>
      </c>
      <c r="D4788" s="370">
        <v>31</v>
      </c>
      <c r="E4788" s="370"/>
      <c r="F4788" s="370">
        <v>3.15</v>
      </c>
      <c r="J4788" s="370">
        <v>329</v>
      </c>
      <c r="K4788" s="370">
        <v>255</v>
      </c>
      <c r="M4788" s="371">
        <f t="shared" si="12"/>
        <v>25.531003039513674</v>
      </c>
      <c r="N4788" s="371">
        <f t="shared" si="13"/>
        <v>11.714484345118764</v>
      </c>
    </row>
    <row r="4790" spans="1:14">
      <c r="A4790" s="413" t="s">
        <v>720</v>
      </c>
      <c r="B4790" s="370">
        <v>0</v>
      </c>
      <c r="C4790" s="370">
        <v>6.97</v>
      </c>
      <c r="D4790" s="370">
        <v>0.05</v>
      </c>
      <c r="E4790" s="370"/>
      <c r="F4790" s="370">
        <v>2.1</v>
      </c>
      <c r="G4790" s="370">
        <v>15.120000000000001</v>
      </c>
      <c r="H4790" s="370">
        <v>48.6</v>
      </c>
      <c r="I4790" s="370">
        <v>1450</v>
      </c>
      <c r="J4790" s="370">
        <v>139</v>
      </c>
      <c r="K4790" s="370">
        <v>110</v>
      </c>
      <c r="M4790" s="371">
        <f t="shared" si="12"/>
        <v>0</v>
      </c>
      <c r="N4790" s="371">
        <f t="shared" si="13"/>
        <v>4.3650432172247804</v>
      </c>
    </row>
    <row r="4791" spans="1:14">
      <c r="A4791" s="370"/>
      <c r="B4791" s="370">
        <v>15.12</v>
      </c>
      <c r="C4791" s="370">
        <v>6.84</v>
      </c>
      <c r="D4791" s="370">
        <v>54</v>
      </c>
      <c r="E4791" s="370"/>
      <c r="F4791" s="370">
        <v>2.2000000000000002</v>
      </c>
      <c r="J4791" s="370">
        <v>139</v>
      </c>
      <c r="K4791" s="370">
        <v>110</v>
      </c>
      <c r="M4791" s="371">
        <f t="shared" si="12"/>
        <v>11.965467625899279</v>
      </c>
      <c r="N4791" s="371">
        <f t="shared" si="13"/>
        <v>4.2836292117385222</v>
      </c>
    </row>
    <row r="4792" spans="1:14">
      <c r="A4792" s="370"/>
      <c r="B4792" s="370">
        <v>22.68</v>
      </c>
      <c r="C4792" s="370">
        <v>6.6</v>
      </c>
      <c r="D4792" s="370">
        <v>67</v>
      </c>
      <c r="E4792" s="370"/>
      <c r="F4792" s="370">
        <v>2.25</v>
      </c>
      <c r="J4792" s="370">
        <v>139</v>
      </c>
      <c r="K4792" s="370">
        <v>110</v>
      </c>
      <c r="M4792" s="371">
        <f t="shared" si="12"/>
        <v>17.948201438848923</v>
      </c>
      <c r="N4792" s="371">
        <f t="shared" si="13"/>
        <v>4.1333264323792758</v>
      </c>
    </row>
    <row r="4793" spans="1:14">
      <c r="A4793" s="370"/>
      <c r="B4793" s="370">
        <v>29.88</v>
      </c>
      <c r="C4793" s="370">
        <v>6.22</v>
      </c>
      <c r="D4793" s="370">
        <v>74</v>
      </c>
      <c r="E4793" s="370"/>
      <c r="F4793" s="370">
        <v>2.4</v>
      </c>
      <c r="J4793" s="370">
        <v>139</v>
      </c>
      <c r="K4793" s="370">
        <v>110</v>
      </c>
      <c r="M4793" s="371">
        <f t="shared" si="12"/>
        <v>23.646043165467624</v>
      </c>
      <c r="N4793" s="371">
        <f t="shared" si="13"/>
        <v>3.8953470317271357</v>
      </c>
    </row>
    <row r="4794" spans="1:14">
      <c r="A4794" s="370"/>
      <c r="B4794" s="370">
        <v>33.119999999999997</v>
      </c>
      <c r="C4794" s="370">
        <v>6</v>
      </c>
      <c r="D4794" s="370">
        <v>76</v>
      </c>
      <c r="E4794" s="370"/>
      <c r="F4794" s="370">
        <v>2.5499999999999998</v>
      </c>
      <c r="J4794" s="370">
        <v>139</v>
      </c>
      <c r="K4794" s="370">
        <v>110</v>
      </c>
      <c r="M4794" s="371">
        <f t="shared" si="12"/>
        <v>26.210071942446042</v>
      </c>
      <c r="N4794" s="371">
        <f t="shared" si="13"/>
        <v>3.7575694839811602</v>
      </c>
    </row>
    <row r="4795" spans="1:14">
      <c r="A4795" s="370"/>
      <c r="B4795" s="370">
        <v>40.32</v>
      </c>
      <c r="C4795" s="370">
        <v>5.25</v>
      </c>
      <c r="D4795" s="370">
        <v>71</v>
      </c>
      <c r="E4795" s="370"/>
      <c r="F4795" s="370">
        <v>3</v>
      </c>
      <c r="J4795" s="370">
        <v>139</v>
      </c>
      <c r="K4795" s="370">
        <v>110</v>
      </c>
      <c r="M4795" s="371">
        <f t="shared" si="12"/>
        <v>31.907913669064747</v>
      </c>
      <c r="N4795" s="371">
        <f t="shared" si="13"/>
        <v>3.2878732984835151</v>
      </c>
    </row>
    <row r="4796" spans="1:14">
      <c r="A4796" s="370"/>
      <c r="B4796" s="370">
        <v>47.88</v>
      </c>
      <c r="C4796" s="370">
        <v>4.0999999999999996</v>
      </c>
      <c r="D4796" s="370">
        <v>62</v>
      </c>
      <c r="E4796" s="370"/>
      <c r="F4796" s="370">
        <v>3.65</v>
      </c>
      <c r="J4796" s="370">
        <v>139</v>
      </c>
      <c r="K4796" s="370">
        <v>110</v>
      </c>
      <c r="M4796" s="371">
        <f t="shared" si="12"/>
        <v>37.890647482014387</v>
      </c>
      <c r="N4796" s="371">
        <f t="shared" si="13"/>
        <v>2.5676724807204589</v>
      </c>
    </row>
    <row r="4797" spans="1:14">
      <c r="A4797" s="370"/>
      <c r="B4797" s="370">
        <v>48.6</v>
      </c>
      <c r="C4797" s="370">
        <v>4</v>
      </c>
      <c r="D4797" s="370">
        <v>60.5</v>
      </c>
      <c r="E4797" s="370"/>
      <c r="F4797" s="370">
        <v>3.7</v>
      </c>
      <c r="J4797" s="370">
        <v>139</v>
      </c>
      <c r="K4797" s="370">
        <v>110</v>
      </c>
      <c r="M4797" s="371">
        <f t="shared" si="12"/>
        <v>38.460431654676256</v>
      </c>
      <c r="N4797" s="371">
        <f t="shared" si="13"/>
        <v>2.5050463226541066</v>
      </c>
    </row>
    <row r="4799" spans="1:14">
      <c r="A4799" s="413" t="s">
        <v>722</v>
      </c>
      <c r="B4799" s="370">
        <v>0</v>
      </c>
      <c r="C4799" s="370">
        <v>10.8</v>
      </c>
      <c r="D4799" s="370">
        <v>0.05</v>
      </c>
      <c r="E4799" s="370"/>
      <c r="F4799" s="370">
        <v>2</v>
      </c>
      <c r="G4799" s="370">
        <v>15.840000000000002</v>
      </c>
      <c r="H4799" s="370">
        <v>49.14</v>
      </c>
      <c r="I4799" s="370">
        <v>1450</v>
      </c>
      <c r="J4799" s="370">
        <v>174</v>
      </c>
      <c r="K4799" s="370">
        <v>125</v>
      </c>
      <c r="M4799" s="371">
        <f t="shared" si="12"/>
        <v>0</v>
      </c>
      <c r="N4799" s="371">
        <f t="shared" si="13"/>
        <v>5.5737217598097502</v>
      </c>
    </row>
    <row r="4800" spans="1:14">
      <c r="A4800" s="370"/>
      <c r="B4800" s="370">
        <v>15.84</v>
      </c>
      <c r="C4800" s="370">
        <v>10.65</v>
      </c>
      <c r="D4800" s="370">
        <v>58</v>
      </c>
      <c r="E4800" s="370"/>
      <c r="F4800" s="370">
        <v>2</v>
      </c>
      <c r="J4800" s="370">
        <v>174</v>
      </c>
      <c r="K4800" s="370">
        <v>125</v>
      </c>
      <c r="M4800" s="371">
        <f t="shared" si="12"/>
        <v>11.379310344827585</v>
      </c>
      <c r="N4800" s="371">
        <f t="shared" si="13"/>
        <v>5.4963089575901707</v>
      </c>
    </row>
    <row r="4801" spans="1:14">
      <c r="A4801" s="370"/>
      <c r="B4801" s="370">
        <v>22.32</v>
      </c>
      <c r="C4801" s="370">
        <v>10.3</v>
      </c>
      <c r="D4801" s="370">
        <v>68</v>
      </c>
      <c r="E4801" s="370"/>
      <c r="F4801" s="370">
        <v>2.1</v>
      </c>
      <c r="J4801" s="370">
        <v>174</v>
      </c>
      <c r="K4801" s="370">
        <v>125</v>
      </c>
      <c r="M4801" s="371">
        <f t="shared" si="12"/>
        <v>16.03448275862069</v>
      </c>
      <c r="N4801" s="371">
        <f t="shared" si="13"/>
        <v>5.3156790857444847</v>
      </c>
    </row>
    <row r="4802" spans="1:14">
      <c r="A4802" s="370"/>
      <c r="B4802" s="370">
        <v>28.08</v>
      </c>
      <c r="C4802" s="370">
        <v>9.6999999999999993</v>
      </c>
      <c r="D4802" s="370">
        <v>73</v>
      </c>
      <c r="E4802" s="370"/>
      <c r="F4802" s="370">
        <v>2.15</v>
      </c>
      <c r="J4802" s="370">
        <v>174</v>
      </c>
      <c r="K4802" s="370">
        <v>125</v>
      </c>
      <c r="M4802" s="371">
        <f t="shared" si="12"/>
        <v>20.172413793103448</v>
      </c>
      <c r="N4802" s="371">
        <f t="shared" si="13"/>
        <v>5.0060278768661641</v>
      </c>
    </row>
    <row r="4803" spans="1:14">
      <c r="A4803" s="370"/>
      <c r="B4803" s="370">
        <v>33.840000000000003</v>
      </c>
      <c r="C4803" s="370">
        <v>9.25</v>
      </c>
      <c r="D4803" s="370">
        <v>75</v>
      </c>
      <c r="E4803" s="370"/>
      <c r="F4803" s="370">
        <v>2.25</v>
      </c>
      <c r="J4803" s="370">
        <v>174</v>
      </c>
      <c r="K4803" s="370">
        <v>125</v>
      </c>
      <c r="M4803" s="371">
        <f t="shared" si="12"/>
        <v>24.310344827586206</v>
      </c>
      <c r="N4803" s="371">
        <f t="shared" si="13"/>
        <v>4.7737894702074248</v>
      </c>
    </row>
    <row r="4804" spans="1:14">
      <c r="A4804" s="370"/>
      <c r="B4804" s="370">
        <v>43.2</v>
      </c>
      <c r="C4804" s="370">
        <v>7.9</v>
      </c>
      <c r="D4804" s="370">
        <v>70</v>
      </c>
      <c r="E4804" s="370"/>
      <c r="F4804" s="370">
        <v>3</v>
      </c>
      <c r="J4804" s="370">
        <v>174</v>
      </c>
      <c r="K4804" s="370">
        <v>125</v>
      </c>
      <c r="M4804" s="371">
        <f t="shared" si="12"/>
        <v>31.03448275862069</v>
      </c>
      <c r="N4804" s="371">
        <f t="shared" si="13"/>
        <v>4.0770742502312061</v>
      </c>
    </row>
    <row r="4805" spans="1:14">
      <c r="A4805" s="370"/>
      <c r="B4805" s="370">
        <v>49.14</v>
      </c>
      <c r="C4805" s="370">
        <v>7</v>
      </c>
      <c r="D4805" s="370">
        <v>64</v>
      </c>
      <c r="E4805" s="370"/>
      <c r="F4805" s="370">
        <v>3.75</v>
      </c>
      <c r="J4805" s="370">
        <v>174</v>
      </c>
      <c r="K4805" s="370">
        <v>125</v>
      </c>
      <c r="M4805" s="371">
        <f t="shared" si="12"/>
        <v>35.301724137931032</v>
      </c>
      <c r="N4805" s="371">
        <f t="shared" si="13"/>
        <v>3.612597436913727</v>
      </c>
    </row>
    <row r="4806" spans="1:14">
      <c r="A4806" s="370"/>
      <c r="B4806" s="370">
        <v>49.14</v>
      </c>
      <c r="C4806" s="370">
        <v>7</v>
      </c>
      <c r="D4806" s="370">
        <v>64</v>
      </c>
      <c r="E4806" s="370"/>
      <c r="F4806" s="370">
        <v>3.75</v>
      </c>
      <c r="J4806" s="370">
        <v>174</v>
      </c>
      <c r="K4806" s="370">
        <v>125</v>
      </c>
      <c r="M4806" s="371">
        <f t="shared" si="12"/>
        <v>35.301724137931032</v>
      </c>
      <c r="N4806" s="371">
        <f t="shared" si="13"/>
        <v>3.612597436913727</v>
      </c>
    </row>
    <row r="4808" spans="1:14">
      <c r="A4808" s="413" t="s">
        <v>703</v>
      </c>
      <c r="B4808" s="370">
        <v>0</v>
      </c>
      <c r="C4808" s="370">
        <v>16.25</v>
      </c>
      <c r="D4808" s="370">
        <v>0.05</v>
      </c>
      <c r="E4808" s="370"/>
      <c r="F4808" s="370">
        <v>2</v>
      </c>
      <c r="G4808" s="370">
        <v>14.4</v>
      </c>
      <c r="H4808" s="370">
        <v>43.2</v>
      </c>
      <c r="I4808" s="370">
        <v>1450</v>
      </c>
      <c r="J4808" s="370">
        <v>214</v>
      </c>
      <c r="K4808" s="370">
        <v>165</v>
      </c>
      <c r="M4808" s="371">
        <f t="shared" si="12"/>
        <v>0</v>
      </c>
      <c r="N4808" s="371">
        <f t="shared" si="13"/>
        <v>9.660368809503014</v>
      </c>
    </row>
    <row r="4809" spans="1:14">
      <c r="A4809" s="370"/>
      <c r="B4809" s="370">
        <v>14.4</v>
      </c>
      <c r="C4809" s="370">
        <v>15.65</v>
      </c>
      <c r="D4809" s="370">
        <v>53</v>
      </c>
      <c r="E4809" s="370"/>
      <c r="F4809" s="370">
        <v>2.15</v>
      </c>
      <c r="J4809" s="370">
        <v>214</v>
      </c>
      <c r="K4809" s="370">
        <v>165</v>
      </c>
      <c r="M4809" s="371">
        <f t="shared" si="12"/>
        <v>11.102803738317757</v>
      </c>
      <c r="N4809" s="371">
        <f t="shared" si="13"/>
        <v>9.3036782688444415</v>
      </c>
    </row>
    <row r="4810" spans="1:14">
      <c r="A4810" s="370"/>
      <c r="B4810" s="370">
        <v>22.32</v>
      </c>
      <c r="C4810" s="370">
        <v>14.7</v>
      </c>
      <c r="D4810" s="370">
        <v>63</v>
      </c>
      <c r="E4810" s="370"/>
      <c r="F4810" s="370">
        <v>2.2000000000000002</v>
      </c>
      <c r="J4810" s="370">
        <v>214</v>
      </c>
      <c r="K4810" s="370">
        <v>165</v>
      </c>
      <c r="M4810" s="371">
        <f t="shared" si="12"/>
        <v>17.209345794392526</v>
      </c>
      <c r="N4810" s="371">
        <f t="shared" si="13"/>
        <v>8.7389182461350323</v>
      </c>
    </row>
    <row r="4811" spans="1:14">
      <c r="A4811" s="370"/>
      <c r="B4811" s="370">
        <v>25.2</v>
      </c>
      <c r="C4811" s="370">
        <v>14.3</v>
      </c>
      <c r="D4811" s="370">
        <v>65</v>
      </c>
      <c r="E4811" s="370"/>
      <c r="F4811" s="370">
        <v>2.2999999999999998</v>
      </c>
      <c r="J4811" s="370">
        <v>214</v>
      </c>
      <c r="K4811" s="370">
        <v>165</v>
      </c>
      <c r="M4811" s="371">
        <f t="shared" si="12"/>
        <v>19.429906542056074</v>
      </c>
      <c r="N4811" s="371">
        <f t="shared" si="13"/>
        <v>8.5011245523626524</v>
      </c>
    </row>
    <row r="4812" spans="1:14">
      <c r="A4812" s="370"/>
      <c r="B4812" s="370">
        <v>28.8</v>
      </c>
      <c r="C4812" s="370">
        <v>13.5</v>
      </c>
      <c r="D4812" s="370">
        <v>66</v>
      </c>
      <c r="E4812" s="370"/>
      <c r="F4812" s="370">
        <v>2.4</v>
      </c>
      <c r="J4812" s="370">
        <v>214</v>
      </c>
      <c r="K4812" s="370">
        <v>165</v>
      </c>
      <c r="M4812" s="371">
        <f t="shared" si="12"/>
        <v>22.205607476635514</v>
      </c>
      <c r="N4812" s="371">
        <f t="shared" si="13"/>
        <v>8.0255371648178873</v>
      </c>
    </row>
    <row r="4813" spans="1:14">
      <c r="A4813" s="370"/>
      <c r="B4813" s="370">
        <v>35.64</v>
      </c>
      <c r="C4813" s="370">
        <v>11.75</v>
      </c>
      <c r="D4813" s="370">
        <v>63</v>
      </c>
      <c r="E4813" s="370"/>
      <c r="F4813" s="370">
        <v>2.6</v>
      </c>
      <c r="J4813" s="370">
        <v>214</v>
      </c>
      <c r="K4813" s="370">
        <v>165</v>
      </c>
      <c r="M4813" s="371">
        <f t="shared" si="12"/>
        <v>27.479439252336451</v>
      </c>
      <c r="N4813" s="371">
        <f t="shared" si="13"/>
        <v>6.9851897545637174</v>
      </c>
    </row>
    <row r="4814" spans="1:14">
      <c r="A4814" s="370"/>
      <c r="B4814" s="370">
        <v>38.700000000000003</v>
      </c>
      <c r="C4814" s="370">
        <v>11</v>
      </c>
      <c r="D4814" s="370">
        <v>59</v>
      </c>
      <c r="E4814" s="370"/>
      <c r="F4814" s="370">
        <v>2.7</v>
      </c>
      <c r="J4814" s="370">
        <v>214</v>
      </c>
      <c r="K4814" s="370">
        <v>165</v>
      </c>
      <c r="M4814" s="371">
        <f t="shared" si="12"/>
        <v>29.838785046728976</v>
      </c>
      <c r="N4814" s="371">
        <f t="shared" si="13"/>
        <v>6.5393265787405017</v>
      </c>
    </row>
    <row r="4815" spans="1:14">
      <c r="A4815" s="370"/>
      <c r="B4815" s="370">
        <v>43.2</v>
      </c>
      <c r="C4815" s="370">
        <v>9.6</v>
      </c>
      <c r="D4815" s="370">
        <v>50</v>
      </c>
      <c r="E4815" s="370"/>
      <c r="F4815" s="370">
        <v>2.85</v>
      </c>
      <c r="J4815" s="370">
        <v>214</v>
      </c>
      <c r="K4815" s="370">
        <v>165</v>
      </c>
      <c r="M4815" s="371">
        <f t="shared" si="12"/>
        <v>33.308411214953274</v>
      </c>
      <c r="N4815" s="371">
        <f t="shared" si="13"/>
        <v>5.7070486505371649</v>
      </c>
    </row>
    <row r="4817" spans="1:14">
      <c r="A4817" s="413" t="s">
        <v>724</v>
      </c>
      <c r="B4817" s="370">
        <v>0</v>
      </c>
      <c r="C4817" s="370">
        <v>25.75</v>
      </c>
      <c r="D4817" s="370">
        <v>0.05</v>
      </c>
      <c r="E4817" s="370"/>
      <c r="F4817" s="370">
        <v>2</v>
      </c>
      <c r="G4817" s="370">
        <v>17.28</v>
      </c>
      <c r="H4817" s="370">
        <v>65.7</v>
      </c>
      <c r="I4817" s="370">
        <v>1450</v>
      </c>
      <c r="J4817" s="370">
        <v>264</v>
      </c>
      <c r="K4817" s="370">
        <v>205</v>
      </c>
      <c r="M4817" s="371">
        <f t="shared" si="12"/>
        <v>0</v>
      </c>
      <c r="N4817" s="371">
        <f t="shared" si="13"/>
        <v>15.526626348714416</v>
      </c>
    </row>
    <row r="4818" spans="1:14">
      <c r="A4818" s="370"/>
      <c r="B4818" s="370">
        <v>17.28</v>
      </c>
      <c r="C4818" s="370">
        <v>25</v>
      </c>
      <c r="D4818" s="370">
        <v>49</v>
      </c>
      <c r="E4818" s="370"/>
      <c r="F4818" s="370">
        <v>2.0499999999999998</v>
      </c>
      <c r="J4818" s="370">
        <v>264</v>
      </c>
      <c r="K4818" s="370">
        <v>205</v>
      </c>
      <c r="M4818" s="371">
        <f t="shared" si="12"/>
        <v>13.418181818181818</v>
      </c>
      <c r="N4818" s="371">
        <f t="shared" si="13"/>
        <v>15.074394513314967</v>
      </c>
    </row>
    <row r="4819" spans="1:14">
      <c r="A4819" s="370"/>
      <c r="B4819" s="370">
        <v>27.72</v>
      </c>
      <c r="C4819" s="370">
        <v>24</v>
      </c>
      <c r="D4819" s="370">
        <v>60</v>
      </c>
      <c r="E4819" s="370"/>
      <c r="F4819" s="370">
        <v>2.1</v>
      </c>
      <c r="J4819" s="370">
        <v>264</v>
      </c>
      <c r="K4819" s="370">
        <v>205</v>
      </c>
      <c r="M4819" s="371">
        <f t="shared" si="12"/>
        <v>21.524999999999999</v>
      </c>
      <c r="N4819" s="371">
        <f t="shared" si="13"/>
        <v>14.471418732782368</v>
      </c>
    </row>
    <row r="4820" spans="1:14">
      <c r="A4820" s="370"/>
      <c r="B4820" s="370">
        <v>37.799999999999997</v>
      </c>
      <c r="C4820" s="370">
        <v>22.5</v>
      </c>
      <c r="D4820" s="370">
        <v>64</v>
      </c>
      <c r="E4820" s="370"/>
      <c r="F4820" s="370">
        <v>2.2000000000000002</v>
      </c>
      <c r="J4820" s="370">
        <v>264</v>
      </c>
      <c r="K4820" s="370">
        <v>205</v>
      </c>
      <c r="M4820" s="371">
        <f t="shared" si="12"/>
        <v>29.352272727272723</v>
      </c>
      <c r="N4820" s="371">
        <f t="shared" si="13"/>
        <v>13.566955061983471</v>
      </c>
    </row>
    <row r="4821" spans="1:14">
      <c r="A4821" s="370"/>
      <c r="B4821" s="370">
        <v>43.2</v>
      </c>
      <c r="C4821" s="370">
        <v>21.3</v>
      </c>
      <c r="D4821" s="370">
        <v>65.5</v>
      </c>
      <c r="E4821" s="370"/>
      <c r="F4821" s="370">
        <v>2.2999999999999998</v>
      </c>
      <c r="J4821" s="370">
        <v>264</v>
      </c>
      <c r="K4821" s="370">
        <v>205</v>
      </c>
      <c r="M4821" s="371">
        <f t="shared" si="12"/>
        <v>33.545454545454547</v>
      </c>
      <c r="N4821" s="371">
        <f t="shared" si="13"/>
        <v>12.843384125344352</v>
      </c>
    </row>
    <row r="4822" spans="1:14">
      <c r="A4822" s="370"/>
      <c r="B4822" s="370">
        <v>54.54</v>
      </c>
      <c r="C4822" s="370">
        <v>18.350000000000001</v>
      </c>
      <c r="D4822" s="370">
        <v>63</v>
      </c>
      <c r="E4822" s="370"/>
      <c r="F4822" s="370">
        <v>2.6</v>
      </c>
      <c r="J4822" s="370">
        <v>264</v>
      </c>
      <c r="K4822" s="370">
        <v>205</v>
      </c>
      <c r="M4822" s="371">
        <f t="shared" si="12"/>
        <v>42.351136363636364</v>
      </c>
      <c r="N4822" s="371">
        <f t="shared" si="13"/>
        <v>11.064605572773187</v>
      </c>
    </row>
    <row r="4823" spans="1:14">
      <c r="A4823" s="370"/>
      <c r="B4823" s="370">
        <v>62.1</v>
      </c>
      <c r="C4823" s="370">
        <v>15.4</v>
      </c>
      <c r="D4823" s="370">
        <v>55</v>
      </c>
      <c r="E4823" s="370"/>
      <c r="F4823" s="370">
        <v>3</v>
      </c>
      <c r="J4823" s="370">
        <v>264</v>
      </c>
      <c r="K4823" s="370">
        <v>205</v>
      </c>
      <c r="M4823" s="371">
        <f t="shared" si="12"/>
        <v>48.221590909090907</v>
      </c>
      <c r="N4823" s="371">
        <f t="shared" si="13"/>
        <v>9.2858270202020208</v>
      </c>
    </row>
    <row r="4824" spans="1:14">
      <c r="A4824" s="370"/>
      <c r="B4824" s="370">
        <v>65.7</v>
      </c>
      <c r="C4824" s="370">
        <v>14</v>
      </c>
      <c r="D4824" s="370">
        <v>48</v>
      </c>
      <c r="E4824" s="370"/>
      <c r="F4824" s="370">
        <v>3.25</v>
      </c>
      <c r="J4824" s="370">
        <v>264</v>
      </c>
      <c r="K4824" s="370">
        <v>205</v>
      </c>
      <c r="M4824" s="371">
        <f t="shared" si="12"/>
        <v>51.017045454545453</v>
      </c>
      <c r="N4824" s="371">
        <f t="shared" si="13"/>
        <v>8.4416609274563825</v>
      </c>
    </row>
    <row r="4826" spans="1:14">
      <c r="A4826" s="413" t="s">
        <v>726</v>
      </c>
      <c r="B4826" s="370">
        <v>0</v>
      </c>
      <c r="C4826" s="370">
        <v>37.200000000000003</v>
      </c>
      <c r="D4826" s="370">
        <v>0.05</v>
      </c>
      <c r="E4826" s="370"/>
      <c r="F4826" s="370">
        <v>2</v>
      </c>
      <c r="G4826" s="370">
        <v>23.4</v>
      </c>
      <c r="H4826" s="370">
        <v>70.56</v>
      </c>
      <c r="I4826" s="370">
        <v>1450</v>
      </c>
      <c r="J4826" s="370">
        <v>329</v>
      </c>
      <c r="K4826" s="370">
        <v>255</v>
      </c>
      <c r="M4826" s="371">
        <f t="shared" ref="M4826:M4887" si="14">B4826*K4826/J4826</f>
        <v>0</v>
      </c>
      <c r="N4826" s="371">
        <f t="shared" ref="N4826:N4887" si="15">C4826*(K4826/J4826)^2</f>
        <v>22.347631673765029</v>
      </c>
    </row>
    <row r="4827" spans="1:14">
      <c r="A4827" s="370"/>
      <c r="B4827" s="370">
        <v>23.04</v>
      </c>
      <c r="C4827" s="370">
        <v>36.5</v>
      </c>
      <c r="D4827" s="370">
        <v>47</v>
      </c>
      <c r="E4827" s="370"/>
      <c r="F4827" s="370">
        <v>2.1</v>
      </c>
      <c r="J4827" s="370">
        <v>329</v>
      </c>
      <c r="K4827" s="370">
        <v>255</v>
      </c>
      <c r="M4827" s="371">
        <f t="shared" si="14"/>
        <v>17.857750759878417</v>
      </c>
      <c r="N4827" s="371">
        <f t="shared" si="15"/>
        <v>21.92711172291461</v>
      </c>
    </row>
    <row r="4828" spans="1:14">
      <c r="A4828" s="370"/>
      <c r="B4828" s="370">
        <v>33.119999999999997</v>
      </c>
      <c r="C4828" s="370">
        <v>35.200000000000003</v>
      </c>
      <c r="D4828" s="370">
        <v>53.5</v>
      </c>
      <c r="E4828" s="370"/>
      <c r="F4828" s="370">
        <v>2.2000000000000002</v>
      </c>
      <c r="J4828" s="370">
        <v>329</v>
      </c>
      <c r="K4828" s="370">
        <v>255</v>
      </c>
      <c r="M4828" s="371">
        <f t="shared" si="14"/>
        <v>25.670516717325224</v>
      </c>
      <c r="N4828" s="371">
        <f t="shared" si="15"/>
        <v>21.146146099906694</v>
      </c>
    </row>
    <row r="4829" spans="1:14">
      <c r="A4829" s="370"/>
      <c r="B4829" s="370">
        <v>40.32</v>
      </c>
      <c r="C4829" s="370">
        <v>33.700000000000003</v>
      </c>
      <c r="D4829" s="370">
        <v>58</v>
      </c>
      <c r="E4829" s="370"/>
      <c r="F4829" s="370">
        <v>2.25</v>
      </c>
      <c r="J4829" s="370">
        <v>329</v>
      </c>
      <c r="K4829" s="370">
        <v>255</v>
      </c>
      <c r="M4829" s="371">
        <f t="shared" si="14"/>
        <v>31.251063829787235</v>
      </c>
      <c r="N4829" s="371">
        <f t="shared" si="15"/>
        <v>20.245031919512943</v>
      </c>
    </row>
    <row r="4830" spans="1:14">
      <c r="A4830" s="370"/>
      <c r="B4830" s="370">
        <v>48.96</v>
      </c>
      <c r="C4830" s="370">
        <v>31.5</v>
      </c>
      <c r="D4830" s="370">
        <v>59</v>
      </c>
      <c r="E4830" s="370"/>
      <c r="F4830" s="370">
        <v>2.2999999999999998</v>
      </c>
      <c r="J4830" s="370">
        <v>329</v>
      </c>
      <c r="K4830" s="370">
        <v>255</v>
      </c>
      <c r="M4830" s="371">
        <f t="shared" si="14"/>
        <v>37.947720364741642</v>
      </c>
      <c r="N4830" s="371">
        <f t="shared" si="15"/>
        <v>18.923397788268773</v>
      </c>
    </row>
    <row r="4831" spans="1:14">
      <c r="A4831" s="370"/>
      <c r="B4831" s="370">
        <v>60.66</v>
      </c>
      <c r="C4831" s="370">
        <v>27.4</v>
      </c>
      <c r="D4831" s="370">
        <v>55</v>
      </c>
      <c r="E4831" s="370"/>
      <c r="F4831" s="370">
        <v>2.65</v>
      </c>
      <c r="J4831" s="370">
        <v>329</v>
      </c>
      <c r="K4831" s="370">
        <v>255</v>
      </c>
      <c r="M4831" s="371">
        <f t="shared" si="14"/>
        <v>47.016109422492399</v>
      </c>
      <c r="N4831" s="371">
        <f t="shared" si="15"/>
        <v>16.460352361859186</v>
      </c>
    </row>
    <row r="4832" spans="1:14">
      <c r="A4832" s="370"/>
      <c r="B4832" s="370">
        <v>69.66</v>
      </c>
      <c r="C4832" s="370">
        <v>23</v>
      </c>
      <c r="D4832" s="370">
        <v>47</v>
      </c>
      <c r="E4832" s="370"/>
      <c r="F4832" s="370">
        <v>3.1</v>
      </c>
      <c r="J4832" s="370">
        <v>329</v>
      </c>
      <c r="K4832" s="370">
        <v>255</v>
      </c>
      <c r="M4832" s="371">
        <f t="shared" si="14"/>
        <v>53.991793313069905</v>
      </c>
      <c r="N4832" s="371">
        <f t="shared" si="15"/>
        <v>13.817084099370851</v>
      </c>
    </row>
    <row r="4833" spans="1:14">
      <c r="A4833" s="370"/>
      <c r="B4833" s="370">
        <v>70.56</v>
      </c>
      <c r="C4833" s="370">
        <v>22.6</v>
      </c>
      <c r="D4833" s="370">
        <v>46</v>
      </c>
      <c r="E4833" s="370"/>
      <c r="F4833" s="370">
        <v>3.2</v>
      </c>
      <c r="J4833" s="370">
        <v>329</v>
      </c>
      <c r="K4833" s="370">
        <v>255</v>
      </c>
      <c r="M4833" s="371">
        <f t="shared" si="14"/>
        <v>54.689361702127655</v>
      </c>
      <c r="N4833" s="371">
        <f t="shared" si="15"/>
        <v>13.576786984599183</v>
      </c>
    </row>
    <row r="4835" spans="1:14">
      <c r="A4835" s="413" t="s">
        <v>696</v>
      </c>
      <c r="B4835" s="370">
        <v>0</v>
      </c>
      <c r="C4835" s="370">
        <v>6.65</v>
      </c>
      <c r="D4835" s="370">
        <v>0.05</v>
      </c>
      <c r="E4835" s="370"/>
      <c r="F4835" s="370">
        <v>2.1</v>
      </c>
      <c r="G4835" s="370">
        <v>31.5</v>
      </c>
      <c r="H4835" s="370">
        <v>64.260000000000005</v>
      </c>
      <c r="I4835" s="370">
        <v>1450</v>
      </c>
      <c r="J4835" s="370">
        <v>139</v>
      </c>
      <c r="K4835" s="370">
        <v>120</v>
      </c>
      <c r="M4835" s="371">
        <f t="shared" si="14"/>
        <v>0</v>
      </c>
      <c r="N4835" s="371">
        <f t="shared" si="15"/>
        <v>4.9562652036644064</v>
      </c>
    </row>
    <row r="4836" spans="1:14">
      <c r="A4836" s="370"/>
      <c r="B4836" s="370">
        <v>31.5</v>
      </c>
      <c r="C4836" s="370">
        <v>6.35</v>
      </c>
      <c r="D4836" s="370">
        <v>69</v>
      </c>
      <c r="E4836" s="370"/>
      <c r="F4836" s="370">
        <v>2.25</v>
      </c>
      <c r="J4836" s="370">
        <v>139</v>
      </c>
      <c r="K4836" s="370">
        <v>120</v>
      </c>
      <c r="M4836" s="371">
        <f t="shared" si="14"/>
        <v>27.194244604316548</v>
      </c>
      <c r="N4836" s="371">
        <f t="shared" si="15"/>
        <v>4.7326742922208993</v>
      </c>
    </row>
    <row r="4837" spans="1:14">
      <c r="A4837" s="370"/>
      <c r="B4837" s="370">
        <v>40.32</v>
      </c>
      <c r="C4837" s="370">
        <v>6</v>
      </c>
      <c r="D4837" s="370">
        <v>75</v>
      </c>
      <c r="E4837" s="370"/>
      <c r="F4837" s="370">
        <v>2.25</v>
      </c>
      <c r="J4837" s="370">
        <v>139</v>
      </c>
      <c r="K4837" s="370">
        <v>120</v>
      </c>
      <c r="M4837" s="371">
        <f t="shared" si="14"/>
        <v>34.808633093525174</v>
      </c>
      <c r="N4837" s="371">
        <f t="shared" si="15"/>
        <v>4.4718182288701414</v>
      </c>
    </row>
    <row r="4838" spans="1:14">
      <c r="A4838" s="370"/>
      <c r="B4838" s="370">
        <v>44.64</v>
      </c>
      <c r="C4838" s="370">
        <v>5.75</v>
      </c>
      <c r="D4838" s="370">
        <v>77</v>
      </c>
      <c r="E4838" s="370"/>
      <c r="F4838" s="370">
        <v>2.2999999999999998</v>
      </c>
      <c r="J4838" s="370">
        <v>139</v>
      </c>
      <c r="K4838" s="370">
        <v>120</v>
      </c>
      <c r="M4838" s="371">
        <f t="shared" si="14"/>
        <v>38.538129496402881</v>
      </c>
      <c r="N4838" s="371">
        <f t="shared" si="15"/>
        <v>4.2854924693338852</v>
      </c>
    </row>
    <row r="4839" spans="1:14">
      <c r="A4839" s="370"/>
      <c r="B4839" s="370">
        <v>49.68</v>
      </c>
      <c r="C4839" s="370">
        <v>5.45</v>
      </c>
      <c r="D4839" s="370">
        <v>79</v>
      </c>
      <c r="E4839" s="370"/>
      <c r="F4839" s="370">
        <v>2.35</v>
      </c>
      <c r="J4839" s="370">
        <v>139</v>
      </c>
      <c r="K4839" s="370">
        <v>120</v>
      </c>
      <c r="M4839" s="371">
        <f t="shared" si="14"/>
        <v>42.889208633093524</v>
      </c>
      <c r="N4839" s="371">
        <f t="shared" si="15"/>
        <v>4.0619015578903781</v>
      </c>
    </row>
    <row r="4840" spans="1:14">
      <c r="A4840" s="370"/>
      <c r="B4840" s="370">
        <v>57.24</v>
      </c>
      <c r="C4840" s="370">
        <v>4.8</v>
      </c>
      <c r="D4840" s="370">
        <v>77</v>
      </c>
      <c r="E4840" s="370"/>
      <c r="F4840" s="370">
        <v>2.65</v>
      </c>
      <c r="J4840" s="370">
        <v>139</v>
      </c>
      <c r="K4840" s="370">
        <v>120</v>
      </c>
      <c r="M4840" s="371">
        <f t="shared" si="14"/>
        <v>49.415827338129496</v>
      </c>
      <c r="N4840" s="371">
        <f t="shared" si="15"/>
        <v>3.5774545830961126</v>
      </c>
    </row>
    <row r="4841" spans="1:14">
      <c r="A4841" s="370"/>
      <c r="B4841" s="370">
        <v>62.64</v>
      </c>
      <c r="C4841" s="370">
        <v>4.25</v>
      </c>
      <c r="D4841" s="370">
        <v>75</v>
      </c>
      <c r="E4841" s="370"/>
      <c r="F4841" s="370">
        <v>3</v>
      </c>
      <c r="J4841" s="370">
        <v>139</v>
      </c>
      <c r="K4841" s="370">
        <v>120</v>
      </c>
      <c r="M4841" s="371">
        <f t="shared" si="14"/>
        <v>54.077697841726618</v>
      </c>
      <c r="N4841" s="371">
        <f t="shared" si="15"/>
        <v>3.1675379121163498</v>
      </c>
    </row>
    <row r="4842" spans="1:14">
      <c r="A4842" s="370"/>
      <c r="B4842" s="370">
        <v>64.260000000000005</v>
      </c>
      <c r="C4842" s="370">
        <v>4.2</v>
      </c>
      <c r="D4842" s="370">
        <v>74</v>
      </c>
      <c r="E4842" s="370"/>
      <c r="F4842" s="370">
        <v>3.1</v>
      </c>
      <c r="J4842" s="370">
        <v>139</v>
      </c>
      <c r="K4842" s="370">
        <v>120</v>
      </c>
      <c r="M4842" s="371">
        <f t="shared" si="14"/>
        <v>55.476258992805761</v>
      </c>
      <c r="N4842" s="371">
        <f t="shared" si="15"/>
        <v>3.1302727602090989</v>
      </c>
    </row>
    <row r="4844" spans="1:14">
      <c r="A4844" s="413" t="s">
        <v>697</v>
      </c>
      <c r="B4844" s="370">
        <v>0</v>
      </c>
      <c r="C4844" s="370">
        <v>10.7</v>
      </c>
      <c r="D4844" s="370">
        <v>0.05</v>
      </c>
      <c r="E4844" s="370"/>
      <c r="F4844" s="370">
        <v>0</v>
      </c>
      <c r="G4844" s="370">
        <v>25.56</v>
      </c>
      <c r="H4844" s="370">
        <v>66.599999999999994</v>
      </c>
      <c r="I4844" s="370">
        <v>1450</v>
      </c>
      <c r="J4844" s="370">
        <v>174</v>
      </c>
      <c r="K4844" s="370">
        <v>125</v>
      </c>
      <c r="M4844" s="371">
        <f t="shared" si="14"/>
        <v>0</v>
      </c>
      <c r="N4844" s="371">
        <f t="shared" si="15"/>
        <v>5.5221132249966969</v>
      </c>
    </row>
    <row r="4845" spans="1:14">
      <c r="A4845" s="370"/>
      <c r="B4845" s="370">
        <v>25.56</v>
      </c>
      <c r="C4845" s="370">
        <v>10.3</v>
      </c>
      <c r="D4845" s="370">
        <v>61</v>
      </c>
      <c r="E4845" s="370"/>
      <c r="F4845" s="370">
        <v>2.0499999999999998</v>
      </c>
      <c r="J4845" s="370">
        <v>174</v>
      </c>
      <c r="K4845" s="370">
        <v>125</v>
      </c>
      <c r="M4845" s="371">
        <f t="shared" si="14"/>
        <v>18.362068965517242</v>
      </c>
      <c r="N4845" s="371">
        <f t="shared" si="15"/>
        <v>5.3156790857444847</v>
      </c>
    </row>
    <row r="4846" spans="1:14">
      <c r="A4846" s="370"/>
      <c r="B4846" s="370">
        <v>35.64</v>
      </c>
      <c r="C4846" s="370">
        <v>9.75</v>
      </c>
      <c r="D4846" s="370">
        <v>73</v>
      </c>
      <c r="E4846" s="370"/>
      <c r="F4846" s="370">
        <v>2.1</v>
      </c>
      <c r="J4846" s="370">
        <v>174</v>
      </c>
      <c r="K4846" s="370">
        <v>125</v>
      </c>
      <c r="M4846" s="371">
        <f t="shared" si="14"/>
        <v>25.603448275862068</v>
      </c>
      <c r="N4846" s="371">
        <f t="shared" si="15"/>
        <v>5.0318321442726912</v>
      </c>
    </row>
    <row r="4847" spans="1:14">
      <c r="A4847" s="370"/>
      <c r="B4847" s="370">
        <v>44.1</v>
      </c>
      <c r="C4847" s="370">
        <v>9.25</v>
      </c>
      <c r="D4847" s="370">
        <v>77</v>
      </c>
      <c r="E4847" s="370"/>
      <c r="F4847" s="370">
        <v>2.2000000000000002</v>
      </c>
      <c r="J4847" s="370">
        <v>174</v>
      </c>
      <c r="K4847" s="370">
        <v>125</v>
      </c>
      <c r="M4847" s="371">
        <f t="shared" si="14"/>
        <v>31.681034482758619</v>
      </c>
      <c r="N4847" s="371">
        <f t="shared" si="15"/>
        <v>4.7737894702074248</v>
      </c>
    </row>
    <row r="4848" spans="1:14">
      <c r="A4848" s="370"/>
      <c r="B4848" s="370">
        <v>51.12</v>
      </c>
      <c r="C4848" s="370">
        <v>8.65</v>
      </c>
      <c r="D4848" s="370">
        <v>78.5</v>
      </c>
      <c r="E4848" s="370"/>
      <c r="F4848" s="370">
        <v>2.2999999999999998</v>
      </c>
      <c r="J4848" s="370">
        <v>174</v>
      </c>
      <c r="K4848" s="370">
        <v>125</v>
      </c>
      <c r="M4848" s="371">
        <f t="shared" si="14"/>
        <v>36.724137931034484</v>
      </c>
      <c r="N4848" s="371">
        <f t="shared" si="15"/>
        <v>4.4641382613291052</v>
      </c>
    </row>
    <row r="4849" spans="1:14">
      <c r="A4849" s="370"/>
      <c r="B4849" s="370">
        <v>59.04</v>
      </c>
      <c r="C4849" s="370">
        <v>7.75</v>
      </c>
      <c r="D4849" s="370">
        <v>77</v>
      </c>
      <c r="E4849" s="370"/>
      <c r="F4849" s="370">
        <v>2.6</v>
      </c>
      <c r="J4849" s="370">
        <v>174</v>
      </c>
      <c r="K4849" s="370">
        <v>125</v>
      </c>
      <c r="M4849" s="371">
        <f t="shared" si="14"/>
        <v>42.413793103448278</v>
      </c>
      <c r="N4849" s="371">
        <f t="shared" si="15"/>
        <v>3.9996614480116262</v>
      </c>
    </row>
    <row r="4850" spans="1:14">
      <c r="A4850" s="370"/>
      <c r="B4850" s="370">
        <v>63.72</v>
      </c>
      <c r="C4850" s="370">
        <v>7.15</v>
      </c>
      <c r="D4850" s="370">
        <v>75</v>
      </c>
      <c r="E4850" s="370"/>
      <c r="F4850" s="370">
        <v>2.75</v>
      </c>
      <c r="J4850" s="370">
        <v>174</v>
      </c>
      <c r="K4850" s="370">
        <v>125</v>
      </c>
      <c r="M4850" s="371">
        <f t="shared" si="14"/>
        <v>45.775862068965516</v>
      </c>
      <c r="N4850" s="371">
        <f t="shared" si="15"/>
        <v>3.6900102391333069</v>
      </c>
    </row>
    <row r="4851" spans="1:14">
      <c r="A4851" s="370"/>
      <c r="B4851" s="370">
        <v>66.599999999999994</v>
      </c>
      <c r="C4851" s="370">
        <v>6.75</v>
      </c>
      <c r="D4851" s="370">
        <v>73</v>
      </c>
      <c r="E4851" s="370"/>
      <c r="F4851" s="370">
        <v>2.8</v>
      </c>
      <c r="J4851" s="370">
        <v>174</v>
      </c>
      <c r="K4851" s="370">
        <v>125</v>
      </c>
      <c r="M4851" s="371">
        <f t="shared" si="14"/>
        <v>47.844827586206897</v>
      </c>
      <c r="N4851" s="371">
        <f t="shared" si="15"/>
        <v>3.4835760998810938</v>
      </c>
    </row>
    <row r="4853" spans="1:14">
      <c r="A4853" s="413" t="s">
        <v>729</v>
      </c>
      <c r="B4853" s="370">
        <v>0</v>
      </c>
      <c r="C4853" s="370">
        <v>16.3</v>
      </c>
      <c r="D4853" s="370">
        <v>0.05</v>
      </c>
      <c r="E4853" s="370"/>
      <c r="F4853" s="370">
        <v>2.1</v>
      </c>
      <c r="G4853" s="370">
        <v>25.2</v>
      </c>
      <c r="H4853" s="370">
        <v>86.4</v>
      </c>
      <c r="I4853" s="370">
        <v>1450</v>
      </c>
      <c r="J4853" s="370">
        <v>214</v>
      </c>
      <c r="K4853" s="370">
        <v>165</v>
      </c>
      <c r="M4853" s="371">
        <f t="shared" si="14"/>
        <v>0</v>
      </c>
      <c r="N4853" s="371">
        <f t="shared" si="15"/>
        <v>9.6900930212245608</v>
      </c>
    </row>
    <row r="4854" spans="1:14">
      <c r="A4854" s="370"/>
      <c r="B4854" s="370">
        <v>25.2</v>
      </c>
      <c r="C4854" s="370">
        <v>16</v>
      </c>
      <c r="D4854" s="370">
        <v>56</v>
      </c>
      <c r="E4854" s="370"/>
      <c r="F4854" s="370">
        <v>2.2000000000000002</v>
      </c>
      <c r="J4854" s="370">
        <v>214</v>
      </c>
      <c r="K4854" s="370">
        <v>165</v>
      </c>
      <c r="M4854" s="371">
        <f t="shared" si="14"/>
        <v>19.429906542056074</v>
      </c>
      <c r="N4854" s="371">
        <f t="shared" si="15"/>
        <v>9.5117477508952746</v>
      </c>
    </row>
    <row r="4855" spans="1:14">
      <c r="A4855" s="370"/>
      <c r="B4855" s="370">
        <v>36</v>
      </c>
      <c r="C4855" s="370">
        <v>15.35</v>
      </c>
      <c r="D4855" s="370">
        <v>66</v>
      </c>
      <c r="E4855" s="370"/>
      <c r="F4855" s="370">
        <v>2.25</v>
      </c>
      <c r="J4855" s="370">
        <v>214</v>
      </c>
      <c r="K4855" s="370">
        <v>165</v>
      </c>
      <c r="M4855" s="371">
        <f t="shared" si="14"/>
        <v>27.757009345794394</v>
      </c>
      <c r="N4855" s="371">
        <f t="shared" si="15"/>
        <v>9.1253329985151534</v>
      </c>
    </row>
    <row r="4856" spans="1:14">
      <c r="A4856" s="370"/>
      <c r="B4856" s="370">
        <v>50.4</v>
      </c>
      <c r="C4856" s="370">
        <v>14.2</v>
      </c>
      <c r="D4856" s="370">
        <v>73</v>
      </c>
      <c r="E4856" s="370"/>
      <c r="F4856" s="370">
        <v>2.2999999999999998</v>
      </c>
      <c r="J4856" s="370">
        <v>214</v>
      </c>
      <c r="K4856" s="370">
        <v>165</v>
      </c>
      <c r="M4856" s="371">
        <f t="shared" si="14"/>
        <v>38.859813084112147</v>
      </c>
      <c r="N4856" s="371">
        <f t="shared" si="15"/>
        <v>8.4416761289195552</v>
      </c>
    </row>
    <row r="4857" spans="1:14">
      <c r="A4857" s="370"/>
      <c r="B4857" s="370">
        <v>59.4</v>
      </c>
      <c r="C4857" s="370">
        <v>13.25</v>
      </c>
      <c r="D4857" s="370">
        <v>74</v>
      </c>
      <c r="E4857" s="370"/>
      <c r="F4857" s="370">
        <v>2.5</v>
      </c>
      <c r="J4857" s="370">
        <v>214</v>
      </c>
      <c r="K4857" s="370">
        <v>165</v>
      </c>
      <c r="M4857" s="371">
        <f t="shared" si="14"/>
        <v>45.799065420560744</v>
      </c>
      <c r="N4857" s="371">
        <f t="shared" si="15"/>
        <v>7.8769161062101496</v>
      </c>
    </row>
    <row r="4858" spans="1:14">
      <c r="A4858" s="370"/>
      <c r="B4858" s="370">
        <v>75.599999999999994</v>
      </c>
      <c r="C4858" s="370">
        <v>10.85</v>
      </c>
      <c r="D4858" s="370">
        <v>70</v>
      </c>
      <c r="E4858" s="370"/>
      <c r="F4858" s="370">
        <v>2.85</v>
      </c>
      <c r="J4858" s="370">
        <v>214</v>
      </c>
      <c r="K4858" s="370">
        <v>165</v>
      </c>
      <c r="M4858" s="371">
        <f t="shared" si="14"/>
        <v>58.289719626168214</v>
      </c>
      <c r="N4858" s="371">
        <f t="shared" si="15"/>
        <v>6.4501539435758577</v>
      </c>
    </row>
    <row r="4859" spans="1:14">
      <c r="A4859" s="370"/>
      <c r="B4859" s="370">
        <v>82.8</v>
      </c>
      <c r="C4859" s="370">
        <v>9.75</v>
      </c>
      <c r="D4859" s="370">
        <v>66</v>
      </c>
      <c r="E4859" s="370"/>
      <c r="F4859" s="370">
        <v>3.1</v>
      </c>
      <c r="J4859" s="370">
        <v>214</v>
      </c>
      <c r="K4859" s="370">
        <v>165</v>
      </c>
      <c r="M4859" s="371">
        <f t="shared" si="14"/>
        <v>63.841121495327101</v>
      </c>
      <c r="N4859" s="371">
        <f t="shared" si="15"/>
        <v>5.7962212857018081</v>
      </c>
    </row>
    <row r="4860" spans="1:14">
      <c r="A4860" s="370"/>
      <c r="B4860" s="370">
        <v>86.4</v>
      </c>
      <c r="C4860" s="370">
        <v>9.25</v>
      </c>
      <c r="D4860" s="370">
        <v>60</v>
      </c>
      <c r="E4860" s="370"/>
      <c r="F4860" s="370">
        <v>3.2</v>
      </c>
      <c r="J4860" s="370">
        <v>214</v>
      </c>
      <c r="K4860" s="370">
        <v>165</v>
      </c>
      <c r="M4860" s="371">
        <f t="shared" si="14"/>
        <v>66.616822429906549</v>
      </c>
      <c r="N4860" s="371">
        <f t="shared" si="15"/>
        <v>5.4989791684863309</v>
      </c>
    </row>
    <row r="4862" spans="1:14">
      <c r="A4862" s="413" t="s">
        <v>698</v>
      </c>
      <c r="B4862" s="370">
        <v>0</v>
      </c>
      <c r="C4862" s="370">
        <v>2.25</v>
      </c>
      <c r="D4862" s="370">
        <v>0.05</v>
      </c>
      <c r="E4862" s="370"/>
      <c r="F4862" s="370">
        <v>0</v>
      </c>
      <c r="G4862" s="370">
        <v>38.159999999999997</v>
      </c>
      <c r="H4862" s="370">
        <v>97.2</v>
      </c>
      <c r="I4862" s="370">
        <v>1450</v>
      </c>
      <c r="J4862" s="370">
        <v>264</v>
      </c>
      <c r="K4862" s="370">
        <v>205</v>
      </c>
      <c r="M4862" s="371">
        <f t="shared" si="14"/>
        <v>0</v>
      </c>
      <c r="N4862" s="371">
        <f t="shared" si="15"/>
        <v>1.356695506198347</v>
      </c>
    </row>
    <row r="4863" spans="1:14">
      <c r="A4863" s="370"/>
      <c r="B4863" s="370">
        <v>38.159999999999997</v>
      </c>
      <c r="C4863" s="370">
        <v>24.4</v>
      </c>
      <c r="D4863" s="370">
        <v>60</v>
      </c>
      <c r="E4863" s="370"/>
      <c r="F4863" s="370">
        <v>2.15</v>
      </c>
      <c r="J4863" s="370">
        <v>264</v>
      </c>
      <c r="K4863" s="370">
        <v>205</v>
      </c>
      <c r="M4863" s="371">
        <f t="shared" si="14"/>
        <v>29.631818181818179</v>
      </c>
      <c r="N4863" s="371">
        <f t="shared" si="15"/>
        <v>14.712609044995407</v>
      </c>
    </row>
    <row r="4864" spans="1:14">
      <c r="A4864" s="370"/>
      <c r="B4864" s="370">
        <v>52.56</v>
      </c>
      <c r="C4864" s="370">
        <v>23.65</v>
      </c>
      <c r="D4864" s="370">
        <v>69</v>
      </c>
      <c r="E4864" s="370"/>
      <c r="F4864" s="370">
        <v>2.2000000000000002</v>
      </c>
      <c r="J4864" s="370">
        <v>264</v>
      </c>
      <c r="K4864" s="370">
        <v>205</v>
      </c>
      <c r="M4864" s="371">
        <f t="shared" si="14"/>
        <v>40.81363636363637</v>
      </c>
      <c r="N4864" s="371">
        <f t="shared" si="15"/>
        <v>14.260377209595958</v>
      </c>
    </row>
    <row r="4865" spans="1:14">
      <c r="A4865" s="370"/>
      <c r="B4865" s="370">
        <v>59.76</v>
      </c>
      <c r="C4865" s="370">
        <v>23</v>
      </c>
      <c r="D4865" s="370">
        <v>72</v>
      </c>
      <c r="E4865" s="370"/>
      <c r="F4865" s="370">
        <v>2.2999999999999998</v>
      </c>
      <c r="J4865" s="370">
        <v>264</v>
      </c>
      <c r="K4865" s="370">
        <v>205</v>
      </c>
      <c r="M4865" s="371">
        <f t="shared" si="14"/>
        <v>46.404545454545449</v>
      </c>
      <c r="N4865" s="371">
        <f t="shared" si="15"/>
        <v>13.868442952249771</v>
      </c>
    </row>
    <row r="4866" spans="1:14">
      <c r="A4866" s="370"/>
      <c r="B4866" s="370">
        <v>70.2</v>
      </c>
      <c r="C4866" s="370">
        <v>21.85</v>
      </c>
      <c r="D4866" s="370">
        <v>73.5</v>
      </c>
      <c r="E4866" s="370"/>
      <c r="F4866" s="370">
        <v>2.6</v>
      </c>
      <c r="J4866" s="370">
        <v>264</v>
      </c>
      <c r="K4866" s="370">
        <v>205</v>
      </c>
      <c r="M4866" s="371">
        <f t="shared" si="14"/>
        <v>54.511363636363633</v>
      </c>
      <c r="N4866" s="371">
        <f t="shared" si="15"/>
        <v>13.175020804637283</v>
      </c>
    </row>
    <row r="4867" spans="1:14">
      <c r="A4867" s="370"/>
      <c r="B4867" s="370">
        <v>81</v>
      </c>
      <c r="C4867" s="370">
        <v>21.15</v>
      </c>
      <c r="D4867" s="370">
        <v>72</v>
      </c>
      <c r="E4867" s="370"/>
      <c r="F4867" s="370">
        <v>2.85</v>
      </c>
      <c r="J4867" s="370">
        <v>264</v>
      </c>
      <c r="K4867" s="370">
        <v>205</v>
      </c>
      <c r="M4867" s="371">
        <f t="shared" si="14"/>
        <v>62.897727272727273</v>
      </c>
      <c r="N4867" s="371">
        <f t="shared" si="15"/>
        <v>12.752937758264462</v>
      </c>
    </row>
    <row r="4868" spans="1:14">
      <c r="A4868" s="370"/>
      <c r="B4868" s="370">
        <v>92.7</v>
      </c>
      <c r="C4868" s="370">
        <v>17.649999999999999</v>
      </c>
      <c r="D4868" s="370">
        <v>66</v>
      </c>
      <c r="E4868" s="370"/>
      <c r="F4868" s="370">
        <v>3.5</v>
      </c>
      <c r="J4868" s="370">
        <v>264</v>
      </c>
      <c r="K4868" s="370">
        <v>205</v>
      </c>
      <c r="M4868" s="371">
        <f t="shared" si="14"/>
        <v>71.982954545454547</v>
      </c>
      <c r="N4868" s="371">
        <f t="shared" si="15"/>
        <v>10.642522526400366</v>
      </c>
    </row>
    <row r="4869" spans="1:14">
      <c r="A4869" s="370"/>
      <c r="B4869" s="370">
        <v>97.2</v>
      </c>
      <c r="C4869" s="370">
        <v>16.600000000000001</v>
      </c>
      <c r="D4869" s="370">
        <v>63</v>
      </c>
      <c r="E4869" s="370"/>
      <c r="F4869" s="370">
        <v>4.0999999999999996</v>
      </c>
      <c r="J4869" s="370">
        <v>264</v>
      </c>
      <c r="K4869" s="370">
        <v>205</v>
      </c>
      <c r="M4869" s="371">
        <f t="shared" si="14"/>
        <v>75.477272727272734</v>
      </c>
      <c r="N4869" s="371">
        <f t="shared" si="15"/>
        <v>10.00939795684114</v>
      </c>
    </row>
    <row r="4871" spans="1:14">
      <c r="A4871" s="413" t="s">
        <v>732</v>
      </c>
      <c r="B4871" s="370">
        <v>0</v>
      </c>
      <c r="C4871" s="370">
        <v>38.9</v>
      </c>
      <c r="D4871" s="370">
        <v>0.05</v>
      </c>
      <c r="E4871" s="370"/>
      <c r="F4871" s="370">
        <v>2</v>
      </c>
      <c r="G4871" s="370">
        <v>33.119999999999997</v>
      </c>
      <c r="H4871" s="370">
        <v>101.88</v>
      </c>
      <c r="I4871" s="370">
        <v>1450</v>
      </c>
      <c r="J4871" s="370">
        <v>329</v>
      </c>
      <c r="K4871" s="370">
        <v>255</v>
      </c>
      <c r="M4871" s="371">
        <f t="shared" si="14"/>
        <v>0</v>
      </c>
      <c r="N4871" s="371">
        <f t="shared" si="15"/>
        <v>23.368894411544609</v>
      </c>
    </row>
    <row r="4872" spans="1:14">
      <c r="A4872" s="370"/>
      <c r="B4872" s="370">
        <v>33.119999999999997</v>
      </c>
      <c r="C4872" s="370">
        <v>37.5</v>
      </c>
      <c r="D4872" s="370">
        <v>51</v>
      </c>
      <c r="E4872" s="370"/>
      <c r="F4872" s="370">
        <v>2.15</v>
      </c>
      <c r="J4872" s="370">
        <v>329</v>
      </c>
      <c r="K4872" s="370">
        <v>255</v>
      </c>
      <c r="M4872" s="371">
        <f t="shared" si="14"/>
        <v>25.670516717325224</v>
      </c>
      <c r="N4872" s="371">
        <f t="shared" si="15"/>
        <v>22.527854509843777</v>
      </c>
    </row>
    <row r="4873" spans="1:14">
      <c r="A4873" s="370"/>
      <c r="B4873" s="370">
        <v>54</v>
      </c>
      <c r="C4873" s="370">
        <v>35.299999999999997</v>
      </c>
      <c r="D4873" s="370">
        <v>63</v>
      </c>
      <c r="E4873" s="370"/>
      <c r="F4873" s="370">
        <v>2.2999999999999998</v>
      </c>
      <c r="J4873" s="370">
        <v>329</v>
      </c>
      <c r="K4873" s="370">
        <v>255</v>
      </c>
      <c r="M4873" s="371">
        <f t="shared" si="14"/>
        <v>41.854103343465049</v>
      </c>
      <c r="N4873" s="371">
        <f t="shared" si="15"/>
        <v>21.206220378599607</v>
      </c>
    </row>
    <row r="4874" spans="1:14">
      <c r="A4874" s="370"/>
      <c r="B4874" s="370">
        <v>65.52</v>
      </c>
      <c r="C4874" s="370">
        <v>34</v>
      </c>
      <c r="D4874" s="370">
        <v>65</v>
      </c>
      <c r="E4874" s="370"/>
      <c r="F4874" s="370">
        <v>2.5</v>
      </c>
      <c r="J4874" s="370">
        <v>329</v>
      </c>
      <c r="K4874" s="370">
        <v>255</v>
      </c>
      <c r="M4874" s="371">
        <f t="shared" si="14"/>
        <v>50.782978723404248</v>
      </c>
      <c r="N4874" s="371">
        <f t="shared" si="15"/>
        <v>20.425254755591691</v>
      </c>
    </row>
    <row r="4875" spans="1:14">
      <c r="A4875" s="370"/>
      <c r="B4875" s="370">
        <v>75.599999999999994</v>
      </c>
      <c r="C4875" s="370">
        <v>32</v>
      </c>
      <c r="D4875" s="370">
        <v>66</v>
      </c>
      <c r="E4875" s="370"/>
      <c r="F4875" s="370">
        <v>2.65</v>
      </c>
      <c r="J4875" s="370">
        <v>329</v>
      </c>
      <c r="K4875" s="370">
        <v>255</v>
      </c>
      <c r="M4875" s="371">
        <f t="shared" si="14"/>
        <v>58.595744680851062</v>
      </c>
      <c r="N4875" s="371">
        <f t="shared" si="15"/>
        <v>19.223769181733356</v>
      </c>
    </row>
    <row r="4876" spans="1:14">
      <c r="A4876" s="370"/>
      <c r="B4876" s="370">
        <v>86.4</v>
      </c>
      <c r="C4876" s="370">
        <v>29.3</v>
      </c>
      <c r="D4876" s="370">
        <v>65</v>
      </c>
      <c r="E4876" s="370"/>
      <c r="F4876" s="370">
        <v>3.1</v>
      </c>
      <c r="J4876" s="370">
        <v>329</v>
      </c>
      <c r="K4876" s="370">
        <v>255</v>
      </c>
      <c r="M4876" s="371">
        <f t="shared" si="14"/>
        <v>66.966565349544069</v>
      </c>
      <c r="N4876" s="371">
        <f t="shared" si="15"/>
        <v>17.601763657024605</v>
      </c>
    </row>
    <row r="4877" spans="1:14">
      <c r="A4877" s="370"/>
      <c r="B4877" s="370">
        <v>98.28</v>
      </c>
      <c r="C4877" s="370">
        <v>24.7</v>
      </c>
      <c r="D4877" s="370">
        <v>58</v>
      </c>
      <c r="E4877" s="370"/>
      <c r="F4877" s="370">
        <v>4</v>
      </c>
      <c r="J4877" s="370">
        <v>329</v>
      </c>
      <c r="K4877" s="370">
        <v>255</v>
      </c>
      <c r="M4877" s="371">
        <f t="shared" si="14"/>
        <v>76.174468085106383</v>
      </c>
      <c r="N4877" s="371">
        <f t="shared" si="15"/>
        <v>14.838346837150434</v>
      </c>
    </row>
    <row r="4878" spans="1:14">
      <c r="A4878" s="370"/>
      <c r="B4878" s="370">
        <v>101.88</v>
      </c>
      <c r="C4878" s="370">
        <v>23.25</v>
      </c>
      <c r="D4878" s="370">
        <v>51</v>
      </c>
      <c r="E4878" s="370"/>
      <c r="F4878" s="370">
        <v>4.5999999999999996</v>
      </c>
      <c r="J4878" s="370">
        <v>329</v>
      </c>
      <c r="K4878" s="370">
        <v>255</v>
      </c>
      <c r="M4878" s="371">
        <f t="shared" si="14"/>
        <v>78.964741641337383</v>
      </c>
      <c r="N4878" s="371">
        <f t="shared" si="15"/>
        <v>13.967269796103142</v>
      </c>
    </row>
    <row r="4880" spans="1:14">
      <c r="A4880" s="413" t="s">
        <v>699</v>
      </c>
      <c r="B4880" s="370">
        <v>0</v>
      </c>
      <c r="C4880" s="370">
        <v>10.25</v>
      </c>
      <c r="D4880" s="370">
        <v>0.05</v>
      </c>
      <c r="E4880" s="370"/>
      <c r="F4880" s="370">
        <v>2.1</v>
      </c>
      <c r="G4880" s="370">
        <v>3.6</v>
      </c>
      <c r="H4880" s="370">
        <v>121.32</v>
      </c>
      <c r="I4880" s="370">
        <v>1450</v>
      </c>
      <c r="J4880" s="370">
        <v>174</v>
      </c>
      <c r="K4880" s="370">
        <v>135</v>
      </c>
      <c r="M4880" s="371">
        <f t="shared" si="14"/>
        <v>0</v>
      </c>
      <c r="N4880" s="371">
        <f t="shared" si="15"/>
        <v>6.1701099881093944</v>
      </c>
    </row>
    <row r="4881" spans="1:14">
      <c r="A4881" s="370"/>
      <c r="B4881" s="370">
        <v>30.06</v>
      </c>
      <c r="C4881" s="370">
        <v>10.199999999999999</v>
      </c>
      <c r="D4881" s="370">
        <v>50</v>
      </c>
      <c r="E4881" s="370"/>
      <c r="F4881" s="370">
        <v>2.2000000000000002</v>
      </c>
      <c r="J4881" s="370">
        <v>174</v>
      </c>
      <c r="K4881" s="370">
        <v>135</v>
      </c>
      <c r="M4881" s="371">
        <f t="shared" si="14"/>
        <v>23.322413793103447</v>
      </c>
      <c r="N4881" s="371">
        <f t="shared" si="15"/>
        <v>6.1400118906064209</v>
      </c>
    </row>
    <row r="4882" spans="1:14">
      <c r="A4882" s="370"/>
      <c r="B4882" s="370">
        <v>54</v>
      </c>
      <c r="C4882" s="370">
        <v>9.8000000000000007</v>
      </c>
      <c r="D4882" s="370">
        <v>70</v>
      </c>
      <c r="E4882" s="370"/>
      <c r="F4882" s="370">
        <v>2.2999999999999998</v>
      </c>
      <c r="J4882" s="370">
        <v>174</v>
      </c>
      <c r="K4882" s="370">
        <v>135</v>
      </c>
      <c r="M4882" s="371">
        <f t="shared" si="14"/>
        <v>41.896551724137929</v>
      </c>
      <c r="N4882" s="371">
        <f t="shared" si="15"/>
        <v>5.8992271105826406</v>
      </c>
    </row>
    <row r="4883" spans="1:14">
      <c r="A4883" s="370"/>
      <c r="B4883" s="370">
        <v>71.28</v>
      </c>
      <c r="C4883" s="370">
        <v>9.1999999999999993</v>
      </c>
      <c r="D4883" s="370">
        <v>77</v>
      </c>
      <c r="E4883" s="370"/>
      <c r="F4883" s="370">
        <v>2.2999999999999998</v>
      </c>
      <c r="J4883" s="370">
        <v>174</v>
      </c>
      <c r="K4883" s="370">
        <v>135</v>
      </c>
      <c r="M4883" s="371">
        <f t="shared" si="14"/>
        <v>55.303448275862067</v>
      </c>
      <c r="N4883" s="371">
        <f t="shared" si="15"/>
        <v>5.5380499405469683</v>
      </c>
    </row>
    <row r="4884" spans="1:14">
      <c r="A4884" s="370"/>
      <c r="B4884" s="370">
        <v>86.4</v>
      </c>
      <c r="C4884" s="370">
        <v>8.65</v>
      </c>
      <c r="D4884" s="370">
        <v>77.5</v>
      </c>
      <c r="E4884" s="370"/>
      <c r="F4884" s="370">
        <v>2.8</v>
      </c>
      <c r="J4884" s="370">
        <v>174</v>
      </c>
      <c r="K4884" s="370">
        <v>135</v>
      </c>
      <c r="M4884" s="371">
        <f t="shared" si="14"/>
        <v>67.034482758620683</v>
      </c>
      <c r="N4884" s="371">
        <f t="shared" si="15"/>
        <v>5.2069708680142694</v>
      </c>
    </row>
    <row r="4885" spans="1:14">
      <c r="A4885" s="370"/>
      <c r="B4885" s="370">
        <v>103.32</v>
      </c>
      <c r="C4885" s="370">
        <v>7.3</v>
      </c>
      <c r="D4885" s="370">
        <v>74</v>
      </c>
      <c r="E4885" s="370"/>
      <c r="F4885" s="370">
        <v>4.5</v>
      </c>
      <c r="J4885" s="370">
        <v>174</v>
      </c>
      <c r="K4885" s="370">
        <v>135</v>
      </c>
      <c r="M4885" s="371">
        <f t="shared" si="14"/>
        <v>80.162068965517236</v>
      </c>
      <c r="N4885" s="371">
        <f t="shared" si="15"/>
        <v>4.3943222354340072</v>
      </c>
    </row>
    <row r="4886" spans="1:14">
      <c r="A4886" s="370"/>
      <c r="B4886" s="370">
        <v>113.04</v>
      </c>
      <c r="C4886" s="370">
        <v>6.45</v>
      </c>
      <c r="D4886" s="370">
        <v>70</v>
      </c>
      <c r="E4886" s="370"/>
      <c r="F4886" s="370">
        <v>5.75</v>
      </c>
      <c r="J4886" s="370">
        <v>174</v>
      </c>
      <c r="K4886" s="370">
        <v>135</v>
      </c>
      <c r="M4886" s="371">
        <f t="shared" si="14"/>
        <v>87.703448275862073</v>
      </c>
      <c r="N4886" s="371">
        <f t="shared" si="15"/>
        <v>3.8826545778834722</v>
      </c>
    </row>
    <row r="4887" spans="1:14">
      <c r="A4887" s="370"/>
      <c r="B4887" s="370">
        <v>121.32</v>
      </c>
      <c r="C4887" s="370">
        <v>5.7</v>
      </c>
      <c r="D4887" s="370">
        <v>65</v>
      </c>
      <c r="E4887" s="370"/>
      <c r="F4887" s="370">
        <v>6.8</v>
      </c>
      <c r="J4887" s="370">
        <v>174</v>
      </c>
      <c r="K4887" s="370">
        <v>135</v>
      </c>
      <c r="M4887" s="371">
        <f t="shared" si="14"/>
        <v>94.127586206896552</v>
      </c>
      <c r="N4887" s="371">
        <f t="shared" si="15"/>
        <v>3.4311831153388828</v>
      </c>
    </row>
    <row r="4889" spans="1:14">
      <c r="A4889" s="413" t="s">
        <v>700</v>
      </c>
      <c r="B4889" s="370">
        <v>0</v>
      </c>
      <c r="C4889" s="370">
        <v>15.8</v>
      </c>
      <c r="D4889" s="370">
        <v>0.05</v>
      </c>
      <c r="E4889" s="370"/>
      <c r="F4889" s="370">
        <v>2</v>
      </c>
      <c r="G4889" s="370">
        <v>46.8</v>
      </c>
      <c r="H4889" s="370">
        <v>144</v>
      </c>
      <c r="I4889" s="370">
        <v>1450</v>
      </c>
      <c r="J4889" s="370">
        <v>214</v>
      </c>
      <c r="K4889" s="370">
        <v>165</v>
      </c>
      <c r="M4889" s="371">
        <f t="shared" ref="M4889:M4952" si="16">B4889*K4889/J4889</f>
        <v>0</v>
      </c>
      <c r="N4889" s="371">
        <f t="shared" ref="N4889:N4952" si="17">C4889*(K4889/J4889)^2</f>
        <v>9.3928509040090837</v>
      </c>
    </row>
    <row r="4890" spans="1:14">
      <c r="A4890" s="370"/>
      <c r="B4890" s="370">
        <v>46.08</v>
      </c>
      <c r="C4890" s="370">
        <v>15.7</v>
      </c>
      <c r="D4890" s="370">
        <v>61</v>
      </c>
      <c r="E4890" s="370"/>
      <c r="F4890" s="370">
        <v>2.0499999999999998</v>
      </c>
      <c r="J4890" s="370">
        <v>214</v>
      </c>
      <c r="K4890" s="370">
        <v>165</v>
      </c>
      <c r="M4890" s="371">
        <f t="shared" si="16"/>
        <v>35.528971962616822</v>
      </c>
      <c r="N4890" s="371">
        <f t="shared" si="17"/>
        <v>9.3334024805659883</v>
      </c>
    </row>
    <row r="4891" spans="1:14">
      <c r="A4891" s="370"/>
      <c r="B4891" s="370">
        <v>77.760000000000005</v>
      </c>
      <c r="C4891" s="370">
        <v>14.75</v>
      </c>
      <c r="D4891" s="370">
        <v>77</v>
      </c>
      <c r="E4891" s="370"/>
      <c r="F4891" s="370">
        <v>2.0499999999999998</v>
      </c>
      <c r="J4891" s="370">
        <v>214</v>
      </c>
      <c r="K4891" s="370">
        <v>165</v>
      </c>
      <c r="M4891" s="371">
        <f t="shared" si="16"/>
        <v>59.955140186915898</v>
      </c>
      <c r="N4891" s="371">
        <f t="shared" si="17"/>
        <v>8.7686424578565809</v>
      </c>
    </row>
    <row r="4892" spans="1:14">
      <c r="A4892" s="370"/>
      <c r="B4892" s="370">
        <v>90.72</v>
      </c>
      <c r="C4892" s="370">
        <v>14.25</v>
      </c>
      <c r="D4892" s="370">
        <v>81</v>
      </c>
      <c r="E4892" s="370"/>
      <c r="F4892" s="370">
        <v>2.15</v>
      </c>
      <c r="J4892" s="370">
        <v>214</v>
      </c>
      <c r="K4892" s="370">
        <v>165</v>
      </c>
      <c r="M4892" s="371">
        <f t="shared" si="16"/>
        <v>69.94766355140186</v>
      </c>
      <c r="N4892" s="371">
        <f t="shared" si="17"/>
        <v>8.4714003406411038</v>
      </c>
    </row>
    <row r="4893" spans="1:14">
      <c r="A4893" s="370"/>
      <c r="B4893" s="370">
        <v>104.4</v>
      </c>
      <c r="C4893" s="370">
        <v>13.6</v>
      </c>
      <c r="D4893" s="370">
        <v>82</v>
      </c>
      <c r="E4893" s="370"/>
      <c r="F4893" s="370">
        <v>2.2999999999999998</v>
      </c>
      <c r="J4893" s="370">
        <v>214</v>
      </c>
      <c r="K4893" s="370">
        <v>165</v>
      </c>
      <c r="M4893" s="371">
        <f t="shared" si="16"/>
        <v>80.495327102803742</v>
      </c>
      <c r="N4893" s="371">
        <f t="shared" si="17"/>
        <v>8.0849855882609827</v>
      </c>
    </row>
    <row r="4894" spans="1:14">
      <c r="A4894" s="370"/>
      <c r="B4894" s="370">
        <v>121.68</v>
      </c>
      <c r="C4894" s="370">
        <v>12.4</v>
      </c>
      <c r="D4894" s="370">
        <v>81</v>
      </c>
      <c r="E4894" s="370"/>
      <c r="F4894" s="370">
        <v>2.7</v>
      </c>
      <c r="J4894" s="370">
        <v>214</v>
      </c>
      <c r="K4894" s="370">
        <v>165</v>
      </c>
      <c r="M4894" s="371">
        <f t="shared" si="16"/>
        <v>93.818691588785043</v>
      </c>
      <c r="N4894" s="371">
        <f t="shared" si="17"/>
        <v>7.3716045069438376</v>
      </c>
    </row>
    <row r="4895" spans="1:14">
      <c r="A4895" s="370"/>
      <c r="B4895" s="370">
        <v>134.1</v>
      </c>
      <c r="C4895" s="370">
        <v>11.35</v>
      </c>
      <c r="D4895" s="370">
        <v>77</v>
      </c>
      <c r="E4895" s="370"/>
      <c r="F4895" s="370">
        <v>3.15</v>
      </c>
      <c r="J4895" s="370">
        <v>214</v>
      </c>
      <c r="K4895" s="370">
        <v>165</v>
      </c>
      <c r="M4895" s="371">
        <f t="shared" si="16"/>
        <v>103.39485981308411</v>
      </c>
      <c r="N4895" s="371">
        <f t="shared" si="17"/>
        <v>6.7473960607913348</v>
      </c>
    </row>
    <row r="4896" spans="1:14">
      <c r="A4896" s="370"/>
      <c r="B4896" s="370">
        <v>144</v>
      </c>
      <c r="C4896" s="370">
        <v>10.5</v>
      </c>
      <c r="D4896" s="370">
        <v>73</v>
      </c>
      <c r="E4896" s="370"/>
      <c r="F4896" s="370">
        <v>3.5</v>
      </c>
      <c r="J4896" s="370">
        <v>214</v>
      </c>
      <c r="K4896" s="370">
        <v>165</v>
      </c>
      <c r="M4896" s="371">
        <f t="shared" si="16"/>
        <v>111.02803738317758</v>
      </c>
      <c r="N4896" s="371">
        <f t="shared" si="17"/>
        <v>6.2420844615250237</v>
      </c>
    </row>
    <row r="4898" spans="1:14">
      <c r="A4898" s="413" t="s">
        <v>701</v>
      </c>
      <c r="B4898" s="370">
        <v>0</v>
      </c>
      <c r="C4898" s="370">
        <v>25.1</v>
      </c>
      <c r="D4898" s="370">
        <v>0.05</v>
      </c>
      <c r="E4898" s="370"/>
      <c r="F4898" s="370">
        <v>2</v>
      </c>
      <c r="G4898" s="370">
        <v>43.92</v>
      </c>
      <c r="H4898" s="370">
        <v>144</v>
      </c>
      <c r="I4898" s="370">
        <v>1450</v>
      </c>
      <c r="J4898" s="370">
        <v>264</v>
      </c>
      <c r="K4898" s="370">
        <v>205</v>
      </c>
      <c r="M4898" s="371">
        <f t="shared" si="16"/>
        <v>0</v>
      </c>
      <c r="N4898" s="371">
        <f t="shared" si="17"/>
        <v>15.134692091368228</v>
      </c>
    </row>
    <row r="4899" spans="1:14">
      <c r="A4899" s="370"/>
      <c r="B4899" s="370">
        <v>43.92</v>
      </c>
      <c r="C4899" s="370">
        <v>24.6</v>
      </c>
      <c r="D4899" s="370">
        <v>59</v>
      </c>
      <c r="E4899" s="370"/>
      <c r="F4899" s="370">
        <v>2.0499999999999998</v>
      </c>
      <c r="J4899" s="370">
        <v>264</v>
      </c>
      <c r="K4899" s="370">
        <v>205</v>
      </c>
      <c r="M4899" s="371">
        <f t="shared" si="16"/>
        <v>34.104545454545459</v>
      </c>
      <c r="N4899" s="371">
        <f t="shared" si="17"/>
        <v>14.833204201101928</v>
      </c>
    </row>
    <row r="4900" spans="1:14">
      <c r="A4900" s="370"/>
      <c r="B4900" s="370">
        <v>62.28</v>
      </c>
      <c r="C4900" s="370">
        <v>23.8</v>
      </c>
      <c r="D4900" s="370">
        <v>69</v>
      </c>
      <c r="E4900" s="370"/>
      <c r="F4900" s="370">
        <v>2.1</v>
      </c>
      <c r="J4900" s="370">
        <v>264</v>
      </c>
      <c r="K4900" s="370">
        <v>205</v>
      </c>
      <c r="M4900" s="371">
        <f t="shared" si="16"/>
        <v>48.361363636363635</v>
      </c>
      <c r="N4900" s="371">
        <f t="shared" si="17"/>
        <v>14.35082357667585</v>
      </c>
    </row>
    <row r="4901" spans="1:14">
      <c r="A4901" s="370"/>
      <c r="B4901" s="370">
        <v>85.32</v>
      </c>
      <c r="C4901" s="370">
        <v>22.3</v>
      </c>
      <c r="D4901" s="370">
        <v>75</v>
      </c>
      <c r="E4901" s="370"/>
      <c r="F4901" s="370">
        <v>2.15</v>
      </c>
      <c r="J4901" s="370">
        <v>264</v>
      </c>
      <c r="K4901" s="370">
        <v>205</v>
      </c>
      <c r="M4901" s="371">
        <f t="shared" si="16"/>
        <v>66.252272727272725</v>
      </c>
      <c r="N4901" s="371">
        <f t="shared" si="17"/>
        <v>13.446359905876951</v>
      </c>
    </row>
    <row r="4902" spans="1:14">
      <c r="A4902" s="370"/>
      <c r="B4902" s="370">
        <v>99</v>
      </c>
      <c r="C4902" s="370">
        <v>21.2</v>
      </c>
      <c r="D4902" s="370">
        <v>75.5</v>
      </c>
      <c r="E4902" s="370"/>
      <c r="F4902" s="370">
        <v>2.2000000000000002</v>
      </c>
      <c r="J4902" s="370">
        <v>264</v>
      </c>
      <c r="K4902" s="370">
        <v>205</v>
      </c>
      <c r="M4902" s="371">
        <f t="shared" si="16"/>
        <v>76.875</v>
      </c>
      <c r="N4902" s="371">
        <f t="shared" si="17"/>
        <v>12.783086547291092</v>
      </c>
    </row>
    <row r="4903" spans="1:14">
      <c r="A4903" s="370"/>
      <c r="B4903" s="370">
        <v>126.9</v>
      </c>
      <c r="C4903" s="370">
        <v>17.399999999999999</v>
      </c>
      <c r="D4903" s="370">
        <v>69</v>
      </c>
      <c r="E4903" s="370"/>
      <c r="F4903" s="370">
        <v>2.5499999999999998</v>
      </c>
      <c r="J4903" s="370">
        <v>264</v>
      </c>
      <c r="K4903" s="370">
        <v>205</v>
      </c>
      <c r="M4903" s="371">
        <f t="shared" si="16"/>
        <v>98.539772727272734</v>
      </c>
      <c r="N4903" s="371">
        <f t="shared" si="17"/>
        <v>10.491778581267216</v>
      </c>
    </row>
    <row r="4904" spans="1:14">
      <c r="A4904" s="370"/>
      <c r="B4904" s="370">
        <v>141.66</v>
      </c>
      <c r="C4904" s="370">
        <v>14.65</v>
      </c>
      <c r="D4904" s="370">
        <v>59</v>
      </c>
      <c r="E4904" s="370"/>
      <c r="F4904" s="370">
        <v>2.85</v>
      </c>
      <c r="J4904" s="370">
        <v>264</v>
      </c>
      <c r="K4904" s="370">
        <v>205</v>
      </c>
      <c r="M4904" s="371">
        <f t="shared" si="16"/>
        <v>110.00113636363636</v>
      </c>
      <c r="N4904" s="371">
        <f t="shared" si="17"/>
        <v>8.8335951848025704</v>
      </c>
    </row>
    <row r="4905" spans="1:14">
      <c r="A4905" s="370"/>
      <c r="B4905" s="370">
        <v>144</v>
      </c>
      <c r="C4905" s="370">
        <v>14.3</v>
      </c>
      <c r="D4905" s="370">
        <v>57</v>
      </c>
      <c r="E4905" s="370"/>
      <c r="F4905" s="370">
        <v>2.9</v>
      </c>
      <c r="J4905" s="370">
        <v>264</v>
      </c>
      <c r="K4905" s="370">
        <v>205</v>
      </c>
      <c r="M4905" s="371">
        <f t="shared" si="16"/>
        <v>111.81818181818181</v>
      </c>
      <c r="N4905" s="371">
        <f t="shared" si="17"/>
        <v>8.6225536616161627</v>
      </c>
    </row>
    <row r="4907" spans="1:14">
      <c r="A4907" s="413" t="s">
        <v>736</v>
      </c>
      <c r="B4907" s="370">
        <v>0</v>
      </c>
      <c r="C4907" s="370">
        <v>36.6</v>
      </c>
      <c r="D4907" s="370">
        <v>0.05</v>
      </c>
      <c r="E4907" s="370"/>
      <c r="F4907" s="370">
        <v>2.1</v>
      </c>
      <c r="G4907" s="370">
        <v>55.800000000000004</v>
      </c>
      <c r="H4907" s="370">
        <v>164.7</v>
      </c>
      <c r="I4907" s="370">
        <v>1450</v>
      </c>
      <c r="J4907" s="370">
        <v>329</v>
      </c>
      <c r="K4907" s="370">
        <v>255</v>
      </c>
      <c r="M4907" s="371">
        <f t="shared" si="16"/>
        <v>0</v>
      </c>
      <c r="N4907" s="371">
        <f t="shared" si="17"/>
        <v>21.987186001607526</v>
      </c>
    </row>
    <row r="4908" spans="1:14">
      <c r="A4908" s="370"/>
      <c r="B4908" s="370">
        <v>55.8</v>
      </c>
      <c r="C4908" s="370">
        <v>36</v>
      </c>
      <c r="D4908" s="370">
        <v>57</v>
      </c>
      <c r="E4908" s="370"/>
      <c r="F4908" s="370">
        <v>2.2000000000000002</v>
      </c>
      <c r="J4908" s="370">
        <v>329</v>
      </c>
      <c r="K4908" s="370">
        <v>255</v>
      </c>
      <c r="M4908" s="371">
        <f t="shared" si="16"/>
        <v>43.249240121580549</v>
      </c>
      <c r="N4908" s="371">
        <f t="shared" si="17"/>
        <v>21.626740329450026</v>
      </c>
    </row>
    <row r="4909" spans="1:14">
      <c r="A4909" s="370"/>
      <c r="B4909" s="370">
        <v>88.2</v>
      </c>
      <c r="C4909" s="370">
        <v>34.4</v>
      </c>
      <c r="D4909" s="370">
        <v>68</v>
      </c>
      <c r="E4909" s="370"/>
      <c r="F4909" s="370">
        <v>2.2999999999999998</v>
      </c>
      <c r="J4909" s="370">
        <v>329</v>
      </c>
      <c r="K4909" s="370">
        <v>255</v>
      </c>
      <c r="M4909" s="371">
        <f t="shared" si="16"/>
        <v>68.361702127659569</v>
      </c>
      <c r="N4909" s="371">
        <f t="shared" si="17"/>
        <v>20.665551870363355</v>
      </c>
    </row>
    <row r="4910" spans="1:14">
      <c r="A4910" s="370"/>
      <c r="B4910" s="370">
        <v>101.7</v>
      </c>
      <c r="C4910" s="370">
        <v>33.200000000000003</v>
      </c>
      <c r="D4910" s="370">
        <v>70</v>
      </c>
      <c r="E4910" s="370"/>
      <c r="F4910" s="370">
        <v>2.4</v>
      </c>
      <c r="J4910" s="370">
        <v>329</v>
      </c>
      <c r="K4910" s="370">
        <v>255</v>
      </c>
      <c r="M4910" s="371">
        <f t="shared" si="16"/>
        <v>78.825227963525833</v>
      </c>
      <c r="N4910" s="371">
        <f t="shared" si="17"/>
        <v>19.944660526048359</v>
      </c>
    </row>
    <row r="4911" spans="1:14">
      <c r="A4911" s="370"/>
      <c r="B4911" s="370">
        <v>115.74</v>
      </c>
      <c r="C4911" s="370">
        <v>31.8</v>
      </c>
      <c r="D4911" s="370">
        <v>72</v>
      </c>
      <c r="E4911" s="370"/>
      <c r="F4911" s="370">
        <v>2.6</v>
      </c>
      <c r="J4911" s="370">
        <v>329</v>
      </c>
      <c r="K4911" s="370">
        <v>255</v>
      </c>
      <c r="M4911" s="371">
        <f t="shared" si="16"/>
        <v>89.707294832826733</v>
      </c>
      <c r="N4911" s="371">
        <f t="shared" si="17"/>
        <v>19.103620624347524</v>
      </c>
    </row>
    <row r="4912" spans="1:14">
      <c r="A4912" s="370"/>
      <c r="B4912" s="370">
        <v>148.68</v>
      </c>
      <c r="C4912" s="370">
        <v>27.5</v>
      </c>
      <c r="D4912" s="370">
        <v>68</v>
      </c>
      <c r="E4912" s="370"/>
      <c r="F4912" s="370">
        <v>3.1</v>
      </c>
      <c r="J4912" s="370">
        <v>329</v>
      </c>
      <c r="K4912" s="370">
        <v>255</v>
      </c>
      <c r="M4912" s="371">
        <f t="shared" si="16"/>
        <v>115.23829787234042</v>
      </c>
      <c r="N4912" s="371">
        <f t="shared" si="17"/>
        <v>16.520426640552103</v>
      </c>
    </row>
    <row r="4913" spans="1:14">
      <c r="A4913" s="370"/>
      <c r="B4913" s="370">
        <v>156.96</v>
      </c>
      <c r="C4913" s="370">
        <v>25.1</v>
      </c>
      <c r="D4913" s="370">
        <v>65</v>
      </c>
      <c r="E4913" s="370"/>
      <c r="F4913" s="370">
        <v>3.3</v>
      </c>
      <c r="J4913" s="370">
        <v>329</v>
      </c>
      <c r="K4913" s="370">
        <v>255</v>
      </c>
      <c r="M4913" s="371">
        <f t="shared" si="16"/>
        <v>121.65592705167174</v>
      </c>
      <c r="N4913" s="371">
        <f t="shared" si="17"/>
        <v>15.078643951922102</v>
      </c>
    </row>
    <row r="4914" spans="1:14">
      <c r="A4914" s="370"/>
      <c r="B4914" s="370">
        <v>164.7</v>
      </c>
      <c r="C4914" s="370">
        <v>23.2</v>
      </c>
      <c r="D4914" s="370">
        <v>63</v>
      </c>
      <c r="E4914" s="370"/>
      <c r="F4914" s="370">
        <v>3.7</v>
      </c>
      <c r="J4914" s="370">
        <v>329</v>
      </c>
      <c r="K4914" s="370">
        <v>255</v>
      </c>
      <c r="M4914" s="371">
        <f t="shared" si="16"/>
        <v>127.65501519756839</v>
      </c>
      <c r="N4914" s="371">
        <f t="shared" si="17"/>
        <v>13.937232656756683</v>
      </c>
    </row>
    <row r="4916" spans="1:14">
      <c r="A4916" s="413" t="s">
        <v>738</v>
      </c>
      <c r="B4916" s="370">
        <v>0</v>
      </c>
      <c r="C4916" s="370">
        <v>57.8</v>
      </c>
      <c r="D4916" s="370">
        <v>0.05</v>
      </c>
      <c r="E4916" s="370"/>
      <c r="F4916" s="370">
        <v>2.1</v>
      </c>
      <c r="G4916" s="370">
        <v>54.72</v>
      </c>
      <c r="H4916" s="370">
        <v>158.4</v>
      </c>
      <c r="I4916" s="370">
        <v>1450</v>
      </c>
      <c r="J4916" s="370">
        <v>409</v>
      </c>
      <c r="K4916" s="370">
        <v>320</v>
      </c>
      <c r="M4916" s="371">
        <f t="shared" si="16"/>
        <v>0</v>
      </c>
      <c r="N4916" s="371">
        <f t="shared" si="17"/>
        <v>35.381902308092371</v>
      </c>
    </row>
    <row r="4917" spans="1:14">
      <c r="A4917" s="370"/>
      <c r="B4917" s="370">
        <v>54.72</v>
      </c>
      <c r="C4917" s="370">
        <v>67</v>
      </c>
      <c r="D4917" s="370">
        <v>51</v>
      </c>
      <c r="E4917" s="370"/>
      <c r="F4917" s="370">
        <v>2.25</v>
      </c>
      <c r="J4917" s="370">
        <v>409</v>
      </c>
      <c r="K4917" s="370">
        <v>320</v>
      </c>
      <c r="M4917" s="371">
        <f t="shared" si="16"/>
        <v>42.81271393643032</v>
      </c>
      <c r="N4917" s="371">
        <f t="shared" si="17"/>
        <v>41.013623782736836</v>
      </c>
    </row>
    <row r="4918" spans="1:14">
      <c r="A4918" s="370"/>
      <c r="B4918" s="370">
        <v>79.92</v>
      </c>
      <c r="C4918" s="370">
        <v>55</v>
      </c>
      <c r="D4918" s="370">
        <v>59</v>
      </c>
      <c r="E4918" s="370"/>
      <c r="F4918" s="370">
        <v>2.5</v>
      </c>
      <c r="J4918" s="370">
        <v>409</v>
      </c>
      <c r="K4918" s="370">
        <v>320</v>
      </c>
      <c r="M4918" s="371">
        <f t="shared" si="16"/>
        <v>62.529095354523228</v>
      </c>
      <c r="N4918" s="371">
        <f t="shared" si="17"/>
        <v>33.667900120157107</v>
      </c>
    </row>
    <row r="4919" spans="1:14">
      <c r="A4919" s="370"/>
      <c r="B4919" s="370">
        <v>91.08</v>
      </c>
      <c r="C4919" s="370">
        <v>53.3</v>
      </c>
      <c r="D4919" s="370">
        <v>62</v>
      </c>
      <c r="E4919" s="370"/>
      <c r="F4919" s="370">
        <v>2.6</v>
      </c>
      <c r="J4919" s="370">
        <v>409</v>
      </c>
      <c r="K4919" s="370">
        <v>320</v>
      </c>
      <c r="M4919" s="371">
        <f t="shared" si="16"/>
        <v>71.26063569682151</v>
      </c>
      <c r="N4919" s="371">
        <f t="shared" si="17"/>
        <v>32.627255934624976</v>
      </c>
    </row>
    <row r="4920" spans="1:14">
      <c r="A4920" s="370"/>
      <c r="B4920" s="370">
        <v>108</v>
      </c>
      <c r="C4920" s="370">
        <v>50.6</v>
      </c>
      <c r="D4920" s="370">
        <v>63</v>
      </c>
      <c r="E4920" s="370"/>
      <c r="F4920" s="370">
        <v>2.7</v>
      </c>
      <c r="J4920" s="370">
        <v>409</v>
      </c>
      <c r="K4920" s="370">
        <v>320</v>
      </c>
      <c r="M4920" s="371">
        <f t="shared" si="16"/>
        <v>84.498777506112475</v>
      </c>
      <c r="N4920" s="371">
        <f t="shared" si="17"/>
        <v>30.974468110544539</v>
      </c>
    </row>
    <row r="4921" spans="1:14">
      <c r="A4921" s="370"/>
      <c r="B4921" s="370">
        <v>135.36000000000001</v>
      </c>
      <c r="C4921" s="370">
        <v>43.8</v>
      </c>
      <c r="D4921" s="370">
        <v>59</v>
      </c>
      <c r="E4921" s="370"/>
      <c r="F4921" s="370">
        <v>3.1</v>
      </c>
      <c r="J4921" s="370">
        <v>409</v>
      </c>
      <c r="K4921" s="370">
        <v>320</v>
      </c>
      <c r="M4921" s="371">
        <f t="shared" si="16"/>
        <v>105.90513447432764</v>
      </c>
      <c r="N4921" s="371">
        <f t="shared" si="17"/>
        <v>26.81189136841602</v>
      </c>
    </row>
    <row r="4922" spans="1:14">
      <c r="A4922" s="370"/>
      <c r="B4922" s="370">
        <v>146.52000000000001</v>
      </c>
      <c r="C4922" s="370">
        <v>40.5</v>
      </c>
      <c r="D4922" s="370">
        <v>57</v>
      </c>
      <c r="E4922" s="370"/>
      <c r="F4922" s="370">
        <v>3.4</v>
      </c>
      <c r="J4922" s="370">
        <v>409</v>
      </c>
      <c r="K4922" s="370">
        <v>320</v>
      </c>
      <c r="M4922" s="371">
        <f t="shared" si="16"/>
        <v>114.63667481662593</v>
      </c>
      <c r="N4922" s="371">
        <f t="shared" si="17"/>
        <v>24.791817361206597</v>
      </c>
    </row>
    <row r="4923" spans="1:14">
      <c r="A4923" s="370"/>
      <c r="B4923" s="370">
        <v>158.4</v>
      </c>
      <c r="C4923" s="370">
        <v>36.4</v>
      </c>
      <c r="D4923" s="370">
        <v>55</v>
      </c>
      <c r="E4923" s="370"/>
      <c r="F4923" s="370">
        <v>4</v>
      </c>
      <c r="J4923" s="370">
        <v>409</v>
      </c>
      <c r="K4923" s="370">
        <v>320</v>
      </c>
      <c r="M4923" s="371">
        <f t="shared" si="16"/>
        <v>123.93154034229829</v>
      </c>
      <c r="N4923" s="371">
        <f t="shared" si="17"/>
        <v>22.28202844315852</v>
      </c>
    </row>
    <row r="4925" spans="1:14">
      <c r="A4925" s="413" t="s">
        <v>702</v>
      </c>
      <c r="B4925" s="370">
        <v>0</v>
      </c>
      <c r="C4925" s="370">
        <v>9.6999999999999993</v>
      </c>
      <c r="D4925" s="370">
        <v>0.05</v>
      </c>
      <c r="E4925" s="370"/>
      <c r="F4925" s="370">
        <v>1.5</v>
      </c>
      <c r="G4925" s="370">
        <v>54</v>
      </c>
      <c r="H4925" s="370">
        <v>162</v>
      </c>
      <c r="I4925" s="370">
        <v>1450</v>
      </c>
      <c r="J4925" s="370">
        <v>174</v>
      </c>
      <c r="K4925" s="370">
        <v>145</v>
      </c>
      <c r="M4925" s="371">
        <f t="shared" si="16"/>
        <v>0</v>
      </c>
      <c r="N4925" s="371">
        <f t="shared" si="17"/>
        <v>6.7361111111111116</v>
      </c>
    </row>
    <row r="4926" spans="1:14">
      <c r="A4926" s="370"/>
      <c r="B4926" s="370">
        <v>54</v>
      </c>
      <c r="C4926" s="370">
        <v>9.1999999999999993</v>
      </c>
      <c r="D4926" s="370">
        <v>47</v>
      </c>
      <c r="E4926" s="370"/>
      <c r="F4926" s="370">
        <v>1.6</v>
      </c>
      <c r="J4926" s="370">
        <v>174</v>
      </c>
      <c r="K4926" s="370">
        <v>145</v>
      </c>
      <c r="M4926" s="371">
        <f t="shared" si="16"/>
        <v>45</v>
      </c>
      <c r="N4926" s="371">
        <f t="shared" si="17"/>
        <v>6.3888888888888893</v>
      </c>
    </row>
    <row r="4927" spans="1:14">
      <c r="A4927" s="370"/>
      <c r="B4927" s="370">
        <v>86.4</v>
      </c>
      <c r="C4927" s="370">
        <v>8.6</v>
      </c>
      <c r="D4927" s="370">
        <v>64</v>
      </c>
      <c r="E4927" s="370"/>
      <c r="F4927" s="370">
        <v>2</v>
      </c>
      <c r="J4927" s="370">
        <v>174</v>
      </c>
      <c r="K4927" s="370">
        <v>145</v>
      </c>
      <c r="M4927" s="371">
        <f t="shared" si="16"/>
        <v>72</v>
      </c>
      <c r="N4927" s="371">
        <f t="shared" si="17"/>
        <v>5.9722222222222223</v>
      </c>
    </row>
    <row r="4928" spans="1:14">
      <c r="A4928" s="370"/>
      <c r="B4928" s="370">
        <v>111.06</v>
      </c>
      <c r="C4928" s="370">
        <v>7.75</v>
      </c>
      <c r="D4928" s="370">
        <v>70</v>
      </c>
      <c r="E4928" s="370"/>
      <c r="F4928" s="370">
        <v>2.0499999999999998</v>
      </c>
      <c r="J4928" s="370">
        <v>174</v>
      </c>
      <c r="K4928" s="370">
        <v>145</v>
      </c>
      <c r="M4928" s="371">
        <f t="shared" si="16"/>
        <v>92.55</v>
      </c>
      <c r="N4928" s="371">
        <f t="shared" si="17"/>
        <v>5.3819444444444455</v>
      </c>
    </row>
    <row r="4929" spans="1:14">
      <c r="A4929" s="370"/>
      <c r="B4929" s="370">
        <v>128.16</v>
      </c>
      <c r="C4929" s="370">
        <v>7</v>
      </c>
      <c r="D4929" s="370">
        <v>72</v>
      </c>
      <c r="E4929" s="370"/>
      <c r="F4929" s="370">
        <v>2.2000000000000002</v>
      </c>
      <c r="J4929" s="370">
        <v>174</v>
      </c>
      <c r="K4929" s="370">
        <v>145</v>
      </c>
      <c r="M4929" s="371">
        <f t="shared" si="16"/>
        <v>106.8</v>
      </c>
      <c r="N4929" s="371">
        <f t="shared" si="17"/>
        <v>4.8611111111111116</v>
      </c>
    </row>
    <row r="4930" spans="1:14">
      <c r="A4930" s="370"/>
      <c r="B4930" s="370">
        <v>142.91999999999999</v>
      </c>
      <c r="C4930" s="370">
        <v>6.25</v>
      </c>
      <c r="D4930" s="370">
        <v>70</v>
      </c>
      <c r="E4930" s="370"/>
      <c r="F4930" s="370">
        <v>2.5</v>
      </c>
      <c r="J4930" s="370">
        <v>174</v>
      </c>
      <c r="K4930" s="370">
        <v>145</v>
      </c>
      <c r="M4930" s="371">
        <f t="shared" si="16"/>
        <v>119.1</v>
      </c>
      <c r="N4930" s="371">
        <f t="shared" si="17"/>
        <v>4.3402777777777786</v>
      </c>
    </row>
    <row r="4931" spans="1:14">
      <c r="A4931" s="370"/>
      <c r="B4931" s="370">
        <v>156.24</v>
      </c>
      <c r="C4931" s="370">
        <v>5.42</v>
      </c>
      <c r="D4931" s="370">
        <v>67</v>
      </c>
      <c r="E4931" s="370"/>
      <c r="F4931" s="370">
        <v>2.8</v>
      </c>
      <c r="J4931" s="370">
        <v>174</v>
      </c>
      <c r="K4931" s="370">
        <v>145</v>
      </c>
      <c r="M4931" s="371">
        <f t="shared" si="16"/>
        <v>130.20000000000002</v>
      </c>
      <c r="N4931" s="371">
        <f t="shared" si="17"/>
        <v>3.7638888888888893</v>
      </c>
    </row>
    <row r="4932" spans="1:14">
      <c r="A4932" s="370"/>
      <c r="B4932" s="370">
        <v>162</v>
      </c>
      <c r="C4932" s="370">
        <v>5.0999999999999996</v>
      </c>
      <c r="D4932" s="370">
        <v>64</v>
      </c>
      <c r="E4932" s="370"/>
      <c r="F4932" s="370">
        <v>3</v>
      </c>
      <c r="J4932" s="370">
        <v>174</v>
      </c>
      <c r="K4932" s="370">
        <v>145</v>
      </c>
      <c r="M4932" s="371">
        <f t="shared" si="16"/>
        <v>135</v>
      </c>
      <c r="N4932" s="371">
        <f t="shared" si="17"/>
        <v>3.541666666666667</v>
      </c>
    </row>
    <row r="4934" spans="1:14">
      <c r="A4934" s="413" t="s">
        <v>704</v>
      </c>
      <c r="B4934" s="370">
        <v>0</v>
      </c>
      <c r="C4934" s="370">
        <v>15.6</v>
      </c>
      <c r="D4934" s="370">
        <v>0.05</v>
      </c>
      <c r="E4934" s="370"/>
      <c r="F4934" s="370">
        <v>2</v>
      </c>
      <c r="G4934" s="370">
        <v>6.84</v>
      </c>
      <c r="H4934" s="370">
        <v>209.52</v>
      </c>
      <c r="I4934" s="370">
        <v>1450</v>
      </c>
      <c r="J4934" s="370">
        <v>214</v>
      </c>
      <c r="K4934" s="370">
        <v>165</v>
      </c>
      <c r="M4934" s="371">
        <f t="shared" si="16"/>
        <v>0</v>
      </c>
      <c r="N4934" s="371">
        <f t="shared" si="17"/>
        <v>9.2739540571228929</v>
      </c>
    </row>
    <row r="4935" spans="1:14">
      <c r="A4935" s="370"/>
      <c r="B4935" s="370">
        <v>60.84</v>
      </c>
      <c r="C4935" s="370">
        <v>15.35</v>
      </c>
      <c r="D4935" s="370">
        <v>60</v>
      </c>
      <c r="E4935" s="370"/>
      <c r="F4935" s="370">
        <v>2.0499999999999998</v>
      </c>
      <c r="J4935" s="370">
        <v>214</v>
      </c>
      <c r="K4935" s="370">
        <v>165</v>
      </c>
      <c r="M4935" s="371">
        <f t="shared" si="16"/>
        <v>46.909345794392522</v>
      </c>
      <c r="N4935" s="371">
        <f t="shared" si="17"/>
        <v>9.1253329985151534</v>
      </c>
    </row>
    <row r="4936" spans="1:14">
      <c r="A4936" s="370"/>
      <c r="B4936" s="370">
        <v>99.72</v>
      </c>
      <c r="C4936" s="370">
        <v>14.5</v>
      </c>
      <c r="D4936" s="370">
        <v>74</v>
      </c>
      <c r="E4936" s="370"/>
      <c r="F4936" s="370">
        <v>2.1</v>
      </c>
      <c r="J4936" s="370">
        <v>214</v>
      </c>
      <c r="K4936" s="370">
        <v>165</v>
      </c>
      <c r="M4936" s="371">
        <f t="shared" si="16"/>
        <v>76.886915887850463</v>
      </c>
      <c r="N4936" s="371">
        <f t="shared" si="17"/>
        <v>8.6200213992488433</v>
      </c>
    </row>
    <row r="4937" spans="1:14">
      <c r="A4937" s="370"/>
      <c r="B4937" s="370">
        <v>121.68</v>
      </c>
      <c r="C4937" s="370">
        <v>13.8</v>
      </c>
      <c r="D4937" s="370">
        <v>77</v>
      </c>
      <c r="E4937" s="370"/>
      <c r="F4937" s="370">
        <v>2.15</v>
      </c>
      <c r="J4937" s="370">
        <v>214</v>
      </c>
      <c r="K4937" s="370">
        <v>165</v>
      </c>
      <c r="M4937" s="371">
        <f t="shared" si="16"/>
        <v>93.818691588785043</v>
      </c>
      <c r="N4937" s="371">
        <f t="shared" si="17"/>
        <v>8.2038824351471753</v>
      </c>
    </row>
    <row r="4938" spans="1:14">
      <c r="A4938" s="370"/>
      <c r="B4938" s="370">
        <v>140.4</v>
      </c>
      <c r="C4938" s="370">
        <v>13</v>
      </c>
      <c r="D4938" s="370">
        <v>80</v>
      </c>
      <c r="E4938" s="370"/>
      <c r="F4938" s="370">
        <v>2.2000000000000002</v>
      </c>
      <c r="J4938" s="370">
        <v>214</v>
      </c>
      <c r="K4938" s="370">
        <v>165</v>
      </c>
      <c r="M4938" s="371">
        <f t="shared" si="16"/>
        <v>108.25233644859813</v>
      </c>
      <c r="N4938" s="371">
        <f t="shared" si="17"/>
        <v>7.7282950476024102</v>
      </c>
    </row>
    <row r="4939" spans="1:14">
      <c r="A4939" s="370"/>
      <c r="B4939" s="370">
        <v>177.12</v>
      </c>
      <c r="C4939" s="370">
        <v>10.5</v>
      </c>
      <c r="D4939" s="370">
        <v>74</v>
      </c>
      <c r="E4939" s="370"/>
      <c r="F4939" s="370">
        <v>2.35</v>
      </c>
      <c r="J4939" s="370">
        <v>214</v>
      </c>
      <c r="K4939" s="370">
        <v>165</v>
      </c>
      <c r="M4939" s="371">
        <f t="shared" si="16"/>
        <v>136.56448598130839</v>
      </c>
      <c r="N4939" s="371">
        <f t="shared" si="17"/>
        <v>6.2420844615250237</v>
      </c>
    </row>
    <row r="4940" spans="1:14">
      <c r="A4940" s="370"/>
      <c r="B4940" s="370">
        <v>207.36</v>
      </c>
      <c r="C4940" s="370">
        <v>7.6</v>
      </c>
      <c r="D4940" s="370">
        <v>60</v>
      </c>
      <c r="E4940" s="370"/>
      <c r="F4940" s="370">
        <v>2.65</v>
      </c>
      <c r="J4940" s="370">
        <v>214</v>
      </c>
      <c r="K4940" s="370">
        <v>165</v>
      </c>
      <c r="M4940" s="371">
        <f t="shared" si="16"/>
        <v>159.8803738317757</v>
      </c>
      <c r="N4940" s="371">
        <f t="shared" si="17"/>
        <v>4.5180801816752556</v>
      </c>
    </row>
    <row r="4941" spans="1:14">
      <c r="A4941" s="370"/>
      <c r="B4941" s="370">
        <v>209.52</v>
      </c>
      <c r="C4941" s="370">
        <v>7.35</v>
      </c>
      <c r="D4941" s="370">
        <v>57</v>
      </c>
      <c r="E4941" s="370"/>
      <c r="F4941" s="370">
        <v>2.7</v>
      </c>
      <c r="J4941" s="370">
        <v>214</v>
      </c>
      <c r="K4941" s="370">
        <v>165</v>
      </c>
      <c r="M4941" s="371">
        <f t="shared" si="16"/>
        <v>161.54579439252339</v>
      </c>
      <c r="N4941" s="371">
        <f t="shared" si="17"/>
        <v>4.3694591230675162</v>
      </c>
    </row>
    <row r="4943" spans="1:14">
      <c r="A4943" s="413" t="s">
        <v>705</v>
      </c>
      <c r="B4943" s="370">
        <v>0</v>
      </c>
      <c r="C4943" s="370">
        <v>25.5</v>
      </c>
      <c r="D4943" s="370">
        <v>0.05</v>
      </c>
      <c r="E4943" s="370"/>
      <c r="F4943" s="370">
        <v>1.5</v>
      </c>
      <c r="G4943" s="370">
        <v>59.4</v>
      </c>
      <c r="H4943" s="370">
        <v>226.8</v>
      </c>
      <c r="I4943" s="370">
        <v>1450</v>
      </c>
      <c r="J4943" s="370">
        <v>264</v>
      </c>
      <c r="K4943" s="370">
        <v>205</v>
      </c>
      <c r="M4943" s="371">
        <f t="shared" si="16"/>
        <v>0</v>
      </c>
      <c r="N4943" s="371">
        <f t="shared" si="17"/>
        <v>15.375882403581267</v>
      </c>
    </row>
    <row r="4944" spans="1:14">
      <c r="A4944" s="370"/>
      <c r="B4944" s="370">
        <v>59.04</v>
      </c>
      <c r="C4944" s="370">
        <v>25.2</v>
      </c>
      <c r="D4944" s="370">
        <v>56</v>
      </c>
      <c r="E4944" s="370"/>
      <c r="F4944" s="370">
        <v>1.6</v>
      </c>
      <c r="J4944" s="370">
        <v>264</v>
      </c>
      <c r="K4944" s="370">
        <v>205</v>
      </c>
      <c r="M4944" s="371">
        <f t="shared" si="16"/>
        <v>45.845454545454551</v>
      </c>
      <c r="N4944" s="371">
        <f t="shared" si="17"/>
        <v>15.194989669421487</v>
      </c>
    </row>
    <row r="4945" spans="1:14">
      <c r="A4945" s="370"/>
      <c r="B4945" s="370">
        <v>93.6</v>
      </c>
      <c r="C4945" s="370">
        <v>24.5</v>
      </c>
      <c r="D4945" s="370">
        <v>68</v>
      </c>
      <c r="E4945" s="370"/>
      <c r="F4945" s="370">
        <v>2.15</v>
      </c>
      <c r="J4945" s="370">
        <v>264</v>
      </c>
      <c r="K4945" s="370">
        <v>205</v>
      </c>
      <c r="M4945" s="371">
        <f t="shared" si="16"/>
        <v>72.681818181818187</v>
      </c>
      <c r="N4945" s="371">
        <f t="shared" si="17"/>
        <v>14.772906623048668</v>
      </c>
    </row>
    <row r="4946" spans="1:14">
      <c r="A4946" s="370"/>
      <c r="B4946" s="370">
        <v>126</v>
      </c>
      <c r="C4946" s="370">
        <v>23.35</v>
      </c>
      <c r="D4946" s="370">
        <v>76</v>
      </c>
      <c r="E4946" s="370"/>
      <c r="F4946" s="370">
        <v>2.2000000000000002</v>
      </c>
      <c r="J4946" s="370">
        <v>264</v>
      </c>
      <c r="K4946" s="370">
        <v>205</v>
      </c>
      <c r="M4946" s="371">
        <f t="shared" si="16"/>
        <v>97.840909090909093</v>
      </c>
      <c r="N4946" s="371">
        <f t="shared" si="17"/>
        <v>14.07948447543618</v>
      </c>
    </row>
    <row r="4947" spans="1:14">
      <c r="A4947" s="370"/>
      <c r="B4947" s="370">
        <v>151.19999999999999</v>
      </c>
      <c r="C4947" s="370">
        <v>21.75</v>
      </c>
      <c r="D4947" s="370">
        <v>78</v>
      </c>
      <c r="E4947" s="370"/>
      <c r="F4947" s="370">
        <v>2.25</v>
      </c>
      <c r="J4947" s="370">
        <v>264</v>
      </c>
      <c r="K4947" s="370">
        <v>205</v>
      </c>
      <c r="M4947" s="371">
        <f t="shared" si="16"/>
        <v>117.40909090909089</v>
      </c>
      <c r="N4947" s="371">
        <f t="shared" si="17"/>
        <v>13.114723226584022</v>
      </c>
    </row>
    <row r="4948" spans="1:14">
      <c r="A4948" s="370"/>
      <c r="B4948" s="370">
        <v>187.2</v>
      </c>
      <c r="C4948" s="370">
        <v>18.5</v>
      </c>
      <c r="D4948" s="370">
        <v>73</v>
      </c>
      <c r="E4948" s="370"/>
      <c r="F4948" s="370">
        <v>2.65</v>
      </c>
      <c r="J4948" s="370">
        <v>264</v>
      </c>
      <c r="K4948" s="370">
        <v>205</v>
      </c>
      <c r="M4948" s="371">
        <f t="shared" si="16"/>
        <v>145.36363636363637</v>
      </c>
      <c r="N4948" s="371">
        <f t="shared" si="17"/>
        <v>11.155051939853076</v>
      </c>
    </row>
    <row r="4949" spans="1:14">
      <c r="A4949" s="370"/>
      <c r="B4949" s="370">
        <v>216</v>
      </c>
      <c r="C4949" s="370">
        <v>15.3</v>
      </c>
      <c r="D4949" s="370">
        <v>63</v>
      </c>
      <c r="E4949" s="370"/>
      <c r="F4949" s="370">
        <v>3</v>
      </c>
      <c r="J4949" s="370">
        <v>264</v>
      </c>
      <c r="K4949" s="370">
        <v>205</v>
      </c>
      <c r="M4949" s="371">
        <f t="shared" si="16"/>
        <v>167.72727272727272</v>
      </c>
      <c r="N4949" s="371">
        <f t="shared" si="17"/>
        <v>9.2255294421487601</v>
      </c>
    </row>
    <row r="4950" spans="1:14">
      <c r="A4950" s="370"/>
      <c r="B4950" s="370">
        <v>226.8</v>
      </c>
      <c r="C4950" s="370">
        <v>14</v>
      </c>
      <c r="D4950" s="370">
        <v>58</v>
      </c>
      <c r="E4950" s="370"/>
      <c r="F4950" s="370">
        <v>3.25</v>
      </c>
      <c r="J4950" s="370">
        <v>264</v>
      </c>
      <c r="K4950" s="370">
        <v>205</v>
      </c>
      <c r="M4950" s="371">
        <f t="shared" si="16"/>
        <v>176.11363636363637</v>
      </c>
      <c r="N4950" s="371">
        <f t="shared" si="17"/>
        <v>8.4416609274563825</v>
      </c>
    </row>
    <row r="4952" spans="1:14">
      <c r="A4952" s="413" t="s">
        <v>707</v>
      </c>
      <c r="B4952" s="370">
        <v>0</v>
      </c>
      <c r="C4952" s="370">
        <v>38.700000000000003</v>
      </c>
      <c r="D4952" s="370">
        <v>0.05</v>
      </c>
      <c r="E4952" s="370"/>
      <c r="F4952" s="370">
        <v>2</v>
      </c>
      <c r="G4952" s="370">
        <v>52.2</v>
      </c>
      <c r="H4952" s="370">
        <v>198</v>
      </c>
      <c r="I4952" s="370">
        <v>1450</v>
      </c>
      <c r="J4952" s="370">
        <v>329</v>
      </c>
      <c r="K4952" s="370">
        <v>255</v>
      </c>
      <c r="M4952" s="371">
        <f t="shared" si="16"/>
        <v>0</v>
      </c>
      <c r="N4952" s="371">
        <f t="shared" si="17"/>
        <v>23.248745854158781</v>
      </c>
    </row>
    <row r="4953" spans="1:14">
      <c r="A4953" s="370"/>
      <c r="B4953" s="370">
        <v>52.2</v>
      </c>
      <c r="C4953" s="370">
        <v>38.799999999999997</v>
      </c>
      <c r="D4953" s="370">
        <v>56</v>
      </c>
      <c r="E4953" s="370"/>
      <c r="F4953" s="370">
        <v>2</v>
      </c>
      <c r="J4953" s="370">
        <v>329</v>
      </c>
      <c r="K4953" s="370">
        <v>255</v>
      </c>
      <c r="M4953" s="371">
        <f t="shared" ref="M4953:M5016" si="18">B4953*K4953/J4953</f>
        <v>40.458966565349542</v>
      </c>
      <c r="N4953" s="371">
        <f t="shared" ref="N4953:N5016" si="19">C4953*(K4953/J4953)^2</f>
        <v>23.308820132851693</v>
      </c>
    </row>
    <row r="4954" spans="1:14">
      <c r="A4954" s="370"/>
      <c r="B4954" s="370">
        <v>94.86</v>
      </c>
      <c r="C4954" s="370">
        <v>37.299999999999997</v>
      </c>
      <c r="D4954" s="370">
        <v>72</v>
      </c>
      <c r="E4954" s="370"/>
      <c r="F4954" s="370">
        <v>2.0499999999999998</v>
      </c>
      <c r="J4954" s="370">
        <v>329</v>
      </c>
      <c r="K4954" s="370">
        <v>255</v>
      </c>
      <c r="M4954" s="371">
        <f t="shared" si="18"/>
        <v>73.523708206686933</v>
      </c>
      <c r="N4954" s="371">
        <f t="shared" si="19"/>
        <v>22.407705952457942</v>
      </c>
    </row>
    <row r="4955" spans="1:14">
      <c r="A4955" s="370"/>
      <c r="B4955" s="370">
        <v>115.92</v>
      </c>
      <c r="C4955" s="370">
        <v>36</v>
      </c>
      <c r="D4955" s="370">
        <v>76</v>
      </c>
      <c r="E4955" s="370"/>
      <c r="F4955" s="370">
        <v>2.1</v>
      </c>
      <c r="J4955" s="370">
        <v>329</v>
      </c>
      <c r="K4955" s="370">
        <v>255</v>
      </c>
      <c r="M4955" s="371">
        <f t="shared" si="18"/>
        <v>89.846808510638311</v>
      </c>
      <c r="N4955" s="371">
        <f t="shared" si="19"/>
        <v>21.626740329450026</v>
      </c>
    </row>
    <row r="4956" spans="1:14">
      <c r="A4956" s="370"/>
      <c r="B4956" s="370">
        <v>129.6</v>
      </c>
      <c r="C4956" s="370">
        <v>34.5</v>
      </c>
      <c r="D4956" s="370">
        <v>79</v>
      </c>
      <c r="E4956" s="370"/>
      <c r="F4956" s="370">
        <v>2.2000000000000002</v>
      </c>
      <c r="J4956" s="370">
        <v>329</v>
      </c>
      <c r="K4956" s="370">
        <v>255</v>
      </c>
      <c r="M4956" s="371">
        <f t="shared" si="18"/>
        <v>100.44984802431611</v>
      </c>
      <c r="N4956" s="371">
        <f t="shared" si="19"/>
        <v>20.725626149056275</v>
      </c>
    </row>
    <row r="4957" spans="1:14">
      <c r="A4957" s="370"/>
      <c r="B4957" s="370">
        <v>166.5</v>
      </c>
      <c r="C4957" s="370">
        <v>29.65</v>
      </c>
      <c r="D4957" s="370">
        <v>72</v>
      </c>
      <c r="E4957" s="370"/>
      <c r="F4957" s="370">
        <v>2.75</v>
      </c>
      <c r="J4957" s="370">
        <v>329</v>
      </c>
      <c r="K4957" s="370">
        <v>255</v>
      </c>
      <c r="M4957" s="371">
        <f t="shared" si="18"/>
        <v>129.05015197568389</v>
      </c>
      <c r="N4957" s="371">
        <f t="shared" si="19"/>
        <v>17.812023632449812</v>
      </c>
    </row>
    <row r="4958" spans="1:14">
      <c r="A4958" s="370"/>
      <c r="B4958" s="370">
        <v>188.1</v>
      </c>
      <c r="C4958" s="370">
        <v>26.2</v>
      </c>
      <c r="D4958" s="370">
        <v>66</v>
      </c>
      <c r="E4958" s="370"/>
      <c r="F4958" s="370">
        <v>3.2</v>
      </c>
      <c r="J4958" s="370">
        <v>329</v>
      </c>
      <c r="K4958" s="370">
        <v>255</v>
      </c>
      <c r="M4958" s="371">
        <f t="shared" si="18"/>
        <v>145.79179331306992</v>
      </c>
      <c r="N4958" s="371">
        <f t="shared" si="19"/>
        <v>15.739461017544185</v>
      </c>
    </row>
    <row r="4959" spans="1:14">
      <c r="A4959" s="370"/>
      <c r="B4959" s="370">
        <v>198</v>
      </c>
      <c r="C4959" s="370">
        <v>24.5</v>
      </c>
      <c r="D4959" s="370">
        <v>61</v>
      </c>
      <c r="E4959" s="370"/>
      <c r="F4959" s="370">
        <v>3.4</v>
      </c>
      <c r="J4959" s="370">
        <v>329</v>
      </c>
      <c r="K4959" s="370">
        <v>255</v>
      </c>
      <c r="M4959" s="371">
        <f t="shared" si="18"/>
        <v>153.46504559270517</v>
      </c>
      <c r="N4959" s="371">
        <f t="shared" si="19"/>
        <v>14.7181982797646</v>
      </c>
    </row>
    <row r="4961" spans="1:14">
      <c r="A4961" s="413" t="s">
        <v>715</v>
      </c>
      <c r="B4961" s="370">
        <v>0</v>
      </c>
      <c r="C4961" s="370">
        <v>58</v>
      </c>
      <c r="D4961" s="370">
        <v>0.05</v>
      </c>
      <c r="E4961" s="370"/>
      <c r="F4961" s="370">
        <v>2</v>
      </c>
      <c r="G4961" s="370">
        <v>68.400000000000006</v>
      </c>
      <c r="H4961" s="370">
        <v>236.16</v>
      </c>
      <c r="I4961" s="370">
        <v>1450</v>
      </c>
      <c r="J4961" s="370">
        <v>409</v>
      </c>
      <c r="K4961" s="370">
        <v>320</v>
      </c>
      <c r="M4961" s="371">
        <f t="shared" si="18"/>
        <v>0</v>
      </c>
      <c r="N4961" s="371">
        <f t="shared" si="19"/>
        <v>35.504331035802039</v>
      </c>
    </row>
    <row r="4962" spans="1:14">
      <c r="A4962" s="370"/>
      <c r="B4962" s="370">
        <v>68.400000000000006</v>
      </c>
      <c r="C4962" s="370">
        <v>57.5</v>
      </c>
      <c r="D4962" s="370">
        <v>53</v>
      </c>
      <c r="E4962" s="370"/>
      <c r="F4962" s="370">
        <v>2.17</v>
      </c>
      <c r="J4962" s="370">
        <v>409</v>
      </c>
      <c r="K4962" s="370">
        <v>320</v>
      </c>
      <c r="M4962" s="371">
        <f t="shared" si="18"/>
        <v>53.515892420537895</v>
      </c>
      <c r="N4962" s="371">
        <f t="shared" si="19"/>
        <v>35.19825921652788</v>
      </c>
    </row>
    <row r="4963" spans="1:14">
      <c r="A4963" s="370"/>
      <c r="B4963" s="370">
        <v>111.6</v>
      </c>
      <c r="C4963" s="370">
        <v>55.5</v>
      </c>
      <c r="D4963" s="370">
        <v>65</v>
      </c>
      <c r="E4963" s="370"/>
      <c r="F4963" s="370">
        <v>2.2000000000000002</v>
      </c>
      <c r="J4963" s="370">
        <v>409</v>
      </c>
      <c r="K4963" s="370">
        <v>320</v>
      </c>
      <c r="M4963" s="371">
        <f t="shared" si="18"/>
        <v>87.315403422982882</v>
      </c>
      <c r="N4963" s="371">
        <f t="shared" si="19"/>
        <v>33.973971939431259</v>
      </c>
    </row>
    <row r="4964" spans="1:14">
      <c r="A4964" s="370"/>
      <c r="B4964" s="370">
        <v>133.91999999999999</v>
      </c>
      <c r="C4964" s="370">
        <v>53.8</v>
      </c>
      <c r="D4964" s="370">
        <v>69</v>
      </c>
      <c r="E4964" s="370"/>
      <c r="F4964" s="370">
        <v>2.25</v>
      </c>
      <c r="J4964" s="370">
        <v>409</v>
      </c>
      <c r="K4964" s="370">
        <v>320</v>
      </c>
      <c r="M4964" s="371">
        <f t="shared" si="18"/>
        <v>104.77848410757944</v>
      </c>
      <c r="N4964" s="371">
        <f t="shared" si="19"/>
        <v>32.933327753899128</v>
      </c>
    </row>
    <row r="4965" spans="1:14">
      <c r="A4965" s="370"/>
      <c r="B4965" s="370">
        <v>151.19999999999999</v>
      </c>
      <c r="C4965" s="370">
        <v>51.7</v>
      </c>
      <c r="D4965" s="370">
        <v>71</v>
      </c>
      <c r="E4965" s="370"/>
      <c r="F4965" s="370">
        <v>2.2799999999999998</v>
      </c>
      <c r="J4965" s="370">
        <v>409</v>
      </c>
      <c r="K4965" s="370">
        <v>320</v>
      </c>
      <c r="M4965" s="371">
        <f t="shared" si="18"/>
        <v>118.29828850855746</v>
      </c>
      <c r="N4965" s="371">
        <f t="shared" si="19"/>
        <v>31.64782611294768</v>
      </c>
    </row>
    <row r="4966" spans="1:14">
      <c r="A4966" s="370"/>
      <c r="B4966" s="370">
        <v>190.8</v>
      </c>
      <c r="C4966" s="370">
        <v>45</v>
      </c>
      <c r="D4966" s="370">
        <v>65</v>
      </c>
      <c r="E4966" s="370"/>
      <c r="F4966" s="370">
        <v>2.4500000000000002</v>
      </c>
      <c r="J4966" s="370">
        <v>409</v>
      </c>
      <c r="K4966" s="370">
        <v>320</v>
      </c>
      <c r="M4966" s="371">
        <f t="shared" si="18"/>
        <v>149.28117359413204</v>
      </c>
      <c r="N4966" s="371">
        <f t="shared" si="19"/>
        <v>27.546463734673996</v>
      </c>
    </row>
    <row r="4967" spans="1:14">
      <c r="A4967" s="370"/>
      <c r="B4967" s="370">
        <v>236.16</v>
      </c>
      <c r="C4967" s="370">
        <v>34.6</v>
      </c>
      <c r="D4967" s="370">
        <v>53</v>
      </c>
      <c r="E4967" s="370"/>
      <c r="F4967" s="370">
        <v>2.9</v>
      </c>
      <c r="J4967" s="370">
        <v>409</v>
      </c>
      <c r="K4967" s="370">
        <v>320</v>
      </c>
      <c r="M4967" s="371">
        <f t="shared" si="18"/>
        <v>184.77066014669927</v>
      </c>
      <c r="N4967" s="371">
        <f t="shared" si="19"/>
        <v>21.180169893771563</v>
      </c>
    </row>
    <row r="4968" spans="1:14">
      <c r="A4968" s="370"/>
      <c r="B4968" s="370">
        <v>236.16</v>
      </c>
      <c r="C4968" s="370">
        <v>34.6</v>
      </c>
      <c r="D4968" s="370">
        <v>53</v>
      </c>
      <c r="E4968" s="370"/>
      <c r="F4968" s="370">
        <v>2.9</v>
      </c>
      <c r="J4968" s="370">
        <v>409</v>
      </c>
      <c r="K4968" s="370">
        <v>320</v>
      </c>
      <c r="M4968" s="371">
        <f t="shared" si="18"/>
        <v>184.77066014669927</v>
      </c>
      <c r="N4968" s="371">
        <f t="shared" si="19"/>
        <v>21.180169893771563</v>
      </c>
    </row>
    <row r="4970" spans="1:14">
      <c r="A4970" s="413" t="s">
        <v>718</v>
      </c>
      <c r="B4970" s="370">
        <v>0</v>
      </c>
      <c r="C4970" s="370">
        <v>15.5</v>
      </c>
      <c r="D4970" s="370">
        <v>0.05</v>
      </c>
      <c r="E4970" s="370"/>
      <c r="F4970" s="370">
        <v>2</v>
      </c>
      <c r="G4970" s="370">
        <v>121.5</v>
      </c>
      <c r="H4970" s="370">
        <v>288</v>
      </c>
      <c r="I4970" s="370">
        <v>1450</v>
      </c>
      <c r="J4970" s="370">
        <v>214</v>
      </c>
      <c r="K4970" s="370">
        <v>165</v>
      </c>
      <c r="M4970" s="371">
        <f t="shared" si="18"/>
        <v>0</v>
      </c>
      <c r="N4970" s="371">
        <f t="shared" si="19"/>
        <v>9.2145056336797975</v>
      </c>
    </row>
    <row r="4971" spans="1:14">
      <c r="A4971" s="370"/>
      <c r="B4971" s="370">
        <v>121.5</v>
      </c>
      <c r="C4971" s="370">
        <v>14.9</v>
      </c>
      <c r="D4971" s="370">
        <v>64</v>
      </c>
      <c r="E4971" s="370"/>
      <c r="F4971" s="370">
        <v>2.0499999999999998</v>
      </c>
      <c r="J4971" s="370">
        <v>214</v>
      </c>
      <c r="K4971" s="370">
        <v>165</v>
      </c>
      <c r="M4971" s="371">
        <f t="shared" si="18"/>
        <v>93.679906542056074</v>
      </c>
      <c r="N4971" s="371">
        <f t="shared" si="19"/>
        <v>8.8578150930212249</v>
      </c>
    </row>
    <row r="4972" spans="1:14">
      <c r="A4972" s="370"/>
      <c r="B4972" s="370">
        <v>155.88</v>
      </c>
      <c r="C4972" s="370">
        <v>14.25</v>
      </c>
      <c r="D4972" s="370">
        <v>75</v>
      </c>
      <c r="E4972" s="370"/>
      <c r="F4972" s="370">
        <v>2.1</v>
      </c>
      <c r="J4972" s="370">
        <v>214</v>
      </c>
      <c r="K4972" s="370">
        <v>165</v>
      </c>
      <c r="M4972" s="371">
        <f t="shared" si="18"/>
        <v>120.18785046728972</v>
      </c>
      <c r="N4972" s="371">
        <f t="shared" si="19"/>
        <v>8.4714003406411038</v>
      </c>
    </row>
    <row r="4973" spans="1:14">
      <c r="A4973" s="370"/>
      <c r="B4973" s="370">
        <v>174.96</v>
      </c>
      <c r="C4973" s="370">
        <v>13.75</v>
      </c>
      <c r="D4973" s="370">
        <v>79</v>
      </c>
      <c r="E4973" s="370"/>
      <c r="F4973" s="370">
        <v>2.15</v>
      </c>
      <c r="J4973" s="370">
        <v>214</v>
      </c>
      <c r="K4973" s="370">
        <v>165</v>
      </c>
      <c r="M4973" s="371">
        <f t="shared" si="18"/>
        <v>134.89906542056076</v>
      </c>
      <c r="N4973" s="371">
        <f t="shared" si="19"/>
        <v>8.1741582234256267</v>
      </c>
    </row>
    <row r="4974" spans="1:14">
      <c r="A4974" s="370"/>
      <c r="B4974" s="370">
        <v>208.8</v>
      </c>
      <c r="C4974" s="370">
        <v>12.4</v>
      </c>
      <c r="D4974" s="370">
        <v>80</v>
      </c>
      <c r="E4974" s="370"/>
      <c r="F4974" s="370">
        <v>2.2000000000000002</v>
      </c>
      <c r="J4974" s="370">
        <v>214</v>
      </c>
      <c r="K4974" s="370">
        <v>165</v>
      </c>
      <c r="M4974" s="371">
        <f t="shared" si="18"/>
        <v>160.99065420560748</v>
      </c>
      <c r="N4974" s="371">
        <f t="shared" si="19"/>
        <v>7.3716045069438376</v>
      </c>
    </row>
    <row r="4975" spans="1:14">
      <c r="A4975" s="370"/>
      <c r="B4975" s="370">
        <v>254.52</v>
      </c>
      <c r="C4975" s="370">
        <v>10.3</v>
      </c>
      <c r="D4975" s="370">
        <v>75</v>
      </c>
      <c r="E4975" s="370"/>
      <c r="F4975" s="370">
        <v>2.25</v>
      </c>
      <c r="J4975" s="370">
        <v>214</v>
      </c>
      <c r="K4975" s="370">
        <v>165</v>
      </c>
      <c r="M4975" s="371">
        <f t="shared" si="18"/>
        <v>196.24205607476637</v>
      </c>
      <c r="N4975" s="371">
        <f t="shared" si="19"/>
        <v>6.1231876146388338</v>
      </c>
    </row>
    <row r="4976" spans="1:14">
      <c r="A4976" s="370"/>
      <c r="B4976" s="370">
        <v>286.2</v>
      </c>
      <c r="C4976" s="370">
        <v>8.25</v>
      </c>
      <c r="D4976" s="370">
        <v>64</v>
      </c>
      <c r="E4976" s="370"/>
      <c r="F4976" s="370">
        <v>2.4</v>
      </c>
      <c r="J4976" s="370">
        <v>214</v>
      </c>
      <c r="K4976" s="370">
        <v>165</v>
      </c>
      <c r="M4976" s="371">
        <f t="shared" si="18"/>
        <v>220.66822429906543</v>
      </c>
      <c r="N4976" s="371">
        <f t="shared" si="19"/>
        <v>4.9044949340553758</v>
      </c>
    </row>
    <row r="4977" spans="1:14">
      <c r="A4977" s="370"/>
      <c r="B4977" s="370">
        <v>288</v>
      </c>
      <c r="C4977" s="370">
        <v>8.1999999999999993</v>
      </c>
      <c r="D4977" s="370">
        <v>63.5</v>
      </c>
      <c r="E4977" s="370"/>
      <c r="F4977" s="370">
        <v>2.42</v>
      </c>
      <c r="J4977" s="370">
        <v>214</v>
      </c>
      <c r="K4977" s="370">
        <v>165</v>
      </c>
      <c r="M4977" s="371">
        <f t="shared" si="18"/>
        <v>222.05607476635515</v>
      </c>
      <c r="N4977" s="371">
        <f t="shared" si="19"/>
        <v>4.8747707223338281</v>
      </c>
    </row>
    <row r="4979" spans="1:14">
      <c r="A4979" s="413" t="s">
        <v>708</v>
      </c>
      <c r="B4979" s="370">
        <v>0</v>
      </c>
      <c r="C4979" s="370">
        <v>24.4</v>
      </c>
      <c r="D4979" s="370">
        <v>0.05</v>
      </c>
      <c r="E4979" s="370"/>
      <c r="F4979" s="370">
        <v>2.1</v>
      </c>
      <c r="G4979" s="370">
        <v>129.6</v>
      </c>
      <c r="H4979" s="370">
        <v>380.52</v>
      </c>
      <c r="I4979" s="370">
        <v>1450</v>
      </c>
      <c r="J4979" s="370">
        <v>264</v>
      </c>
      <c r="K4979" s="370">
        <v>205</v>
      </c>
      <c r="M4979" s="371">
        <f t="shared" si="18"/>
        <v>0</v>
      </c>
      <c r="N4979" s="371">
        <f t="shared" si="19"/>
        <v>14.712609044995407</v>
      </c>
    </row>
    <row r="4980" spans="1:14">
      <c r="A4980" s="370"/>
      <c r="B4980" s="370">
        <v>129.6</v>
      </c>
      <c r="C4980" s="370">
        <v>24</v>
      </c>
      <c r="D4980" s="370">
        <v>68</v>
      </c>
      <c r="E4980" s="370"/>
      <c r="F4980" s="370">
        <v>2.2000000000000002</v>
      </c>
      <c r="J4980" s="370">
        <v>264</v>
      </c>
      <c r="K4980" s="370">
        <v>205</v>
      </c>
      <c r="M4980" s="371">
        <f t="shared" si="18"/>
        <v>100.63636363636364</v>
      </c>
      <c r="N4980" s="371">
        <f t="shared" si="19"/>
        <v>14.471418732782368</v>
      </c>
    </row>
    <row r="4981" spans="1:14">
      <c r="A4981" s="370"/>
      <c r="B4981" s="370">
        <v>187.2</v>
      </c>
      <c r="C4981" s="370">
        <v>23.35</v>
      </c>
      <c r="D4981" s="370">
        <v>79</v>
      </c>
      <c r="E4981" s="370"/>
      <c r="F4981" s="370">
        <v>2.35</v>
      </c>
      <c r="J4981" s="370">
        <v>264</v>
      </c>
      <c r="K4981" s="370">
        <v>205</v>
      </c>
      <c r="M4981" s="371">
        <f t="shared" si="18"/>
        <v>145.36363636363637</v>
      </c>
      <c r="N4981" s="371">
        <f t="shared" si="19"/>
        <v>14.07948447543618</v>
      </c>
    </row>
    <row r="4982" spans="1:14">
      <c r="A4982" s="370"/>
      <c r="B4982" s="370">
        <v>209.88</v>
      </c>
      <c r="C4982" s="370">
        <v>22.9</v>
      </c>
      <c r="D4982" s="370">
        <v>83</v>
      </c>
      <c r="E4982" s="370"/>
      <c r="F4982" s="370">
        <v>2.6</v>
      </c>
      <c r="J4982" s="370">
        <v>264</v>
      </c>
      <c r="K4982" s="370">
        <v>205</v>
      </c>
      <c r="M4982" s="371">
        <f t="shared" si="18"/>
        <v>162.97499999999999</v>
      </c>
      <c r="N4982" s="371">
        <f t="shared" si="19"/>
        <v>13.80814537419651</v>
      </c>
    </row>
    <row r="4983" spans="1:14">
      <c r="A4983" s="370"/>
      <c r="B4983" s="370">
        <v>257.39999999999998</v>
      </c>
      <c r="C4983" s="370">
        <v>21.75</v>
      </c>
      <c r="D4983" s="370">
        <v>85</v>
      </c>
      <c r="E4983" s="370"/>
      <c r="F4983" s="370">
        <v>2.85</v>
      </c>
      <c r="J4983" s="370">
        <v>264</v>
      </c>
      <c r="K4983" s="370">
        <v>205</v>
      </c>
      <c r="M4983" s="371">
        <f t="shared" si="18"/>
        <v>199.87499999999997</v>
      </c>
      <c r="N4983" s="371">
        <f t="shared" si="19"/>
        <v>13.114723226584022</v>
      </c>
    </row>
    <row r="4984" spans="1:14">
      <c r="A4984" s="370"/>
      <c r="B4984" s="370">
        <v>316.8</v>
      </c>
      <c r="C4984" s="370">
        <v>17.600000000000001</v>
      </c>
      <c r="D4984" s="370">
        <v>79</v>
      </c>
      <c r="E4984" s="370"/>
      <c r="F4984" s="370">
        <v>3.35</v>
      </c>
      <c r="J4984" s="370">
        <v>264</v>
      </c>
      <c r="K4984" s="370">
        <v>205</v>
      </c>
      <c r="M4984" s="371">
        <f t="shared" si="18"/>
        <v>246</v>
      </c>
      <c r="N4984" s="371">
        <f t="shared" si="19"/>
        <v>10.612373737373739</v>
      </c>
    </row>
    <row r="4985" spans="1:14">
      <c r="A4985" s="370"/>
      <c r="B4985" s="370">
        <v>372.6</v>
      </c>
      <c r="C4985" s="370">
        <v>14.1</v>
      </c>
      <c r="D4985" s="370">
        <v>68</v>
      </c>
      <c r="E4985" s="370"/>
      <c r="F4985" s="370">
        <v>4.8499999999999996</v>
      </c>
      <c r="J4985" s="370">
        <v>264</v>
      </c>
      <c r="K4985" s="370">
        <v>205</v>
      </c>
      <c r="M4985" s="371">
        <f t="shared" si="18"/>
        <v>289.32954545454544</v>
      </c>
      <c r="N4985" s="371">
        <f t="shared" si="19"/>
        <v>8.5019585055096414</v>
      </c>
    </row>
    <row r="4986" spans="1:14">
      <c r="A4986" s="370"/>
      <c r="B4986" s="370">
        <v>380.52</v>
      </c>
      <c r="C4986" s="370">
        <v>13.3</v>
      </c>
      <c r="D4986" s="370">
        <v>63</v>
      </c>
      <c r="E4986" s="370"/>
      <c r="F4986" s="370">
        <v>5.15</v>
      </c>
      <c r="J4986" s="370">
        <v>264</v>
      </c>
      <c r="K4986" s="370">
        <v>205</v>
      </c>
      <c r="M4986" s="371">
        <f t="shared" si="18"/>
        <v>295.47954545454542</v>
      </c>
      <c r="N4986" s="371">
        <f t="shared" si="19"/>
        <v>8.0195778810835634</v>
      </c>
    </row>
    <row r="4988" spans="1:14">
      <c r="A4988" s="413" t="s">
        <v>721</v>
      </c>
      <c r="B4988" s="370">
        <v>0</v>
      </c>
      <c r="C4988" s="370">
        <v>36</v>
      </c>
      <c r="D4988" s="370">
        <v>0.05</v>
      </c>
      <c r="E4988" s="370"/>
      <c r="F4988" s="370">
        <v>2</v>
      </c>
      <c r="G4988" s="370">
        <v>114.48</v>
      </c>
      <c r="H4988" s="370">
        <v>380.88</v>
      </c>
      <c r="I4988" s="370">
        <v>1450</v>
      </c>
      <c r="J4988" s="370">
        <v>329</v>
      </c>
      <c r="K4988" s="370">
        <v>255</v>
      </c>
      <c r="M4988" s="371">
        <f t="shared" si="18"/>
        <v>0</v>
      </c>
      <c r="N4988" s="371">
        <f t="shared" si="19"/>
        <v>21.626740329450026</v>
      </c>
    </row>
    <row r="4989" spans="1:14">
      <c r="A4989" s="370"/>
      <c r="B4989" s="370">
        <v>114.48</v>
      </c>
      <c r="C4989" s="370">
        <v>35.15</v>
      </c>
      <c r="D4989" s="370">
        <v>63</v>
      </c>
      <c r="E4989" s="370"/>
      <c r="F4989" s="370">
        <v>2.1</v>
      </c>
      <c r="J4989" s="370">
        <v>329</v>
      </c>
      <c r="K4989" s="370">
        <v>255</v>
      </c>
      <c r="M4989" s="371">
        <f t="shared" si="18"/>
        <v>88.730699088145897</v>
      </c>
      <c r="N4989" s="371">
        <f t="shared" si="19"/>
        <v>21.116108960560233</v>
      </c>
    </row>
    <row r="4990" spans="1:14">
      <c r="A4990" s="370"/>
      <c r="B4990" s="370">
        <v>156.6</v>
      </c>
      <c r="C4990" s="370">
        <v>34.200000000000003</v>
      </c>
      <c r="D4990" s="370">
        <v>73</v>
      </c>
      <c r="E4990" s="370"/>
      <c r="F4990" s="370">
        <v>2.15</v>
      </c>
      <c r="J4990" s="370">
        <v>329</v>
      </c>
      <c r="K4990" s="370">
        <v>255</v>
      </c>
      <c r="M4990" s="371">
        <f t="shared" si="18"/>
        <v>121.37689969604864</v>
      </c>
      <c r="N4990" s="371">
        <f t="shared" si="19"/>
        <v>20.545403312977527</v>
      </c>
    </row>
    <row r="4991" spans="1:14">
      <c r="A4991" s="370"/>
      <c r="B4991" s="370">
        <v>207</v>
      </c>
      <c r="C4991" s="370">
        <v>32.4</v>
      </c>
      <c r="D4991" s="370">
        <v>80</v>
      </c>
      <c r="E4991" s="370"/>
      <c r="F4991" s="370">
        <v>2.4</v>
      </c>
      <c r="J4991" s="370">
        <v>329</v>
      </c>
      <c r="K4991" s="370">
        <v>255</v>
      </c>
      <c r="M4991" s="371">
        <f t="shared" si="18"/>
        <v>160.44072948328267</v>
      </c>
      <c r="N4991" s="371">
        <f t="shared" si="19"/>
        <v>19.464066296505024</v>
      </c>
    </row>
    <row r="4992" spans="1:14">
      <c r="A4992" s="370"/>
      <c r="B4992" s="370">
        <v>245.16</v>
      </c>
      <c r="C4992" s="370">
        <v>30.4</v>
      </c>
      <c r="D4992" s="370">
        <v>81</v>
      </c>
      <c r="E4992" s="370"/>
      <c r="F4992" s="370">
        <v>2.75</v>
      </c>
      <c r="J4992" s="370">
        <v>329</v>
      </c>
      <c r="K4992" s="370">
        <v>255</v>
      </c>
      <c r="M4992" s="371">
        <f t="shared" si="18"/>
        <v>190.01762917933129</v>
      </c>
      <c r="N4992" s="371">
        <f t="shared" si="19"/>
        <v>18.262580722646689</v>
      </c>
    </row>
    <row r="4993" spans="1:14">
      <c r="A4993" s="370"/>
      <c r="B4993" s="370">
        <v>313.2</v>
      </c>
      <c r="C4993" s="370">
        <v>25.8</v>
      </c>
      <c r="D4993" s="370">
        <v>78</v>
      </c>
      <c r="E4993" s="370"/>
      <c r="F4993" s="370">
        <v>3.6</v>
      </c>
      <c r="J4993" s="370">
        <v>329</v>
      </c>
      <c r="K4993" s="370">
        <v>255</v>
      </c>
      <c r="M4993" s="371">
        <f t="shared" si="18"/>
        <v>242.75379939209728</v>
      </c>
      <c r="N4993" s="371">
        <f t="shared" si="19"/>
        <v>15.499163902772519</v>
      </c>
    </row>
    <row r="4994" spans="1:14">
      <c r="A4994" s="370"/>
      <c r="B4994" s="370">
        <v>358.2</v>
      </c>
      <c r="C4994" s="370">
        <v>21.35</v>
      </c>
      <c r="D4994" s="370">
        <v>70</v>
      </c>
      <c r="E4994" s="370"/>
      <c r="F4994" s="370">
        <v>4.05</v>
      </c>
      <c r="J4994" s="370">
        <v>329</v>
      </c>
      <c r="K4994" s="370">
        <v>255</v>
      </c>
      <c r="M4994" s="371">
        <f t="shared" si="18"/>
        <v>277.63221884498478</v>
      </c>
      <c r="N4994" s="371">
        <f t="shared" si="19"/>
        <v>12.825858500937725</v>
      </c>
    </row>
    <row r="4995" spans="1:14">
      <c r="A4995" s="370"/>
      <c r="B4995" s="370">
        <v>380.88</v>
      </c>
      <c r="C4995" s="370">
        <v>18.850000000000001</v>
      </c>
      <c r="D4995" s="370">
        <v>64</v>
      </c>
      <c r="E4995" s="370"/>
      <c r="F4995" s="370">
        <v>4.25</v>
      </c>
      <c r="J4995" s="370">
        <v>329</v>
      </c>
      <c r="K4995" s="370">
        <v>255</v>
      </c>
      <c r="M4995" s="371">
        <f t="shared" si="18"/>
        <v>295.21094224924008</v>
      </c>
      <c r="N4995" s="371">
        <f t="shared" si="19"/>
        <v>11.324001533614807</v>
      </c>
    </row>
    <row r="4997" spans="1:14">
      <c r="A4997" s="413" t="s">
        <v>723</v>
      </c>
      <c r="B4997" s="370">
        <v>0</v>
      </c>
      <c r="C4997" s="370">
        <v>57.5</v>
      </c>
      <c r="D4997" s="370">
        <v>0.05</v>
      </c>
      <c r="E4997" s="370"/>
      <c r="F4997" s="370">
        <v>2.1</v>
      </c>
      <c r="G4997" s="370">
        <v>113.4</v>
      </c>
      <c r="H4997" s="370">
        <v>401.4</v>
      </c>
      <c r="I4997" s="370">
        <v>1450</v>
      </c>
      <c r="J4997" s="370">
        <v>409</v>
      </c>
      <c r="K4997" s="370">
        <v>320</v>
      </c>
      <c r="M4997" s="371">
        <f t="shared" si="18"/>
        <v>0</v>
      </c>
      <c r="N4997" s="371">
        <f t="shared" si="19"/>
        <v>35.19825921652788</v>
      </c>
    </row>
    <row r="4998" spans="1:14">
      <c r="A4998" s="370"/>
      <c r="B4998" s="370">
        <v>113.4</v>
      </c>
      <c r="C4998" s="370">
        <v>57.2</v>
      </c>
      <c r="D4998" s="370">
        <v>59</v>
      </c>
      <c r="E4998" s="370"/>
      <c r="F4998" s="370">
        <v>2.2000000000000002</v>
      </c>
      <c r="J4998" s="370">
        <v>409</v>
      </c>
      <c r="K4998" s="370">
        <v>320</v>
      </c>
      <c r="M4998" s="371">
        <f t="shared" si="18"/>
        <v>88.723716381418086</v>
      </c>
      <c r="N4998" s="371">
        <f t="shared" si="19"/>
        <v>35.014616124963389</v>
      </c>
    </row>
    <row r="4999" spans="1:14">
      <c r="A4999" s="370"/>
      <c r="B4999" s="370">
        <v>169.2</v>
      </c>
      <c r="C4999" s="370">
        <v>56</v>
      </c>
      <c r="D4999" s="370">
        <v>68</v>
      </c>
      <c r="E4999" s="370"/>
      <c r="F4999" s="370">
        <v>2.25</v>
      </c>
      <c r="J4999" s="370">
        <v>409</v>
      </c>
      <c r="K4999" s="370">
        <v>320</v>
      </c>
      <c r="M4999" s="371">
        <f t="shared" si="18"/>
        <v>132.38141809290954</v>
      </c>
      <c r="N4999" s="371">
        <f t="shared" si="19"/>
        <v>34.280043758705418</v>
      </c>
    </row>
    <row r="5000" spans="1:14">
      <c r="A5000" s="370"/>
      <c r="B5000" s="370">
        <v>234</v>
      </c>
      <c r="C5000" s="370">
        <v>53.15</v>
      </c>
      <c r="D5000" s="370">
        <v>74</v>
      </c>
      <c r="E5000" s="370"/>
      <c r="F5000" s="370">
        <v>2.75</v>
      </c>
      <c r="J5000" s="370">
        <v>409</v>
      </c>
      <c r="K5000" s="370">
        <v>320</v>
      </c>
      <c r="M5000" s="371">
        <f t="shared" si="18"/>
        <v>183.08068459657702</v>
      </c>
      <c r="N5000" s="371">
        <f t="shared" si="19"/>
        <v>32.535434388842731</v>
      </c>
    </row>
    <row r="5001" spans="1:14">
      <c r="A5001" s="370"/>
      <c r="B5001" s="370">
        <v>261</v>
      </c>
      <c r="C5001" s="370">
        <v>51.1</v>
      </c>
      <c r="D5001" s="370">
        <v>75</v>
      </c>
      <c r="E5001" s="370"/>
      <c r="F5001" s="370">
        <v>3.15</v>
      </c>
      <c r="J5001" s="370">
        <v>409</v>
      </c>
      <c r="K5001" s="370">
        <v>320</v>
      </c>
      <c r="M5001" s="371">
        <f t="shared" si="18"/>
        <v>204.20537897310513</v>
      </c>
      <c r="N5001" s="371">
        <f t="shared" si="19"/>
        <v>31.280539929818694</v>
      </c>
    </row>
    <row r="5002" spans="1:14">
      <c r="A5002" s="370"/>
      <c r="B5002" s="370">
        <v>358.2</v>
      </c>
      <c r="C5002" s="370">
        <v>45.85</v>
      </c>
      <c r="D5002" s="370">
        <v>72</v>
      </c>
      <c r="E5002" s="370"/>
      <c r="F5002" s="370">
        <v>6.1</v>
      </c>
      <c r="J5002" s="370">
        <v>409</v>
      </c>
      <c r="K5002" s="370">
        <v>320</v>
      </c>
      <c r="M5002" s="371">
        <f t="shared" si="18"/>
        <v>280.25427872860638</v>
      </c>
      <c r="N5002" s="371">
        <f t="shared" si="19"/>
        <v>28.066785827440061</v>
      </c>
    </row>
    <row r="5003" spans="1:14">
      <c r="A5003" s="370"/>
      <c r="B5003" s="370">
        <v>381.6</v>
      </c>
      <c r="C5003" s="370">
        <v>38.9</v>
      </c>
      <c r="D5003" s="370">
        <v>64</v>
      </c>
      <c r="E5003" s="370"/>
      <c r="F5003" s="370">
        <v>6.85</v>
      </c>
      <c r="J5003" s="370">
        <v>409</v>
      </c>
      <c r="K5003" s="370">
        <v>320</v>
      </c>
      <c r="M5003" s="371">
        <f t="shared" si="18"/>
        <v>298.56234718826408</v>
      </c>
      <c r="N5003" s="371">
        <f t="shared" si="19"/>
        <v>23.812387539529297</v>
      </c>
    </row>
    <row r="5004" spans="1:14">
      <c r="A5004" s="370"/>
      <c r="B5004" s="370">
        <v>401.4</v>
      </c>
      <c r="C5004" s="370">
        <v>36.6</v>
      </c>
      <c r="D5004" s="370">
        <v>61</v>
      </c>
      <c r="E5004" s="370"/>
      <c r="F5004" s="370">
        <v>7.6</v>
      </c>
      <c r="J5004" s="370">
        <v>409</v>
      </c>
      <c r="K5004" s="370">
        <v>320</v>
      </c>
      <c r="M5004" s="371">
        <f t="shared" si="18"/>
        <v>314.05378973105132</v>
      </c>
      <c r="N5004" s="371">
        <f t="shared" si="19"/>
        <v>22.404457170868184</v>
      </c>
    </row>
    <row r="5006" spans="1:14">
      <c r="A5006" s="413" t="s">
        <v>725</v>
      </c>
      <c r="B5006" s="370">
        <v>0</v>
      </c>
      <c r="C5006" s="370">
        <v>15.45</v>
      </c>
      <c r="D5006" s="370">
        <v>0.05</v>
      </c>
      <c r="E5006" s="370"/>
      <c r="F5006" s="370">
        <v>3.2</v>
      </c>
      <c r="G5006" s="370">
        <v>27</v>
      </c>
      <c r="H5006" s="370">
        <v>478.8</v>
      </c>
      <c r="I5006" s="370">
        <v>1450</v>
      </c>
      <c r="J5006" s="370">
        <v>214</v>
      </c>
      <c r="K5006" s="370">
        <v>175</v>
      </c>
      <c r="M5006" s="371">
        <f t="shared" si="18"/>
        <v>0</v>
      </c>
      <c r="N5006" s="371">
        <f t="shared" si="19"/>
        <v>10.331824831863045</v>
      </c>
    </row>
    <row r="5007" spans="1:14">
      <c r="A5007" s="370"/>
      <c r="B5007" s="370">
        <v>207</v>
      </c>
      <c r="C5007" s="370">
        <v>14.2</v>
      </c>
      <c r="D5007" s="370">
        <v>61</v>
      </c>
      <c r="E5007" s="370"/>
      <c r="F5007" s="370">
        <v>3.3</v>
      </c>
      <c r="J5007" s="370">
        <v>214</v>
      </c>
      <c r="K5007" s="370">
        <v>175</v>
      </c>
      <c r="M5007" s="371">
        <f t="shared" si="18"/>
        <v>169.27570093457945</v>
      </c>
      <c r="N5007" s="371">
        <f t="shared" si="19"/>
        <v>9.4959166739453238</v>
      </c>
    </row>
    <row r="5008" spans="1:14">
      <c r="A5008" s="370"/>
      <c r="B5008" s="370">
        <v>280.8</v>
      </c>
      <c r="C5008" s="370">
        <v>13.5</v>
      </c>
      <c r="D5008" s="370">
        <v>75</v>
      </c>
      <c r="E5008" s="370"/>
      <c r="F5008" s="370">
        <v>3.35</v>
      </c>
      <c r="J5008" s="370">
        <v>214</v>
      </c>
      <c r="K5008" s="370">
        <v>175</v>
      </c>
      <c r="M5008" s="371">
        <f t="shared" si="18"/>
        <v>229.62616822429908</v>
      </c>
      <c r="N5008" s="371">
        <f t="shared" si="19"/>
        <v>9.027808105511399</v>
      </c>
    </row>
    <row r="5009" spans="1:14">
      <c r="A5009" s="370"/>
      <c r="B5009" s="370">
        <v>313.92</v>
      </c>
      <c r="C5009" s="370">
        <v>13</v>
      </c>
      <c r="D5009" s="370">
        <v>78</v>
      </c>
      <c r="E5009" s="370"/>
      <c r="F5009" s="370">
        <v>3.5</v>
      </c>
      <c r="J5009" s="370">
        <v>214</v>
      </c>
      <c r="K5009" s="370">
        <v>175</v>
      </c>
      <c r="M5009" s="371">
        <f t="shared" si="18"/>
        <v>256.71028037383178</v>
      </c>
      <c r="N5009" s="371">
        <f t="shared" si="19"/>
        <v>8.6934448423443111</v>
      </c>
    </row>
    <row r="5010" spans="1:14">
      <c r="A5010" s="370"/>
      <c r="B5010" s="370">
        <v>360</v>
      </c>
      <c r="C5010" s="370">
        <v>12.2</v>
      </c>
      <c r="D5010" s="370">
        <v>81</v>
      </c>
      <c r="E5010" s="370"/>
      <c r="F5010" s="370">
        <v>3.8</v>
      </c>
      <c r="J5010" s="370">
        <v>214</v>
      </c>
      <c r="K5010" s="370">
        <v>175</v>
      </c>
      <c r="M5010" s="371">
        <f t="shared" si="18"/>
        <v>294.39252336448595</v>
      </c>
      <c r="N5010" s="371">
        <f t="shared" si="19"/>
        <v>8.158463621276967</v>
      </c>
    </row>
    <row r="5011" spans="1:14">
      <c r="A5011" s="370"/>
      <c r="B5011" s="370">
        <v>435.6</v>
      </c>
      <c r="C5011" s="370">
        <v>10.5</v>
      </c>
      <c r="D5011" s="370">
        <v>75</v>
      </c>
      <c r="E5011" s="370"/>
      <c r="F5011" s="370">
        <v>4.75</v>
      </c>
      <c r="J5011" s="370">
        <v>214</v>
      </c>
      <c r="K5011" s="370">
        <v>175</v>
      </c>
      <c r="M5011" s="371">
        <f t="shared" si="18"/>
        <v>356.21495327102804</v>
      </c>
      <c r="N5011" s="371">
        <f t="shared" si="19"/>
        <v>7.0216285265088665</v>
      </c>
    </row>
    <row r="5012" spans="1:14">
      <c r="A5012" s="370"/>
      <c r="B5012" s="370">
        <v>473.4</v>
      </c>
      <c r="C5012" s="370">
        <v>9.5</v>
      </c>
      <c r="D5012" s="370">
        <v>71</v>
      </c>
      <c r="E5012" s="370"/>
      <c r="F5012" s="370">
        <v>5.25</v>
      </c>
      <c r="J5012" s="370">
        <v>214</v>
      </c>
      <c r="K5012" s="370">
        <v>175</v>
      </c>
      <c r="M5012" s="371">
        <f t="shared" si="18"/>
        <v>387.12616822429908</v>
      </c>
      <c r="N5012" s="371">
        <f t="shared" si="19"/>
        <v>6.3529020001746881</v>
      </c>
    </row>
    <row r="5013" spans="1:14">
      <c r="A5013" s="370"/>
      <c r="B5013" s="370">
        <v>478.8</v>
      </c>
      <c r="C5013" s="370">
        <v>9.3800000000000008</v>
      </c>
      <c r="D5013" s="370">
        <v>70</v>
      </c>
      <c r="E5013" s="370"/>
      <c r="F5013" s="370">
        <v>5.35</v>
      </c>
      <c r="J5013" s="370">
        <v>214</v>
      </c>
      <c r="K5013" s="370">
        <v>175</v>
      </c>
      <c r="M5013" s="371">
        <f t="shared" si="18"/>
        <v>391.54205607476638</v>
      </c>
      <c r="N5013" s="371">
        <f t="shared" si="19"/>
        <v>6.2726548170145877</v>
      </c>
    </row>
    <row r="5015" spans="1:14">
      <c r="A5015" s="413" t="s">
        <v>727</v>
      </c>
      <c r="B5015" s="370">
        <v>0</v>
      </c>
      <c r="C5015" s="370">
        <v>23.4</v>
      </c>
      <c r="D5015" s="370">
        <v>0.05</v>
      </c>
      <c r="E5015" s="370"/>
      <c r="F5015" s="370">
        <v>2.1</v>
      </c>
      <c r="G5015" s="370">
        <v>185.4</v>
      </c>
      <c r="H5015" s="370">
        <v>450</v>
      </c>
      <c r="I5015" s="370">
        <v>1450</v>
      </c>
      <c r="J5015" s="370">
        <v>264</v>
      </c>
      <c r="K5015" s="370">
        <v>215</v>
      </c>
      <c r="M5015" s="371">
        <f t="shared" si="18"/>
        <v>0</v>
      </c>
      <c r="N5015" s="371">
        <f t="shared" si="19"/>
        <v>15.519757231404959</v>
      </c>
    </row>
    <row r="5016" spans="1:14">
      <c r="A5016" s="370"/>
      <c r="B5016" s="370">
        <v>149.4</v>
      </c>
      <c r="C5016" s="370">
        <v>23.2</v>
      </c>
      <c r="D5016" s="370">
        <v>63</v>
      </c>
      <c r="E5016" s="370"/>
      <c r="F5016" s="370">
        <v>2.2000000000000002</v>
      </c>
      <c r="J5016" s="370">
        <v>264</v>
      </c>
      <c r="K5016" s="370">
        <v>215</v>
      </c>
      <c r="M5016" s="371">
        <f t="shared" si="18"/>
        <v>121.67045454545455</v>
      </c>
      <c r="N5016" s="371">
        <f t="shared" si="19"/>
        <v>15.387109733700644</v>
      </c>
    </row>
    <row r="5017" spans="1:14">
      <c r="A5017" s="370"/>
      <c r="B5017" s="370">
        <v>205.92</v>
      </c>
      <c r="C5017" s="370">
        <v>23</v>
      </c>
      <c r="D5017" s="370">
        <v>73</v>
      </c>
      <c r="E5017" s="370"/>
      <c r="F5017" s="370">
        <v>2.25</v>
      </c>
      <c r="J5017" s="370">
        <v>264</v>
      </c>
      <c r="K5017" s="370">
        <v>215</v>
      </c>
      <c r="M5017" s="371">
        <f t="shared" ref="M5017:M5080" si="20">B5017*K5017/J5017</f>
        <v>167.7</v>
      </c>
      <c r="N5017" s="371">
        <f t="shared" ref="N5017:N5080" si="21">C5017*(K5017/J5017)^2</f>
        <v>15.254462235996328</v>
      </c>
    </row>
    <row r="5018" spans="1:14">
      <c r="A5018" s="370"/>
      <c r="B5018" s="370">
        <v>264.60000000000002</v>
      </c>
      <c r="C5018" s="370">
        <v>22.5</v>
      </c>
      <c r="D5018" s="370">
        <v>80</v>
      </c>
      <c r="E5018" s="370"/>
      <c r="F5018" s="370">
        <v>2.35</v>
      </c>
      <c r="J5018" s="370">
        <v>264</v>
      </c>
      <c r="K5018" s="370">
        <v>215</v>
      </c>
      <c r="M5018" s="371">
        <f t="shared" si="20"/>
        <v>215.4886363636364</v>
      </c>
      <c r="N5018" s="371">
        <f t="shared" si="21"/>
        <v>14.922843491735538</v>
      </c>
    </row>
    <row r="5019" spans="1:14">
      <c r="A5019" s="370"/>
      <c r="B5019" s="370">
        <v>309.60000000000002</v>
      </c>
      <c r="C5019" s="370">
        <v>21.35</v>
      </c>
      <c r="D5019" s="370">
        <v>81</v>
      </c>
      <c r="E5019" s="370"/>
      <c r="F5019" s="370">
        <v>2.65</v>
      </c>
      <c r="J5019" s="370">
        <v>264</v>
      </c>
      <c r="K5019" s="370">
        <v>215</v>
      </c>
      <c r="M5019" s="371">
        <f t="shared" si="20"/>
        <v>252.13636363636363</v>
      </c>
      <c r="N5019" s="371">
        <f t="shared" si="21"/>
        <v>14.160120379935723</v>
      </c>
    </row>
    <row r="5020" spans="1:14">
      <c r="A5020" s="370"/>
      <c r="B5020" s="370">
        <v>396</v>
      </c>
      <c r="C5020" s="370">
        <v>17.399999999999999</v>
      </c>
      <c r="D5020" s="370">
        <v>73</v>
      </c>
      <c r="E5020" s="370"/>
      <c r="F5020" s="370">
        <v>4.3499999999999996</v>
      </c>
      <c r="J5020" s="370">
        <v>264</v>
      </c>
      <c r="K5020" s="370">
        <v>215</v>
      </c>
      <c r="M5020" s="371">
        <f t="shared" si="20"/>
        <v>322.5</v>
      </c>
      <c r="N5020" s="371">
        <f t="shared" si="21"/>
        <v>11.540332300275482</v>
      </c>
    </row>
    <row r="5021" spans="1:14">
      <c r="A5021" s="370"/>
      <c r="B5021" s="370">
        <v>435.6</v>
      </c>
      <c r="C5021" s="370">
        <v>14.4</v>
      </c>
      <c r="D5021" s="370">
        <v>63</v>
      </c>
      <c r="E5021" s="370"/>
      <c r="F5021" s="370">
        <v>6.4</v>
      </c>
      <c r="J5021" s="370">
        <v>264</v>
      </c>
      <c r="K5021" s="370">
        <v>215</v>
      </c>
      <c r="M5021" s="371">
        <f t="shared" si="20"/>
        <v>354.75</v>
      </c>
      <c r="N5021" s="371">
        <f t="shared" si="21"/>
        <v>9.5506198347107443</v>
      </c>
    </row>
    <row r="5022" spans="1:14">
      <c r="A5022" s="370"/>
      <c r="B5022" s="370">
        <v>450</v>
      </c>
      <c r="C5022" s="370">
        <v>13.7</v>
      </c>
      <c r="D5022" s="370">
        <v>55</v>
      </c>
      <c r="E5022" s="370"/>
      <c r="F5022" s="370">
        <v>7.5</v>
      </c>
      <c r="J5022" s="370">
        <v>264</v>
      </c>
      <c r="K5022" s="370">
        <v>215</v>
      </c>
      <c r="M5022" s="371">
        <f t="shared" si="20"/>
        <v>366.47727272727275</v>
      </c>
      <c r="N5022" s="371">
        <f t="shared" si="21"/>
        <v>9.0863535927456383</v>
      </c>
    </row>
    <row r="5024" spans="1:14">
      <c r="A5024" s="413" t="s">
        <v>728</v>
      </c>
      <c r="B5024" s="370">
        <v>0</v>
      </c>
      <c r="C5024" s="370">
        <v>36.299999999999997</v>
      </c>
      <c r="D5024" s="370">
        <v>0.05</v>
      </c>
      <c r="E5024" s="370"/>
      <c r="F5024" s="370">
        <v>2</v>
      </c>
      <c r="G5024" s="370">
        <v>200</v>
      </c>
      <c r="H5024" s="370">
        <v>581.4</v>
      </c>
      <c r="I5024" s="370">
        <v>1450</v>
      </c>
      <c r="J5024" s="370">
        <v>329</v>
      </c>
      <c r="K5024" s="370">
        <v>255</v>
      </c>
      <c r="M5024" s="371">
        <f t="shared" si="20"/>
        <v>0</v>
      </c>
      <c r="N5024" s="371">
        <f t="shared" si="21"/>
        <v>21.806963165528774</v>
      </c>
    </row>
    <row r="5025" spans="1:14">
      <c r="A5025" s="370"/>
      <c r="B5025" s="370">
        <v>190.8</v>
      </c>
      <c r="C5025" s="370">
        <v>36</v>
      </c>
      <c r="D5025" s="370">
        <v>69</v>
      </c>
      <c r="E5025" s="370"/>
      <c r="F5025" s="370">
        <v>2.1</v>
      </c>
      <c r="J5025" s="370">
        <v>329</v>
      </c>
      <c r="K5025" s="370">
        <v>255</v>
      </c>
      <c r="M5025" s="371">
        <f t="shared" si="20"/>
        <v>147.88449848024317</v>
      </c>
      <c r="N5025" s="371">
        <f t="shared" si="21"/>
        <v>21.626740329450026</v>
      </c>
    </row>
    <row r="5026" spans="1:14">
      <c r="A5026" s="370"/>
      <c r="B5026" s="370">
        <v>280.8</v>
      </c>
      <c r="C5026" s="370">
        <v>35.6</v>
      </c>
      <c r="D5026" s="370">
        <v>80</v>
      </c>
      <c r="E5026" s="370"/>
      <c r="F5026" s="370">
        <v>2.35</v>
      </c>
      <c r="J5026" s="370">
        <v>329</v>
      </c>
      <c r="K5026" s="370">
        <v>255</v>
      </c>
      <c r="M5026" s="371">
        <f t="shared" si="20"/>
        <v>217.64133738601825</v>
      </c>
      <c r="N5026" s="371">
        <f t="shared" si="21"/>
        <v>21.386443214678359</v>
      </c>
    </row>
    <row r="5027" spans="1:14">
      <c r="A5027" s="370"/>
      <c r="B5027" s="370">
        <v>329.4</v>
      </c>
      <c r="C5027" s="370">
        <v>35.1</v>
      </c>
      <c r="D5027" s="370">
        <v>83</v>
      </c>
      <c r="E5027" s="370"/>
      <c r="F5027" s="370">
        <v>2.7</v>
      </c>
      <c r="J5027" s="370">
        <v>329</v>
      </c>
      <c r="K5027" s="370">
        <v>255</v>
      </c>
      <c r="M5027" s="371">
        <f t="shared" si="20"/>
        <v>255.31003039513678</v>
      </c>
      <c r="N5027" s="371">
        <f t="shared" si="21"/>
        <v>21.086071821213775</v>
      </c>
    </row>
    <row r="5028" spans="1:14">
      <c r="A5028" s="370"/>
      <c r="B5028" s="370">
        <v>396</v>
      </c>
      <c r="C5028" s="370">
        <v>33.299999999999997</v>
      </c>
      <c r="D5028" s="370">
        <v>85</v>
      </c>
      <c r="E5028" s="370"/>
      <c r="F5028" s="370">
        <v>3.3</v>
      </c>
      <c r="J5028" s="370">
        <v>329</v>
      </c>
      <c r="K5028" s="370">
        <v>255</v>
      </c>
      <c r="M5028" s="371">
        <f t="shared" si="20"/>
        <v>306.93009118541033</v>
      </c>
      <c r="N5028" s="371">
        <f t="shared" si="21"/>
        <v>20.004734804741272</v>
      </c>
    </row>
    <row r="5029" spans="1:14">
      <c r="A5029" s="370"/>
      <c r="B5029" s="370">
        <v>496.8</v>
      </c>
      <c r="C5029" s="370">
        <v>28</v>
      </c>
      <c r="D5029" s="370">
        <v>80</v>
      </c>
      <c r="E5029" s="370"/>
      <c r="F5029" s="370">
        <v>4.6500000000000004</v>
      </c>
      <c r="J5029" s="370">
        <v>329</v>
      </c>
      <c r="K5029" s="370">
        <v>255</v>
      </c>
      <c r="M5029" s="371">
        <f t="shared" si="20"/>
        <v>385.05775075987845</v>
      </c>
      <c r="N5029" s="371">
        <f t="shared" si="21"/>
        <v>16.820798034016686</v>
      </c>
    </row>
    <row r="5030" spans="1:14">
      <c r="A5030" s="370"/>
      <c r="B5030" s="370">
        <v>567</v>
      </c>
      <c r="C5030" s="370">
        <v>22.9</v>
      </c>
      <c r="D5030" s="370">
        <v>69</v>
      </c>
      <c r="E5030" s="370"/>
      <c r="F5030" s="370">
        <v>5.7</v>
      </c>
      <c r="J5030" s="370">
        <v>329</v>
      </c>
      <c r="K5030" s="370">
        <v>255</v>
      </c>
      <c r="M5030" s="371">
        <f t="shared" si="20"/>
        <v>439.468085106383</v>
      </c>
      <c r="N5030" s="371">
        <f t="shared" si="21"/>
        <v>13.757009820677933</v>
      </c>
    </row>
    <row r="5031" spans="1:14">
      <c r="A5031" s="370"/>
      <c r="B5031" s="370">
        <v>581.4</v>
      </c>
      <c r="C5031" s="370">
        <v>22</v>
      </c>
      <c r="D5031" s="370">
        <v>67</v>
      </c>
      <c r="E5031" s="370"/>
      <c r="F5031" s="370">
        <v>5.85</v>
      </c>
      <c r="J5031" s="370">
        <v>329</v>
      </c>
      <c r="K5031" s="370">
        <v>255</v>
      </c>
      <c r="M5031" s="371">
        <f t="shared" si="20"/>
        <v>450.629179331307</v>
      </c>
      <c r="N5031" s="371">
        <f t="shared" si="21"/>
        <v>13.216341312441683</v>
      </c>
    </row>
    <row r="5033" spans="1:14">
      <c r="A5033" s="413" t="s">
        <v>730</v>
      </c>
      <c r="B5033" s="370">
        <v>0</v>
      </c>
      <c r="C5033" s="370">
        <v>56.35</v>
      </c>
      <c r="D5033" s="370">
        <v>0.05</v>
      </c>
      <c r="E5033" s="370"/>
      <c r="F5033" s="370">
        <v>2</v>
      </c>
      <c r="G5033" s="370">
        <v>187.20000000000002</v>
      </c>
      <c r="H5033" s="370">
        <v>565.20000000000005</v>
      </c>
      <c r="I5033" s="370">
        <v>1450</v>
      </c>
      <c r="J5033" s="370">
        <v>409</v>
      </c>
      <c r="K5033" s="370">
        <v>320</v>
      </c>
      <c r="M5033" s="371">
        <f t="shared" si="20"/>
        <v>0</v>
      </c>
      <c r="N5033" s="371">
        <f t="shared" si="21"/>
        <v>34.494294032197324</v>
      </c>
    </row>
    <row r="5034" spans="1:14">
      <c r="A5034" s="370"/>
      <c r="B5034" s="370">
        <v>187.2</v>
      </c>
      <c r="C5034" s="370">
        <v>55</v>
      </c>
      <c r="D5034" s="370">
        <v>61</v>
      </c>
      <c r="E5034" s="370"/>
      <c r="F5034" s="370">
        <v>2.1</v>
      </c>
      <c r="J5034" s="370">
        <v>409</v>
      </c>
      <c r="K5034" s="370">
        <v>320</v>
      </c>
      <c r="M5034" s="371">
        <f t="shared" si="20"/>
        <v>146.46454767726161</v>
      </c>
      <c r="N5034" s="371">
        <f t="shared" si="21"/>
        <v>33.667900120157107</v>
      </c>
    </row>
    <row r="5035" spans="1:14">
      <c r="A5035" s="370"/>
      <c r="B5035" s="370">
        <v>306</v>
      </c>
      <c r="C5035" s="370">
        <v>52.8</v>
      </c>
      <c r="D5035" s="370">
        <v>76</v>
      </c>
      <c r="E5035" s="370"/>
      <c r="F5035" s="370">
        <v>2.5</v>
      </c>
      <c r="J5035" s="370">
        <v>409</v>
      </c>
      <c r="K5035" s="370">
        <v>320</v>
      </c>
      <c r="M5035" s="371">
        <f t="shared" si="20"/>
        <v>239.41320293398533</v>
      </c>
      <c r="N5035" s="371">
        <f t="shared" si="21"/>
        <v>32.321184115350817</v>
      </c>
    </row>
    <row r="5036" spans="1:14">
      <c r="A5036" s="370"/>
      <c r="B5036" s="370">
        <v>360</v>
      </c>
      <c r="C5036" s="370">
        <v>50.8</v>
      </c>
      <c r="D5036" s="370">
        <v>79</v>
      </c>
      <c r="E5036" s="370"/>
      <c r="F5036" s="370">
        <v>3</v>
      </c>
      <c r="J5036" s="370">
        <v>409</v>
      </c>
      <c r="K5036" s="370">
        <v>320</v>
      </c>
      <c r="M5036" s="371">
        <f t="shared" si="20"/>
        <v>281.66259168704158</v>
      </c>
      <c r="N5036" s="371">
        <f t="shared" si="21"/>
        <v>31.096896838254196</v>
      </c>
    </row>
    <row r="5037" spans="1:14">
      <c r="A5037" s="370"/>
      <c r="B5037" s="370">
        <v>405</v>
      </c>
      <c r="C5037" s="370">
        <v>48.4</v>
      </c>
      <c r="D5037" s="370">
        <v>81.5</v>
      </c>
      <c r="E5037" s="370"/>
      <c r="F5037" s="370">
        <v>3.6</v>
      </c>
      <c r="J5037" s="370">
        <v>409</v>
      </c>
      <c r="K5037" s="370">
        <v>320</v>
      </c>
      <c r="M5037" s="371">
        <f t="shared" si="20"/>
        <v>316.87041564792179</v>
      </c>
      <c r="N5037" s="371">
        <f t="shared" si="21"/>
        <v>29.627752105738253</v>
      </c>
    </row>
    <row r="5038" spans="1:14">
      <c r="A5038" s="370"/>
      <c r="B5038" s="370">
        <v>493.2</v>
      </c>
      <c r="C5038" s="370">
        <v>40.799999999999997</v>
      </c>
      <c r="D5038" s="370">
        <v>76</v>
      </c>
      <c r="E5038" s="370"/>
      <c r="F5038" s="370">
        <v>5.25</v>
      </c>
      <c r="J5038" s="370">
        <v>409</v>
      </c>
      <c r="K5038" s="370">
        <v>320</v>
      </c>
      <c r="M5038" s="371">
        <f t="shared" si="20"/>
        <v>385.87775061124694</v>
      </c>
      <c r="N5038" s="371">
        <f t="shared" si="21"/>
        <v>24.975460452771088</v>
      </c>
    </row>
    <row r="5039" spans="1:14">
      <c r="A5039" s="370"/>
      <c r="B5039" s="370">
        <v>540</v>
      </c>
      <c r="C5039" s="370">
        <v>36</v>
      </c>
      <c r="D5039" s="370">
        <v>70</v>
      </c>
      <c r="E5039" s="370"/>
      <c r="F5039" s="370">
        <v>6.4</v>
      </c>
      <c r="J5039" s="370">
        <v>409</v>
      </c>
      <c r="K5039" s="370">
        <v>320</v>
      </c>
      <c r="M5039" s="371">
        <f t="shared" si="20"/>
        <v>422.49388753056235</v>
      </c>
      <c r="N5039" s="371">
        <f t="shared" si="21"/>
        <v>22.037170987739195</v>
      </c>
    </row>
    <row r="5040" spans="1:14">
      <c r="A5040" s="370"/>
      <c r="B5040" s="370">
        <v>565.20000000000005</v>
      </c>
      <c r="C5040" s="370">
        <v>33.1</v>
      </c>
      <c r="D5040" s="370">
        <v>64</v>
      </c>
      <c r="E5040" s="370"/>
      <c r="F5040" s="370">
        <v>7</v>
      </c>
      <c r="J5040" s="370">
        <v>409</v>
      </c>
      <c r="K5040" s="370">
        <v>320</v>
      </c>
      <c r="M5040" s="371">
        <f t="shared" si="20"/>
        <v>442.21026894865525</v>
      </c>
      <c r="N5040" s="371">
        <f t="shared" si="21"/>
        <v>20.261954435949097</v>
      </c>
    </row>
    <row r="5042" spans="1:14">
      <c r="A5042" s="413" t="s">
        <v>731</v>
      </c>
      <c r="B5042" s="370">
        <v>0</v>
      </c>
      <c r="C5042" s="370">
        <v>22.7</v>
      </c>
      <c r="D5042" s="370">
        <v>0.05</v>
      </c>
      <c r="E5042" s="370"/>
      <c r="F5042" s="370">
        <v>0</v>
      </c>
      <c r="G5042" s="370">
        <v>27</v>
      </c>
      <c r="H5042" s="370">
        <v>612</v>
      </c>
      <c r="I5042" s="370">
        <v>1450</v>
      </c>
      <c r="J5042" s="370">
        <v>288</v>
      </c>
      <c r="K5042" s="370">
        <v>255</v>
      </c>
      <c r="M5042" s="371">
        <f t="shared" si="20"/>
        <v>0</v>
      </c>
      <c r="N5042" s="371">
        <f t="shared" si="21"/>
        <v>17.795952690972221</v>
      </c>
    </row>
    <row r="5043" spans="1:14">
      <c r="A5043" s="370"/>
      <c r="B5043" s="370">
        <v>207</v>
      </c>
      <c r="C5043" s="370">
        <v>21.15</v>
      </c>
      <c r="D5043" s="370">
        <v>51</v>
      </c>
      <c r="E5043" s="370"/>
      <c r="F5043" s="370">
        <v>2.5</v>
      </c>
      <c r="J5043" s="370">
        <v>288</v>
      </c>
      <c r="K5043" s="370">
        <v>255</v>
      </c>
      <c r="M5043" s="371">
        <f t="shared" si="20"/>
        <v>183.28125</v>
      </c>
      <c r="N5043" s="371">
        <f t="shared" si="21"/>
        <v>16.580810546874996</v>
      </c>
    </row>
    <row r="5044" spans="1:14">
      <c r="A5044" s="370"/>
      <c r="B5044" s="370">
        <v>324</v>
      </c>
      <c r="C5044" s="370">
        <v>19.149999999999999</v>
      </c>
      <c r="D5044" s="370">
        <v>73</v>
      </c>
      <c r="E5044" s="370"/>
      <c r="F5044" s="370">
        <v>3</v>
      </c>
      <c r="J5044" s="370">
        <v>288</v>
      </c>
      <c r="K5044" s="370">
        <v>255</v>
      </c>
      <c r="M5044" s="371">
        <f t="shared" si="20"/>
        <v>286.875</v>
      </c>
      <c r="N5044" s="371">
        <f t="shared" si="21"/>
        <v>15.012885199652775</v>
      </c>
    </row>
    <row r="5045" spans="1:14">
      <c r="A5045" s="370"/>
      <c r="B5045" s="370">
        <v>381.6</v>
      </c>
      <c r="C5045" s="370">
        <v>17.649999999999999</v>
      </c>
      <c r="D5045" s="370">
        <v>77</v>
      </c>
      <c r="E5045" s="370"/>
      <c r="F5045" s="370">
        <v>3.85</v>
      </c>
      <c r="J5045" s="370">
        <v>288</v>
      </c>
      <c r="K5045" s="370">
        <v>255</v>
      </c>
      <c r="M5045" s="371">
        <f t="shared" si="20"/>
        <v>337.875</v>
      </c>
      <c r="N5045" s="371">
        <f t="shared" si="21"/>
        <v>13.836941189236109</v>
      </c>
    </row>
    <row r="5046" spans="1:14">
      <c r="A5046" s="370"/>
      <c r="B5046" s="370">
        <v>450</v>
      </c>
      <c r="C5046" s="370">
        <v>15.4</v>
      </c>
      <c r="D5046" s="370">
        <v>80</v>
      </c>
      <c r="E5046" s="370"/>
      <c r="F5046" s="370">
        <v>4.5999999999999996</v>
      </c>
      <c r="J5046" s="370">
        <v>288</v>
      </c>
      <c r="K5046" s="370">
        <v>255</v>
      </c>
      <c r="M5046" s="371">
        <f t="shared" si="20"/>
        <v>398.4375</v>
      </c>
      <c r="N5046" s="371">
        <f t="shared" si="21"/>
        <v>12.073025173611111</v>
      </c>
    </row>
    <row r="5047" spans="1:14">
      <c r="A5047" s="370"/>
      <c r="B5047" s="370">
        <v>550.79999999999995</v>
      </c>
      <c r="C5047" s="370">
        <v>11.2</v>
      </c>
      <c r="D5047" s="370">
        <v>73</v>
      </c>
      <c r="E5047" s="370"/>
      <c r="F5047" s="370">
        <v>6</v>
      </c>
      <c r="J5047" s="370">
        <v>288</v>
      </c>
      <c r="K5047" s="370">
        <v>255</v>
      </c>
      <c r="M5047" s="371">
        <f t="shared" si="20"/>
        <v>487.6875</v>
      </c>
      <c r="N5047" s="371">
        <f t="shared" si="21"/>
        <v>8.7803819444444429</v>
      </c>
    </row>
    <row r="5048" spans="1:14">
      <c r="A5048" s="370"/>
      <c r="B5048" s="370">
        <v>595.79999999999995</v>
      </c>
      <c r="C5048" s="370">
        <v>9.1999999999999993</v>
      </c>
      <c r="D5048" s="370">
        <v>63</v>
      </c>
      <c r="E5048" s="370"/>
      <c r="F5048" s="370">
        <v>6.65</v>
      </c>
      <c r="J5048" s="370">
        <v>288</v>
      </c>
      <c r="K5048" s="370">
        <v>255</v>
      </c>
      <c r="M5048" s="371">
        <f t="shared" si="20"/>
        <v>527.53125</v>
      </c>
      <c r="N5048" s="371">
        <f t="shared" si="21"/>
        <v>7.2124565972222214</v>
      </c>
    </row>
    <row r="5049" spans="1:14">
      <c r="A5049" s="370"/>
      <c r="B5049" s="370">
        <v>612</v>
      </c>
      <c r="C5049" s="370">
        <v>8.4</v>
      </c>
      <c r="D5049" s="370">
        <v>59</v>
      </c>
      <c r="E5049" s="370"/>
      <c r="F5049" s="370">
        <v>7</v>
      </c>
      <c r="J5049" s="370">
        <v>288</v>
      </c>
      <c r="K5049" s="370">
        <v>255</v>
      </c>
      <c r="M5049" s="371">
        <f t="shared" si="20"/>
        <v>541.875</v>
      </c>
      <c r="N5049" s="371">
        <f t="shared" si="21"/>
        <v>6.585286458333333</v>
      </c>
    </row>
    <row r="5051" spans="1:14">
      <c r="A5051" s="413" t="s">
        <v>733</v>
      </c>
      <c r="B5051" s="370">
        <v>0</v>
      </c>
      <c r="C5051" s="370">
        <v>33.200000000000003</v>
      </c>
      <c r="D5051" s="370">
        <v>0.05</v>
      </c>
      <c r="E5051" s="370"/>
      <c r="F5051" s="370">
        <v>3.2</v>
      </c>
      <c r="G5051" s="370">
        <v>275.40000000000003</v>
      </c>
      <c r="H5051" s="370">
        <v>849.6</v>
      </c>
      <c r="I5051" s="370">
        <v>1450</v>
      </c>
      <c r="J5051" s="370">
        <v>329</v>
      </c>
      <c r="K5051" s="370">
        <v>255</v>
      </c>
      <c r="M5051" s="371">
        <f t="shared" si="20"/>
        <v>0</v>
      </c>
      <c r="N5051" s="371">
        <f t="shared" si="21"/>
        <v>19.944660526048359</v>
      </c>
    </row>
    <row r="5052" spans="1:14">
      <c r="A5052" s="370"/>
      <c r="B5052" s="370">
        <v>275.39999999999998</v>
      </c>
      <c r="C5052" s="370">
        <v>32.85</v>
      </c>
      <c r="D5052" s="370">
        <v>61</v>
      </c>
      <c r="E5052" s="370"/>
      <c r="F5052" s="370">
        <v>3.3</v>
      </c>
      <c r="J5052" s="370">
        <v>329</v>
      </c>
      <c r="K5052" s="370">
        <v>255</v>
      </c>
      <c r="M5052" s="371">
        <f t="shared" si="20"/>
        <v>213.45592705167172</v>
      </c>
      <c r="N5052" s="371">
        <f t="shared" si="21"/>
        <v>19.73440055062315</v>
      </c>
    </row>
    <row r="5053" spans="1:14">
      <c r="A5053" s="370"/>
      <c r="B5053" s="370">
        <v>459</v>
      </c>
      <c r="C5053" s="370">
        <v>31.3</v>
      </c>
      <c r="D5053" s="370">
        <v>78</v>
      </c>
      <c r="E5053" s="370"/>
      <c r="F5053" s="370">
        <v>3.55</v>
      </c>
      <c r="J5053" s="370">
        <v>329</v>
      </c>
      <c r="K5053" s="370">
        <v>255</v>
      </c>
      <c r="M5053" s="371">
        <f t="shared" si="20"/>
        <v>355.75987841945289</v>
      </c>
      <c r="N5053" s="371">
        <f t="shared" si="21"/>
        <v>18.80324923088294</v>
      </c>
    </row>
    <row r="5054" spans="1:14">
      <c r="A5054" s="370"/>
      <c r="B5054" s="370">
        <v>550.79999999999995</v>
      </c>
      <c r="C5054" s="370">
        <v>29.8</v>
      </c>
      <c r="D5054" s="370">
        <v>82</v>
      </c>
      <c r="E5054" s="370"/>
      <c r="F5054" s="370">
        <v>3.7</v>
      </c>
      <c r="J5054" s="370">
        <v>329</v>
      </c>
      <c r="K5054" s="370">
        <v>255</v>
      </c>
      <c r="M5054" s="371">
        <f t="shared" si="20"/>
        <v>426.91185410334344</v>
      </c>
      <c r="N5054" s="371">
        <f t="shared" si="21"/>
        <v>17.902135050489189</v>
      </c>
    </row>
    <row r="5055" spans="1:14">
      <c r="A5055" s="370"/>
      <c r="B5055" s="370">
        <v>597.6</v>
      </c>
      <c r="C5055" s="370">
        <v>27.75</v>
      </c>
      <c r="D5055" s="370">
        <v>84</v>
      </c>
      <c r="E5055" s="370"/>
      <c r="F5055" s="370">
        <v>3.85</v>
      </c>
      <c r="J5055" s="370">
        <v>329</v>
      </c>
      <c r="K5055" s="370">
        <v>255</v>
      </c>
      <c r="M5055" s="371">
        <f t="shared" si="20"/>
        <v>463.1854103343465</v>
      </c>
      <c r="N5055" s="371">
        <f t="shared" si="21"/>
        <v>16.670612337284396</v>
      </c>
    </row>
    <row r="5056" spans="1:14">
      <c r="A5056" s="370"/>
      <c r="B5056" s="370">
        <v>763.2</v>
      </c>
      <c r="C5056" s="370">
        <v>23.2</v>
      </c>
      <c r="D5056" s="370">
        <v>78</v>
      </c>
      <c r="E5056" s="370"/>
      <c r="F5056" s="370">
        <v>4.8</v>
      </c>
      <c r="J5056" s="370">
        <v>329</v>
      </c>
      <c r="K5056" s="370">
        <v>255</v>
      </c>
      <c r="M5056" s="371">
        <f t="shared" si="20"/>
        <v>591.53799392097267</v>
      </c>
      <c r="N5056" s="371">
        <f t="shared" si="21"/>
        <v>13.937232656756683</v>
      </c>
    </row>
    <row r="5057" spans="1:14">
      <c r="A5057" s="370"/>
      <c r="B5057" s="370">
        <v>833.4</v>
      </c>
      <c r="C5057" s="370">
        <v>20.3</v>
      </c>
      <c r="D5057" s="370">
        <v>73</v>
      </c>
      <c r="E5057" s="370"/>
      <c r="F5057" s="370">
        <v>5.6</v>
      </c>
      <c r="J5057" s="370">
        <v>329</v>
      </c>
      <c r="K5057" s="370">
        <v>255</v>
      </c>
      <c r="M5057" s="371">
        <f t="shared" si="20"/>
        <v>645.94832826747722</v>
      </c>
      <c r="N5057" s="371">
        <f t="shared" si="21"/>
        <v>12.195078574662098</v>
      </c>
    </row>
    <row r="5058" spans="1:14">
      <c r="A5058" s="370"/>
      <c r="B5058" s="370">
        <v>849.6</v>
      </c>
      <c r="C5058" s="370">
        <v>19.5</v>
      </c>
      <c r="D5058" s="370">
        <v>73</v>
      </c>
      <c r="E5058" s="370"/>
      <c r="F5058" s="370">
        <v>5.8</v>
      </c>
      <c r="J5058" s="370">
        <v>329</v>
      </c>
      <c r="K5058" s="370">
        <v>255</v>
      </c>
      <c r="M5058" s="371">
        <f t="shared" si="20"/>
        <v>658.50455927051667</v>
      </c>
      <c r="N5058" s="371">
        <f t="shared" si="21"/>
        <v>11.714484345118764</v>
      </c>
    </row>
    <row r="5060" spans="1:14">
      <c r="A5060" s="413" t="s">
        <v>734</v>
      </c>
      <c r="B5060" s="370">
        <v>0</v>
      </c>
      <c r="C5060" s="370">
        <v>56</v>
      </c>
      <c r="D5060" s="370">
        <v>0.05</v>
      </c>
      <c r="E5060" s="370"/>
      <c r="F5060" s="370">
        <v>3</v>
      </c>
      <c r="G5060" s="370">
        <v>291.60000000000002</v>
      </c>
      <c r="H5060" s="370">
        <v>892.8</v>
      </c>
      <c r="I5060" s="370">
        <v>1450</v>
      </c>
      <c r="J5060" s="370">
        <v>409</v>
      </c>
      <c r="K5060" s="370">
        <v>320</v>
      </c>
      <c r="M5060" s="371">
        <f t="shared" si="20"/>
        <v>0</v>
      </c>
      <c r="N5060" s="371">
        <f t="shared" si="21"/>
        <v>34.280043758705418</v>
      </c>
    </row>
    <row r="5061" spans="1:14">
      <c r="A5061" s="370"/>
      <c r="B5061" s="370">
        <v>291.60000000000002</v>
      </c>
      <c r="C5061" s="370">
        <v>56</v>
      </c>
      <c r="D5061" s="370">
        <v>63</v>
      </c>
      <c r="E5061" s="370"/>
      <c r="F5061" s="370">
        <v>3.05</v>
      </c>
      <c r="J5061" s="370">
        <v>409</v>
      </c>
      <c r="K5061" s="370">
        <v>320</v>
      </c>
      <c r="M5061" s="371">
        <f t="shared" si="20"/>
        <v>228.14669926650367</v>
      </c>
      <c r="N5061" s="371">
        <f t="shared" si="21"/>
        <v>34.280043758705418</v>
      </c>
    </row>
    <row r="5062" spans="1:14">
      <c r="A5062" s="370"/>
      <c r="B5062" s="370">
        <v>477</v>
      </c>
      <c r="C5062" s="370">
        <v>54.5</v>
      </c>
      <c r="D5062" s="370">
        <v>80</v>
      </c>
      <c r="E5062" s="370"/>
      <c r="F5062" s="370">
        <v>3.25</v>
      </c>
      <c r="J5062" s="370">
        <v>409</v>
      </c>
      <c r="K5062" s="370">
        <v>320</v>
      </c>
      <c r="M5062" s="371">
        <f t="shared" si="20"/>
        <v>373.20293398533005</v>
      </c>
      <c r="N5062" s="371">
        <f t="shared" si="21"/>
        <v>33.361828300882948</v>
      </c>
    </row>
    <row r="5063" spans="1:14">
      <c r="A5063" s="370"/>
      <c r="B5063" s="370">
        <v>563.4</v>
      </c>
      <c r="C5063" s="370">
        <v>52.6</v>
      </c>
      <c r="D5063" s="370">
        <v>83</v>
      </c>
      <c r="E5063" s="370"/>
      <c r="F5063" s="370">
        <v>3.55</v>
      </c>
      <c r="J5063" s="370">
        <v>409</v>
      </c>
      <c r="K5063" s="370">
        <v>320</v>
      </c>
      <c r="M5063" s="371">
        <f t="shared" si="20"/>
        <v>440.80195599022005</v>
      </c>
      <c r="N5063" s="371">
        <f t="shared" si="21"/>
        <v>32.198755387641157</v>
      </c>
    </row>
    <row r="5064" spans="1:14">
      <c r="A5064" s="370"/>
      <c r="B5064" s="370">
        <v>648</v>
      </c>
      <c r="C5064" s="370">
        <v>49.6</v>
      </c>
      <c r="D5064" s="370">
        <v>84</v>
      </c>
      <c r="E5064" s="370"/>
      <c r="F5064" s="370">
        <v>3.9</v>
      </c>
      <c r="J5064" s="370">
        <v>409</v>
      </c>
      <c r="K5064" s="370">
        <v>320</v>
      </c>
      <c r="M5064" s="371">
        <f t="shared" si="20"/>
        <v>506.99266503667479</v>
      </c>
      <c r="N5064" s="371">
        <f t="shared" si="21"/>
        <v>30.362324471996228</v>
      </c>
    </row>
    <row r="5065" spans="1:14">
      <c r="A5065" s="370"/>
      <c r="B5065" s="370">
        <v>784.8</v>
      </c>
      <c r="C5065" s="370">
        <v>41.2</v>
      </c>
      <c r="D5065" s="370">
        <v>80</v>
      </c>
      <c r="E5065" s="370"/>
      <c r="F5065" s="370">
        <v>4.8</v>
      </c>
      <c r="J5065" s="370">
        <v>409</v>
      </c>
      <c r="K5065" s="370">
        <v>320</v>
      </c>
      <c r="M5065" s="371">
        <f t="shared" si="20"/>
        <v>614.02444987775061</v>
      </c>
      <c r="N5065" s="371">
        <f t="shared" si="21"/>
        <v>25.220317908190413</v>
      </c>
    </row>
    <row r="5066" spans="1:14">
      <c r="A5066" s="370"/>
      <c r="B5066" s="370">
        <v>838.8</v>
      </c>
      <c r="C5066" s="370">
        <v>36.4</v>
      </c>
      <c r="D5066" s="370">
        <v>72</v>
      </c>
      <c r="E5066" s="370"/>
      <c r="F5066" s="370">
        <v>5.5</v>
      </c>
      <c r="J5066" s="370">
        <v>409</v>
      </c>
      <c r="K5066" s="370">
        <v>320</v>
      </c>
      <c r="M5066" s="371">
        <f t="shared" si="20"/>
        <v>656.27383863080684</v>
      </c>
      <c r="N5066" s="371">
        <f t="shared" si="21"/>
        <v>22.28202844315852</v>
      </c>
    </row>
    <row r="5067" spans="1:14">
      <c r="A5067" s="370"/>
      <c r="B5067" s="370">
        <v>892.8</v>
      </c>
      <c r="C5067" s="370">
        <v>30</v>
      </c>
      <c r="D5067" s="370">
        <v>61</v>
      </c>
      <c r="E5067" s="370"/>
      <c r="F5067" s="370">
        <v>6.2</v>
      </c>
      <c r="J5067" s="370">
        <v>409</v>
      </c>
      <c r="K5067" s="370">
        <v>320</v>
      </c>
      <c r="M5067" s="371">
        <f t="shared" si="20"/>
        <v>698.52322738386306</v>
      </c>
      <c r="N5067" s="371">
        <f t="shared" si="21"/>
        <v>18.36430915644933</v>
      </c>
    </row>
    <row r="5069" spans="1:14">
      <c r="A5069" s="413" t="s">
        <v>735</v>
      </c>
      <c r="B5069" s="370">
        <v>0</v>
      </c>
      <c r="C5069" s="370">
        <v>32.299999999999997</v>
      </c>
      <c r="D5069" s="370">
        <v>0.05</v>
      </c>
      <c r="E5069" s="370"/>
      <c r="F5069" s="370">
        <v>4</v>
      </c>
      <c r="G5069" s="370">
        <v>437.40000000000003</v>
      </c>
      <c r="H5069" s="370">
        <v>1162.8</v>
      </c>
      <c r="I5069" s="370">
        <v>1450</v>
      </c>
      <c r="J5069" s="370">
        <v>329</v>
      </c>
      <c r="K5069" s="370">
        <v>255</v>
      </c>
      <c r="M5069" s="371">
        <f t="shared" si="20"/>
        <v>0</v>
      </c>
      <c r="N5069" s="371">
        <f t="shared" si="21"/>
        <v>19.403992017812104</v>
      </c>
    </row>
    <row r="5070" spans="1:14">
      <c r="A5070" s="370"/>
      <c r="B5070" s="370">
        <v>437.4</v>
      </c>
      <c r="C5070" s="370">
        <v>31.6</v>
      </c>
      <c r="D5070" s="370">
        <v>57</v>
      </c>
      <c r="E5070" s="370"/>
      <c r="F5070" s="370">
        <v>4.0999999999999996</v>
      </c>
      <c r="J5070" s="370">
        <v>329</v>
      </c>
      <c r="K5070" s="370">
        <v>255</v>
      </c>
      <c r="M5070" s="371">
        <f t="shared" si="20"/>
        <v>339.01823708206689</v>
      </c>
      <c r="N5070" s="371">
        <f t="shared" si="21"/>
        <v>18.983472066961689</v>
      </c>
    </row>
    <row r="5071" spans="1:14">
      <c r="A5071" s="370"/>
      <c r="B5071" s="370">
        <v>619.20000000000005</v>
      </c>
      <c r="C5071" s="370">
        <v>30</v>
      </c>
      <c r="D5071" s="370">
        <v>75</v>
      </c>
      <c r="E5071" s="370"/>
      <c r="F5071" s="370">
        <v>4.45</v>
      </c>
      <c r="J5071" s="370">
        <v>329</v>
      </c>
      <c r="K5071" s="370">
        <v>255</v>
      </c>
      <c r="M5071" s="371">
        <f t="shared" si="20"/>
        <v>479.9270516717325</v>
      </c>
      <c r="N5071" s="371">
        <f t="shared" si="21"/>
        <v>18.022283607875021</v>
      </c>
    </row>
    <row r="5072" spans="1:14">
      <c r="A5072" s="370"/>
      <c r="B5072" s="370">
        <v>792</v>
      </c>
      <c r="C5072" s="370">
        <v>27.5</v>
      </c>
      <c r="D5072" s="370">
        <v>84</v>
      </c>
      <c r="E5072" s="370"/>
      <c r="F5072" s="370">
        <v>5.15</v>
      </c>
      <c r="J5072" s="370">
        <v>329</v>
      </c>
      <c r="K5072" s="370">
        <v>255</v>
      </c>
      <c r="M5072" s="371">
        <f t="shared" si="20"/>
        <v>613.86018237082067</v>
      </c>
      <c r="N5072" s="371">
        <f t="shared" si="21"/>
        <v>16.520426640552103</v>
      </c>
    </row>
    <row r="5073" spans="1:14">
      <c r="A5073" s="370"/>
      <c r="B5073" s="370">
        <v>900</v>
      </c>
      <c r="C5073" s="370">
        <v>25.5</v>
      </c>
      <c r="D5073" s="370">
        <v>85</v>
      </c>
      <c r="E5073" s="370"/>
      <c r="F5073" s="370">
        <v>5.6</v>
      </c>
      <c r="J5073" s="370">
        <v>329</v>
      </c>
      <c r="K5073" s="370">
        <v>255</v>
      </c>
      <c r="M5073" s="371">
        <f t="shared" si="20"/>
        <v>697.56838905775078</v>
      </c>
      <c r="N5073" s="371">
        <f t="shared" si="21"/>
        <v>15.318941066693768</v>
      </c>
    </row>
    <row r="5074" spans="1:14">
      <c r="A5074" s="370"/>
      <c r="B5074" s="370">
        <v>993.6</v>
      </c>
      <c r="C5074" s="370">
        <v>23.75</v>
      </c>
      <c r="D5074" s="370">
        <v>84</v>
      </c>
      <c r="E5074" s="370"/>
      <c r="F5074" s="370">
        <v>5.95</v>
      </c>
      <c r="J5074" s="370">
        <v>329</v>
      </c>
      <c r="K5074" s="370">
        <v>255</v>
      </c>
      <c r="M5074" s="371">
        <f t="shared" si="20"/>
        <v>770.11550151975689</v>
      </c>
      <c r="N5074" s="371">
        <f t="shared" si="21"/>
        <v>14.267641189567726</v>
      </c>
    </row>
    <row r="5075" spans="1:14">
      <c r="A5075" s="370"/>
      <c r="B5075" s="370">
        <v>1087.2</v>
      </c>
      <c r="C5075" s="370">
        <v>21.8</v>
      </c>
      <c r="D5075" s="370">
        <v>80</v>
      </c>
      <c r="E5075" s="370"/>
      <c r="F5075" s="370">
        <v>6.3</v>
      </c>
      <c r="J5075" s="370">
        <v>329</v>
      </c>
      <c r="K5075" s="370">
        <v>255</v>
      </c>
      <c r="M5075" s="371">
        <f t="shared" si="20"/>
        <v>842.66261398176289</v>
      </c>
      <c r="N5075" s="371">
        <f t="shared" si="21"/>
        <v>13.096192755055849</v>
      </c>
    </row>
    <row r="5076" spans="1:14">
      <c r="A5076" s="370"/>
      <c r="B5076" s="370">
        <v>1162.8</v>
      </c>
      <c r="C5076" s="370">
        <v>20.3</v>
      </c>
      <c r="D5076" s="370">
        <v>75</v>
      </c>
      <c r="E5076" s="370"/>
      <c r="F5076" s="370">
        <v>6.6</v>
      </c>
      <c r="J5076" s="370">
        <v>329</v>
      </c>
      <c r="K5076" s="370">
        <v>255</v>
      </c>
      <c r="M5076" s="371">
        <f t="shared" si="20"/>
        <v>901.258358662614</v>
      </c>
      <c r="N5076" s="371">
        <f t="shared" si="21"/>
        <v>12.195078574662098</v>
      </c>
    </row>
    <row r="5078" spans="1:14">
      <c r="A5078" s="413" t="s">
        <v>737</v>
      </c>
      <c r="B5078" s="370">
        <v>0</v>
      </c>
      <c r="C5078" s="370">
        <v>55.5</v>
      </c>
      <c r="D5078" s="370">
        <v>0.05</v>
      </c>
      <c r="E5078" s="370"/>
      <c r="F5078" s="370">
        <v>3.2</v>
      </c>
      <c r="G5078" s="370">
        <v>313.2</v>
      </c>
      <c r="H5078" s="370">
        <v>1098</v>
      </c>
      <c r="I5078" s="370">
        <v>1450</v>
      </c>
      <c r="J5078" s="370">
        <v>409</v>
      </c>
      <c r="K5078" s="370">
        <v>320</v>
      </c>
      <c r="M5078" s="371">
        <f t="shared" si="20"/>
        <v>0</v>
      </c>
      <c r="N5078" s="371">
        <f t="shared" si="21"/>
        <v>33.973971939431259</v>
      </c>
    </row>
    <row r="5079" spans="1:14">
      <c r="A5079" s="370"/>
      <c r="B5079" s="370">
        <v>313.2</v>
      </c>
      <c r="C5079" s="370">
        <v>55.2</v>
      </c>
      <c r="D5079" s="370">
        <v>55</v>
      </c>
      <c r="E5079" s="370"/>
      <c r="F5079" s="370">
        <v>3.3</v>
      </c>
      <c r="J5079" s="370">
        <v>409</v>
      </c>
      <c r="K5079" s="370">
        <v>320</v>
      </c>
      <c r="M5079" s="371">
        <f t="shared" si="20"/>
        <v>245.04645476772617</v>
      </c>
      <c r="N5079" s="371">
        <f t="shared" si="21"/>
        <v>33.790328847866768</v>
      </c>
    </row>
    <row r="5080" spans="1:14">
      <c r="A5080" s="370"/>
      <c r="B5080" s="370">
        <v>491.4</v>
      </c>
      <c r="C5080" s="370">
        <v>54.1</v>
      </c>
      <c r="D5080" s="370">
        <v>73</v>
      </c>
      <c r="E5080" s="370"/>
      <c r="F5080" s="370">
        <v>3.4</v>
      </c>
      <c r="J5080" s="370">
        <v>409</v>
      </c>
      <c r="K5080" s="370">
        <v>320</v>
      </c>
      <c r="M5080" s="371">
        <f t="shared" si="20"/>
        <v>384.46943765281173</v>
      </c>
      <c r="N5080" s="371">
        <f t="shared" si="21"/>
        <v>33.116970845463626</v>
      </c>
    </row>
    <row r="5081" spans="1:14">
      <c r="A5081" s="370"/>
      <c r="B5081" s="370">
        <v>676.8</v>
      </c>
      <c r="C5081" s="370">
        <v>51.85</v>
      </c>
      <c r="D5081" s="370">
        <v>83</v>
      </c>
      <c r="E5081" s="370"/>
      <c r="F5081" s="370">
        <v>3.8</v>
      </c>
      <c r="J5081" s="370">
        <v>409</v>
      </c>
      <c r="K5081" s="370">
        <v>320</v>
      </c>
      <c r="M5081" s="371">
        <f>B5081*K5081/J5081</f>
        <v>529.52567237163817</v>
      </c>
      <c r="N5081" s="371">
        <f>C5081*(K5081/J5081)^2</f>
        <v>31.739647658729925</v>
      </c>
    </row>
    <row r="5082" spans="1:14">
      <c r="A5082" s="370"/>
      <c r="B5082" s="370">
        <v>882</v>
      </c>
      <c r="C5082" s="370">
        <v>46.7</v>
      </c>
      <c r="D5082" s="370">
        <v>88</v>
      </c>
      <c r="E5082" s="370"/>
      <c r="F5082" s="370">
        <v>4.75</v>
      </c>
      <c r="J5082" s="370">
        <v>409</v>
      </c>
      <c r="K5082" s="370">
        <v>320</v>
      </c>
      <c r="M5082" s="371">
        <f>B5082*K5082/J5082</f>
        <v>690.07334963325184</v>
      </c>
      <c r="N5082" s="371">
        <f>C5082*(K5082/J5082)^2</f>
        <v>28.587107920206126</v>
      </c>
    </row>
    <row r="5083" spans="1:14">
      <c r="A5083" s="370"/>
      <c r="B5083" s="370">
        <v>959.4</v>
      </c>
      <c r="C5083" s="370">
        <v>43.1</v>
      </c>
      <c r="D5083" s="370">
        <v>86</v>
      </c>
      <c r="E5083" s="370"/>
      <c r="F5083" s="370">
        <v>5.3</v>
      </c>
      <c r="J5083" s="370">
        <v>409</v>
      </c>
      <c r="K5083" s="370">
        <v>320</v>
      </c>
      <c r="M5083" s="371">
        <f>B5083*K5083/J5083</f>
        <v>750.63080684596582</v>
      </c>
      <c r="N5083" s="371">
        <f>C5083*(K5083/J5083)^2</f>
        <v>26.383390821432204</v>
      </c>
    </row>
    <row r="5084" spans="1:14">
      <c r="A5084" s="370"/>
      <c r="B5084" s="370">
        <v>1036.8</v>
      </c>
      <c r="C5084" s="370">
        <v>39.1</v>
      </c>
      <c r="D5084" s="370">
        <v>83</v>
      </c>
      <c r="E5084" s="370"/>
      <c r="F5084" s="370">
        <v>6</v>
      </c>
      <c r="J5084" s="370">
        <v>409</v>
      </c>
      <c r="K5084" s="370">
        <v>320</v>
      </c>
      <c r="M5084" s="371">
        <f>B5084*K5084/J5084</f>
        <v>811.18826405867969</v>
      </c>
      <c r="N5084" s="371">
        <f>C5084*(K5084/J5084)^2</f>
        <v>23.934816267238961</v>
      </c>
    </row>
    <row r="5085" spans="1:14">
      <c r="A5085" s="370"/>
      <c r="B5085" s="370">
        <v>1098</v>
      </c>
      <c r="C5085" s="370">
        <v>36</v>
      </c>
      <c r="D5085" s="370">
        <v>79</v>
      </c>
      <c r="E5085" s="370"/>
      <c r="F5085" s="370">
        <v>5.4</v>
      </c>
      <c r="J5085" s="370">
        <v>409</v>
      </c>
      <c r="K5085" s="370">
        <v>320</v>
      </c>
      <c r="M5085" s="371">
        <f>B5085*K5085/J5085</f>
        <v>859.07090464547673</v>
      </c>
      <c r="N5085" s="371">
        <f>C5085*(K5085/J5085)^2</f>
        <v>22.037170987739195</v>
      </c>
    </row>
  </sheetData>
  <phoneticPr fontId="25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3C1E8-D17C-4BA7-A734-612AE8FDC2CC}">
  <sheetPr codeName="Лист18"/>
  <dimension ref="A1:H59"/>
  <sheetViews>
    <sheetView showGridLines="0" topLeftCell="A46" workbookViewId="0">
      <selection activeCell="F3" sqref="F3"/>
    </sheetView>
  </sheetViews>
  <sheetFormatPr defaultRowHeight="14.4"/>
  <cols>
    <col min="2" max="2" width="20" bestFit="1" customWidth="1"/>
    <col min="3" max="3" width="59.33203125" bestFit="1" customWidth="1"/>
    <col min="4" max="4" width="11.109375" bestFit="1" customWidth="1"/>
    <col min="5" max="5" width="12.44140625" bestFit="1" customWidth="1"/>
    <col min="6" max="6" width="13.88671875" bestFit="1" customWidth="1"/>
    <col min="7" max="8" width="12" bestFit="1" customWidth="1"/>
  </cols>
  <sheetData>
    <row r="1" spans="1:8">
      <c r="A1" t="s">
        <v>2802</v>
      </c>
      <c r="B1" t="s">
        <v>2685</v>
      </c>
      <c r="C1" t="s">
        <v>2803</v>
      </c>
      <c r="D1" t="s">
        <v>2804</v>
      </c>
      <c r="E1" t="s">
        <v>2805</v>
      </c>
      <c r="F1" t="s">
        <v>3132</v>
      </c>
      <c r="G1" t="s">
        <v>3133</v>
      </c>
      <c r="H1" t="s">
        <v>3134</v>
      </c>
    </row>
    <row r="2" spans="1:8">
      <c r="A2">
        <v>1</v>
      </c>
      <c r="B2" t="s">
        <v>2892</v>
      </c>
      <c r="C2" t="s">
        <v>3144</v>
      </c>
      <c r="D2">
        <v>27</v>
      </c>
      <c r="E2">
        <v>20</v>
      </c>
      <c r="F2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TD32-6(I)/2</v>
      </c>
      <c r="G2" t="str">
        <f>RIGHT(на_Центральном_складе__2[[#This Row],[Артикул]],5)</f>
        <v>SWSCJ</v>
      </c>
      <c r="H2">
        <f>IFERROR(SEARCH("D",на_Центральном_складе__2[[#This Row],[Столбец2]]),0)</f>
        <v>0</v>
      </c>
    </row>
    <row r="3" spans="1:8">
      <c r="A3">
        <v>2</v>
      </c>
      <c r="B3" t="s">
        <v>2893</v>
      </c>
      <c r="C3" t="s">
        <v>2894</v>
      </c>
      <c r="D3">
        <v>4</v>
      </c>
      <c r="E3">
        <v>0</v>
      </c>
      <c r="F3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TD32-10(I)/2</v>
      </c>
      <c r="G3" t="str">
        <f>RIGHT(на_Центральном_складе__2[[#This Row],[Артикул]],5)</f>
        <v>SWSCJ</v>
      </c>
      <c r="H3">
        <f>IFERROR(SEARCH("D",на_Центральном_складе__2[[#This Row],[Столбец2]]),0)</f>
        <v>0</v>
      </c>
    </row>
    <row r="4" spans="1:8">
      <c r="A4">
        <v>3</v>
      </c>
      <c r="B4" t="s">
        <v>2895</v>
      </c>
      <c r="C4" t="s">
        <v>2896</v>
      </c>
      <c r="D4">
        <v>30</v>
      </c>
      <c r="E4">
        <v>19</v>
      </c>
      <c r="F4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TD50-6(I)/2</v>
      </c>
      <c r="G4" t="str">
        <f>RIGHT(на_Центральном_складе__2[[#This Row],[Артикул]],5)</f>
        <v>SWSCJ</v>
      </c>
      <c r="H4">
        <f>IFERROR(SEARCH("D",на_Центральном_складе__2[[#This Row],[Столбец2]]),0)</f>
        <v>0</v>
      </c>
    </row>
    <row r="5" spans="1:8">
      <c r="A5">
        <v>4</v>
      </c>
      <c r="B5" t="s">
        <v>2897</v>
      </c>
      <c r="C5" t="s">
        <v>2898</v>
      </c>
      <c r="D5">
        <v>27</v>
      </c>
      <c r="E5">
        <v>22</v>
      </c>
      <c r="F5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TD50-11(I)/2</v>
      </c>
      <c r="G5" t="str">
        <f>RIGHT(на_Центральном_складе__2[[#This Row],[Артикул]],5)</f>
        <v>SWSCJ</v>
      </c>
      <c r="H5">
        <f>IFERROR(SEARCH("D",на_Центральном_складе__2[[#This Row],[Столбец2]]),0)</f>
        <v>0</v>
      </c>
    </row>
    <row r="6" spans="1:8">
      <c r="A6">
        <v>5</v>
      </c>
      <c r="B6" t="s">
        <v>2899</v>
      </c>
      <c r="C6" t="s">
        <v>2900</v>
      </c>
      <c r="D6">
        <v>13</v>
      </c>
      <c r="E6">
        <v>6</v>
      </c>
      <c r="F6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TD100-15/2</v>
      </c>
      <c r="G6" t="str">
        <f>RIGHT(на_Центральном_складе__2[[#This Row],[Артикул]],5)</f>
        <v>SWHCJ</v>
      </c>
      <c r="H6">
        <f>IFERROR(SEARCH("D",на_Центральном_складе__2[[#This Row],[Столбец2]]),0)</f>
        <v>0</v>
      </c>
    </row>
    <row r="7" spans="1:8">
      <c r="A7">
        <v>6</v>
      </c>
      <c r="B7" t="s">
        <v>2901</v>
      </c>
      <c r="C7" t="s">
        <v>2902</v>
      </c>
      <c r="D7">
        <v>3</v>
      </c>
      <c r="E7">
        <v>0</v>
      </c>
      <c r="F7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TD100-27/2</v>
      </c>
      <c r="G7" t="str">
        <f>RIGHT(на_Центральном_складе__2[[#This Row],[Артикул]],5)</f>
        <v>SWHCJ</v>
      </c>
      <c r="H7">
        <f>IFERROR(SEARCH("D",на_Центральном_складе__2[[#This Row],[Столбец2]]),0)</f>
        <v>0</v>
      </c>
    </row>
    <row r="8" spans="1:8">
      <c r="A8">
        <v>7</v>
      </c>
      <c r="B8" t="s">
        <v>2903</v>
      </c>
      <c r="C8" t="s">
        <v>2904</v>
      </c>
      <c r="D8">
        <v>4</v>
      </c>
      <c r="E8">
        <v>0</v>
      </c>
      <c r="F8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TD100-33/2</v>
      </c>
      <c r="G8" t="str">
        <f>RIGHT(на_Центральном_складе__2[[#This Row],[Артикул]],5)</f>
        <v>SWHCJ</v>
      </c>
      <c r="H8">
        <f>IFERROR(SEARCH("D",на_Центральном_складе__2[[#This Row],[Столбец2]]),0)</f>
        <v>0</v>
      </c>
    </row>
    <row r="9" spans="1:8">
      <c r="A9">
        <v>8</v>
      </c>
      <c r="B9" t="s">
        <v>2905</v>
      </c>
      <c r="C9" t="s">
        <v>2906</v>
      </c>
      <c r="D9">
        <v>16</v>
      </c>
      <c r="E9">
        <v>12</v>
      </c>
      <c r="F9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TD150-25/4</v>
      </c>
      <c r="G9" t="str">
        <f>RIGHT(на_Центральном_складе__2[[#This Row],[Артикул]],5)</f>
        <v>SWHCJ</v>
      </c>
      <c r="H9">
        <f>IFERROR(SEARCH("D",на_Центральном_складе__2[[#This Row],[Столбец2]]),0)</f>
        <v>0</v>
      </c>
    </row>
    <row r="10" spans="1:8">
      <c r="A10">
        <v>9</v>
      </c>
      <c r="B10" t="s">
        <v>2907</v>
      </c>
      <c r="C10" t="s">
        <v>2908</v>
      </c>
      <c r="D10">
        <v>1</v>
      </c>
      <c r="E10">
        <v>0</v>
      </c>
      <c r="F10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TD150-33/4</v>
      </c>
      <c r="G10" t="str">
        <f>RIGHT(на_Центральном_складе__2[[#This Row],[Артикул]],5)</f>
        <v>SWHCJ</v>
      </c>
      <c r="H10">
        <f>IFERROR(SEARCH("D",на_Центральном_складе__2[[#This Row],[Столбец2]]),0)</f>
        <v>0</v>
      </c>
    </row>
    <row r="11" spans="1:8">
      <c r="A11">
        <v>10</v>
      </c>
      <c r="B11" t="s">
        <v>2909</v>
      </c>
      <c r="C11" t="s">
        <v>2910</v>
      </c>
      <c r="D11">
        <v>10</v>
      </c>
      <c r="E11">
        <v>0</v>
      </c>
      <c r="F11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TD32-14G/2</v>
      </c>
      <c r="G11" t="str">
        <f>RIGHT(на_Центральном_складе__2[[#This Row],[Артикул]],5)</f>
        <v>SWHCJ</v>
      </c>
      <c r="H11">
        <f>IFERROR(SEARCH("D",на_Центральном_складе__2[[#This Row],[Столбец2]]),0)</f>
        <v>0</v>
      </c>
    </row>
    <row r="12" spans="1:8">
      <c r="A12">
        <v>11</v>
      </c>
      <c r="B12" t="s">
        <v>2911</v>
      </c>
      <c r="C12" t="s">
        <v>2912</v>
      </c>
      <c r="D12">
        <v>6</v>
      </c>
      <c r="E12">
        <v>0</v>
      </c>
      <c r="F12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TD32-18G/2</v>
      </c>
      <c r="G12" t="str">
        <f>RIGHT(на_Центральном_складе__2[[#This Row],[Артикул]],5)</f>
        <v>SWHCJ</v>
      </c>
      <c r="H12">
        <f>IFERROR(SEARCH("D",на_Центральном_складе__2[[#This Row],[Столбец2]]),0)</f>
        <v>0</v>
      </c>
    </row>
    <row r="13" spans="1:8">
      <c r="A13">
        <v>12</v>
      </c>
      <c r="B13" t="s">
        <v>2913</v>
      </c>
      <c r="C13" t="s">
        <v>2914</v>
      </c>
      <c r="D13">
        <v>10</v>
      </c>
      <c r="E13">
        <v>4</v>
      </c>
      <c r="F13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TD32-21G/2</v>
      </c>
      <c r="G13" t="str">
        <f>RIGHT(на_Центральном_складе__2[[#This Row],[Артикул]],5)</f>
        <v>SWHCJ</v>
      </c>
      <c r="H13">
        <f>IFERROR(SEARCH("D",на_Центральном_складе__2[[#This Row],[Столбец2]]),0)</f>
        <v>0</v>
      </c>
    </row>
    <row r="14" spans="1:8">
      <c r="A14">
        <v>13</v>
      </c>
      <c r="B14" t="s">
        <v>2915</v>
      </c>
      <c r="C14" t="s">
        <v>2916</v>
      </c>
      <c r="D14">
        <v>10</v>
      </c>
      <c r="E14">
        <v>3</v>
      </c>
      <c r="F14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TD32-26G/2</v>
      </c>
      <c r="G14" t="str">
        <f>RIGHT(на_Центральном_складе__2[[#This Row],[Артикул]],5)</f>
        <v>SWHCJ</v>
      </c>
      <c r="H14">
        <f>IFERROR(SEARCH("D",на_Центральном_складе__2[[#This Row],[Столбец2]]),0)</f>
        <v>0</v>
      </c>
    </row>
    <row r="15" spans="1:8">
      <c r="A15">
        <v>14</v>
      </c>
      <c r="B15" t="s">
        <v>2917</v>
      </c>
      <c r="C15" t="s">
        <v>2918</v>
      </c>
      <c r="D15">
        <v>2</v>
      </c>
      <c r="E15">
        <v>0</v>
      </c>
      <c r="F15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TD40-14G/2</v>
      </c>
      <c r="G15" t="str">
        <f>RIGHT(на_Центральном_складе__2[[#This Row],[Артикул]],5)</f>
        <v>SWHCJ</v>
      </c>
      <c r="H15">
        <f>IFERROR(SEARCH("D",на_Центральном_складе__2[[#This Row],[Столбец2]]),0)</f>
        <v>0</v>
      </c>
    </row>
    <row r="16" spans="1:8">
      <c r="A16">
        <v>15</v>
      </c>
      <c r="B16" t="s">
        <v>2919</v>
      </c>
      <c r="C16" t="s">
        <v>2920</v>
      </c>
      <c r="D16">
        <v>13</v>
      </c>
      <c r="E16">
        <v>0</v>
      </c>
      <c r="F16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TD40-16G/2</v>
      </c>
      <c r="G16" t="str">
        <f>RIGHT(на_Центральном_складе__2[[#This Row],[Артикул]],5)</f>
        <v>SWHCJ</v>
      </c>
      <c r="H16">
        <f>IFERROR(SEARCH("D",на_Центральном_складе__2[[#This Row],[Столбец2]]),0)</f>
        <v>0</v>
      </c>
    </row>
    <row r="17" spans="1:8">
      <c r="A17">
        <v>16</v>
      </c>
      <c r="B17" t="s">
        <v>2921</v>
      </c>
      <c r="C17" t="s">
        <v>2922</v>
      </c>
      <c r="D17">
        <v>12</v>
      </c>
      <c r="E17">
        <v>3</v>
      </c>
      <c r="F17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TD40-21G/2</v>
      </c>
      <c r="G17" t="str">
        <f>RIGHT(на_Центральном_складе__2[[#This Row],[Артикул]],5)</f>
        <v>SWHCJ</v>
      </c>
      <c r="H17">
        <f>IFERROR(SEARCH("D",на_Центральном_складе__2[[#This Row],[Столбец2]]),0)</f>
        <v>0</v>
      </c>
    </row>
    <row r="18" spans="1:8">
      <c r="A18">
        <v>17</v>
      </c>
      <c r="B18" t="s">
        <v>2923</v>
      </c>
      <c r="C18" t="s">
        <v>2924</v>
      </c>
      <c r="D18">
        <v>7</v>
      </c>
      <c r="E18">
        <v>0</v>
      </c>
      <c r="F18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TD40-20G/2</v>
      </c>
      <c r="G18" t="str">
        <f>RIGHT(на_Центральном_складе__2[[#This Row],[Артикул]],5)</f>
        <v>SWHCJ</v>
      </c>
      <c r="H18">
        <f>IFERROR(SEARCH("D",на_Центральном_складе__2[[#This Row],[Столбец2]]),0)</f>
        <v>0</v>
      </c>
    </row>
    <row r="19" spans="1:8">
      <c r="A19">
        <v>18</v>
      </c>
      <c r="B19" t="s">
        <v>2925</v>
      </c>
      <c r="C19" t="s">
        <v>2926</v>
      </c>
      <c r="D19">
        <v>1</v>
      </c>
      <c r="E19">
        <v>0</v>
      </c>
      <c r="F19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TD40-26G/2</v>
      </c>
      <c r="G19" t="str">
        <f>RIGHT(на_Центральном_складе__2[[#This Row],[Артикул]],5)</f>
        <v>SWHCJ</v>
      </c>
      <c r="H19">
        <f>IFERROR(SEARCH("D",на_Центральном_складе__2[[#This Row],[Столбец2]]),0)</f>
        <v>0</v>
      </c>
    </row>
    <row r="20" spans="1:8">
      <c r="A20">
        <v>19</v>
      </c>
      <c r="B20" t="s">
        <v>2927</v>
      </c>
      <c r="C20" t="s">
        <v>2928</v>
      </c>
      <c r="D20">
        <v>10</v>
      </c>
      <c r="E20">
        <v>8</v>
      </c>
      <c r="F20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TD40-30G/2</v>
      </c>
      <c r="G20" t="str">
        <f>RIGHT(на_Центральном_складе__2[[#This Row],[Артикул]],5)</f>
        <v>SWHCJ</v>
      </c>
      <c r="H20">
        <f>IFERROR(SEARCH("D",на_Центральном_складе__2[[#This Row],[Столбец2]]),0)</f>
        <v>0</v>
      </c>
    </row>
    <row r="21" spans="1:8">
      <c r="A21">
        <v>20</v>
      </c>
      <c r="B21" t="s">
        <v>2929</v>
      </c>
      <c r="C21" t="s">
        <v>2930</v>
      </c>
      <c r="D21">
        <v>22</v>
      </c>
      <c r="E21">
        <v>0</v>
      </c>
      <c r="F21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TD40-36G/2</v>
      </c>
      <c r="G21" t="str">
        <f>RIGHT(на_Центральном_складе__2[[#This Row],[Артикул]],5)</f>
        <v>SWHCJ</v>
      </c>
      <c r="H21">
        <f>IFERROR(SEARCH("D",на_Центральном_складе__2[[#This Row],[Столбец2]]),0)</f>
        <v>0</v>
      </c>
    </row>
    <row r="22" spans="1:8">
      <c r="A22">
        <v>21</v>
      </c>
      <c r="B22" t="s">
        <v>2931</v>
      </c>
      <c r="C22" t="s">
        <v>2932</v>
      </c>
      <c r="D22">
        <v>3</v>
      </c>
      <c r="E22">
        <v>2</v>
      </c>
      <c r="F22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TD40-48G/2</v>
      </c>
      <c r="G22" t="str">
        <f>RIGHT(на_Центральном_складе__2[[#This Row],[Артикул]],5)</f>
        <v>SWHCJ</v>
      </c>
      <c r="H22">
        <f>IFERROR(SEARCH("D",на_Центральном_складе__2[[#This Row],[Столбец2]]),0)</f>
        <v>0</v>
      </c>
    </row>
    <row r="23" spans="1:8">
      <c r="A23">
        <v>22</v>
      </c>
      <c r="B23" t="s">
        <v>2933</v>
      </c>
      <c r="C23" t="s">
        <v>2934</v>
      </c>
      <c r="D23">
        <v>14</v>
      </c>
      <c r="E23">
        <v>0</v>
      </c>
      <c r="F23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TD50-12G/2</v>
      </c>
      <c r="G23" t="str">
        <f>RIGHT(на_Центральном_складе__2[[#This Row],[Артикул]],5)</f>
        <v>SWHCJ</v>
      </c>
      <c r="H23">
        <f>IFERROR(SEARCH("D",на_Центральном_складе__2[[#This Row],[Столбец2]]),0)</f>
        <v>0</v>
      </c>
    </row>
    <row r="24" spans="1:8">
      <c r="A24">
        <v>23</v>
      </c>
      <c r="B24" t="s">
        <v>2935</v>
      </c>
      <c r="C24" t="s">
        <v>2936</v>
      </c>
      <c r="D24">
        <v>18</v>
      </c>
      <c r="E24">
        <v>0</v>
      </c>
      <c r="F24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TD50-15G/2</v>
      </c>
      <c r="G24" t="str">
        <f>RIGHT(на_Центральном_складе__2[[#This Row],[Артикул]],5)</f>
        <v>SWHCJ</v>
      </c>
      <c r="H24">
        <f>IFERROR(SEARCH("D",на_Центральном_складе__2[[#This Row],[Столбец2]]),0)</f>
        <v>0</v>
      </c>
    </row>
    <row r="25" spans="1:8">
      <c r="A25">
        <v>24</v>
      </c>
      <c r="B25" t="s">
        <v>2937</v>
      </c>
      <c r="C25" t="s">
        <v>2938</v>
      </c>
      <c r="D25">
        <v>4</v>
      </c>
      <c r="E25">
        <v>0</v>
      </c>
      <c r="F25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TD50-18G/2</v>
      </c>
      <c r="G25" t="str">
        <f>RIGHT(на_Центральном_складе__2[[#This Row],[Артикул]],5)</f>
        <v>SWHCJ</v>
      </c>
      <c r="H25">
        <f>IFERROR(SEARCH("D",на_Центральном_складе__2[[#This Row],[Столбец2]]),0)</f>
        <v>0</v>
      </c>
    </row>
    <row r="26" spans="1:8">
      <c r="A26">
        <v>25</v>
      </c>
      <c r="B26" t="s">
        <v>2939</v>
      </c>
      <c r="C26" t="s">
        <v>2940</v>
      </c>
      <c r="D26">
        <v>4</v>
      </c>
      <c r="E26">
        <v>0</v>
      </c>
      <c r="F26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TD50-24G/2</v>
      </c>
      <c r="G26" t="str">
        <f>RIGHT(на_Центральном_складе__2[[#This Row],[Артикул]],5)</f>
        <v>SWHCJ</v>
      </c>
      <c r="H26">
        <f>IFERROR(SEARCH("D",на_Центральном_складе__2[[#This Row],[Столбец2]]),0)</f>
        <v>0</v>
      </c>
    </row>
    <row r="27" spans="1:8">
      <c r="A27">
        <v>26</v>
      </c>
      <c r="B27" t="s">
        <v>2941</v>
      </c>
      <c r="C27" t="s">
        <v>2942</v>
      </c>
      <c r="D27">
        <v>7</v>
      </c>
      <c r="E27">
        <v>0</v>
      </c>
      <c r="F27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TD50-28G/2</v>
      </c>
      <c r="G27" t="str">
        <f>RIGHT(на_Центральном_складе__2[[#This Row],[Артикул]],5)</f>
        <v>SWHCJ</v>
      </c>
      <c r="H27">
        <f>IFERROR(SEARCH("D",на_Центральном_складе__2[[#This Row],[Столбец2]]),0)</f>
        <v>0</v>
      </c>
    </row>
    <row r="28" spans="1:8">
      <c r="A28">
        <v>27</v>
      </c>
      <c r="B28" t="s">
        <v>3449</v>
      </c>
      <c r="C28" t="s">
        <v>3450</v>
      </c>
      <c r="D28">
        <v>14</v>
      </c>
      <c r="E28">
        <v>9</v>
      </c>
      <c r="F28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TD50-32G/2</v>
      </c>
      <c r="G28" t="str">
        <f>RIGHT(на_Центральном_складе__2[[#This Row],[Артикул]],5)</f>
        <v>SWHCJ</v>
      </c>
      <c r="H28">
        <f>IFERROR(SEARCH("D",на_Центральном_складе__2[[#This Row],[Столбец2]]),0)</f>
        <v>0</v>
      </c>
    </row>
    <row r="29" spans="1:8">
      <c r="A29">
        <v>28</v>
      </c>
      <c r="B29" t="s">
        <v>2943</v>
      </c>
      <c r="C29" t="s">
        <v>2944</v>
      </c>
      <c r="D29">
        <v>1</v>
      </c>
      <c r="E29">
        <v>1</v>
      </c>
      <c r="F29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TD50-35G/2</v>
      </c>
      <c r="G29" t="str">
        <f>RIGHT(на_Центральном_складе__2[[#This Row],[Артикул]],5)</f>
        <v>SWHCJ</v>
      </c>
      <c r="H29">
        <f>IFERROR(SEARCH("D",на_Центральном_складе__2[[#This Row],[Столбец2]]),0)</f>
        <v>0</v>
      </c>
    </row>
    <row r="30" spans="1:8">
      <c r="A30">
        <v>29</v>
      </c>
      <c r="B30" t="s">
        <v>2945</v>
      </c>
      <c r="C30" t="s">
        <v>2946</v>
      </c>
      <c r="D30">
        <v>7</v>
      </c>
      <c r="E30">
        <v>0</v>
      </c>
      <c r="F30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TD50-40G/2</v>
      </c>
      <c r="G30" t="str">
        <f>RIGHT(на_Центральном_складе__2[[#This Row],[Артикул]],5)</f>
        <v>SWHCJ</v>
      </c>
      <c r="H30">
        <f>IFERROR(SEARCH("D",на_Центральном_складе__2[[#This Row],[Столбец2]]),0)</f>
        <v>0</v>
      </c>
    </row>
    <row r="31" spans="1:8">
      <c r="A31">
        <v>30</v>
      </c>
      <c r="B31" t="s">
        <v>2947</v>
      </c>
      <c r="C31" t="s">
        <v>2948</v>
      </c>
      <c r="D31">
        <v>8</v>
      </c>
      <c r="E31">
        <v>6</v>
      </c>
      <c r="F31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TD50-50G/2</v>
      </c>
      <c r="G31" t="str">
        <f>RIGHT(на_Центральном_складе__2[[#This Row],[Артикул]],5)</f>
        <v>SWHCJ</v>
      </c>
      <c r="H31">
        <f>IFERROR(SEARCH("D",на_Центральном_складе__2[[#This Row],[Столбец2]]),0)</f>
        <v>0</v>
      </c>
    </row>
    <row r="32" spans="1:8">
      <c r="A32">
        <v>31</v>
      </c>
      <c r="B32" t="s">
        <v>2949</v>
      </c>
      <c r="C32" t="s">
        <v>2950</v>
      </c>
      <c r="D32">
        <v>15</v>
      </c>
      <c r="E32">
        <v>0</v>
      </c>
      <c r="F32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TD65-15G/2</v>
      </c>
      <c r="G32" t="str">
        <f>RIGHT(на_Центральном_складе__2[[#This Row],[Артикул]],5)</f>
        <v>SWHCJ</v>
      </c>
      <c r="H32">
        <f>IFERROR(SEARCH("D",на_Центральном_складе__2[[#This Row],[Столбец2]]),0)</f>
        <v>0</v>
      </c>
    </row>
    <row r="33" spans="1:8">
      <c r="A33">
        <v>32</v>
      </c>
      <c r="B33" t="s">
        <v>2951</v>
      </c>
      <c r="C33" t="s">
        <v>2952</v>
      </c>
      <c r="D33">
        <v>5</v>
      </c>
      <c r="E33">
        <v>0</v>
      </c>
      <c r="F33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TD65-20G/2</v>
      </c>
      <c r="G33" t="str">
        <f>RIGHT(на_Центральном_складе__2[[#This Row],[Артикул]],5)</f>
        <v>SWHCJ</v>
      </c>
      <c r="H33">
        <f>IFERROR(SEARCH("D",на_Центральном_складе__2[[#This Row],[Столбец2]]),0)</f>
        <v>0</v>
      </c>
    </row>
    <row r="34" spans="1:8">
      <c r="A34">
        <v>33</v>
      </c>
      <c r="B34" t="s">
        <v>2953</v>
      </c>
      <c r="C34" t="s">
        <v>2954</v>
      </c>
      <c r="D34">
        <v>12</v>
      </c>
      <c r="E34">
        <v>0</v>
      </c>
      <c r="F34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TD65-22G/2</v>
      </c>
      <c r="G34" t="str">
        <f>RIGHT(на_Центральном_складе__2[[#This Row],[Артикул]],5)</f>
        <v>SWHCJ</v>
      </c>
      <c r="H34">
        <f>IFERROR(SEARCH("D",на_Центральном_складе__2[[#This Row],[Столбец2]]),0)</f>
        <v>0</v>
      </c>
    </row>
    <row r="35" spans="1:8">
      <c r="A35">
        <v>34</v>
      </c>
      <c r="B35" t="s">
        <v>2955</v>
      </c>
      <c r="C35" t="s">
        <v>2956</v>
      </c>
      <c r="D35">
        <v>5</v>
      </c>
      <c r="E35">
        <v>2</v>
      </c>
      <c r="F35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TD65-30G/2</v>
      </c>
      <c r="G35" t="str">
        <f>RIGHT(на_Центральном_складе__2[[#This Row],[Артикул]],5)</f>
        <v>SWHCJ</v>
      </c>
      <c r="H35">
        <f>IFERROR(SEARCH("D",на_Центральном_складе__2[[#This Row],[Столбец2]]),0)</f>
        <v>0</v>
      </c>
    </row>
    <row r="36" spans="1:8">
      <c r="A36">
        <v>35</v>
      </c>
      <c r="B36" t="s">
        <v>2957</v>
      </c>
      <c r="C36" t="s">
        <v>2958</v>
      </c>
      <c r="D36">
        <v>4</v>
      </c>
      <c r="E36">
        <v>0</v>
      </c>
      <c r="F36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TD65-34G/2</v>
      </c>
      <c r="G36" t="str">
        <f>RIGHT(на_Центральном_складе__2[[#This Row],[Артикул]],5)</f>
        <v>SWHCJ</v>
      </c>
      <c r="H36">
        <f>IFERROR(SEARCH("D",на_Центральном_складе__2[[#This Row],[Столбец2]]),0)</f>
        <v>0</v>
      </c>
    </row>
    <row r="37" spans="1:8">
      <c r="A37">
        <v>36</v>
      </c>
      <c r="B37" t="s">
        <v>2959</v>
      </c>
      <c r="C37" t="s">
        <v>2960</v>
      </c>
      <c r="D37">
        <v>4</v>
      </c>
      <c r="E37">
        <v>3</v>
      </c>
      <c r="F37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TD65-41G/2</v>
      </c>
      <c r="G37" t="str">
        <f>RIGHT(на_Центральном_складе__2[[#This Row],[Артикул]],5)</f>
        <v>SWHCJ</v>
      </c>
      <c r="H37">
        <f>IFERROR(SEARCH("D",на_Центральном_складе__2[[#This Row],[Столбец2]]),0)</f>
        <v>0</v>
      </c>
    </row>
    <row r="38" spans="1:8">
      <c r="A38">
        <v>37</v>
      </c>
      <c r="B38" t="s">
        <v>2961</v>
      </c>
      <c r="C38" t="s">
        <v>2962</v>
      </c>
      <c r="D38">
        <v>13</v>
      </c>
      <c r="E38">
        <v>0</v>
      </c>
      <c r="F38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TD65-51G/2</v>
      </c>
      <c r="G38" t="str">
        <f>RIGHT(на_Центральном_складе__2[[#This Row],[Артикул]],5)</f>
        <v>SWHCJ</v>
      </c>
      <c r="H38">
        <f>IFERROR(SEARCH("D",на_Центральном_складе__2[[#This Row],[Столбец2]]),0)</f>
        <v>0</v>
      </c>
    </row>
    <row r="39" spans="1:8">
      <c r="A39">
        <v>38</v>
      </c>
      <c r="B39" t="s">
        <v>2963</v>
      </c>
      <c r="C39" t="s">
        <v>2964</v>
      </c>
      <c r="D39">
        <v>10</v>
      </c>
      <c r="E39">
        <v>3</v>
      </c>
      <c r="F39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TD65-61G/2</v>
      </c>
      <c r="G39" t="str">
        <f>RIGHT(на_Центральном_складе__2[[#This Row],[Артикул]],5)</f>
        <v>SWHCJ</v>
      </c>
      <c r="H39">
        <f>IFERROR(SEARCH("D",на_Центральном_складе__2[[#This Row],[Столбец2]]),0)</f>
        <v>0</v>
      </c>
    </row>
    <row r="40" spans="1:8">
      <c r="A40">
        <v>39</v>
      </c>
      <c r="B40" t="s">
        <v>2965</v>
      </c>
      <c r="C40" t="s">
        <v>2966</v>
      </c>
      <c r="D40">
        <v>10</v>
      </c>
      <c r="E40">
        <v>1</v>
      </c>
      <c r="F40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TD80-13G/2</v>
      </c>
      <c r="G40" t="str">
        <f>RIGHT(на_Центральном_складе__2[[#This Row],[Артикул]],5)</f>
        <v>SWHCJ</v>
      </c>
      <c r="H40">
        <f>IFERROR(SEARCH("D",на_Центральном_складе__2[[#This Row],[Столбец2]]),0)</f>
        <v>0</v>
      </c>
    </row>
    <row r="41" spans="1:8">
      <c r="A41">
        <v>40</v>
      </c>
      <c r="B41" t="s">
        <v>2967</v>
      </c>
      <c r="C41" t="s">
        <v>2968</v>
      </c>
      <c r="D41">
        <v>26</v>
      </c>
      <c r="E41">
        <v>0</v>
      </c>
      <c r="F41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TD80-18G/2</v>
      </c>
      <c r="G41" t="str">
        <f>RIGHT(на_Центральном_складе__2[[#This Row],[Артикул]],5)</f>
        <v>SWHCJ</v>
      </c>
      <c r="H41">
        <f>IFERROR(SEARCH("D",на_Центральном_складе__2[[#This Row],[Столбец2]]),0)</f>
        <v>0</v>
      </c>
    </row>
    <row r="42" spans="1:8">
      <c r="A42">
        <v>41</v>
      </c>
      <c r="B42" t="s">
        <v>2969</v>
      </c>
      <c r="C42" t="s">
        <v>2970</v>
      </c>
      <c r="D42">
        <v>6</v>
      </c>
      <c r="E42">
        <v>0</v>
      </c>
      <c r="F42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TD80-23G/2</v>
      </c>
      <c r="G42" t="str">
        <f>RIGHT(на_Центральном_складе__2[[#This Row],[Артикул]],5)</f>
        <v>SWHCJ</v>
      </c>
      <c r="H42">
        <f>IFERROR(SEARCH("D",на_Центральном_складе__2[[#This Row],[Столбец2]]),0)</f>
        <v>0</v>
      </c>
    </row>
    <row r="43" spans="1:8">
      <c r="A43">
        <v>42</v>
      </c>
      <c r="B43" t="s">
        <v>2971</v>
      </c>
      <c r="C43" t="s">
        <v>2972</v>
      </c>
      <c r="D43">
        <v>3</v>
      </c>
      <c r="E43">
        <v>0</v>
      </c>
      <c r="F43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TD80-29G/2</v>
      </c>
      <c r="G43" t="str">
        <f>RIGHT(на_Центральном_складе__2[[#This Row],[Артикул]],5)</f>
        <v>SWHCJ</v>
      </c>
      <c r="H43">
        <f>IFERROR(SEARCH("D",на_Центральном_складе__2[[#This Row],[Столбец2]]),0)</f>
        <v>0</v>
      </c>
    </row>
    <row r="44" spans="1:8">
      <c r="A44">
        <v>43</v>
      </c>
      <c r="B44" t="s">
        <v>2973</v>
      </c>
      <c r="C44" t="s">
        <v>2974</v>
      </c>
      <c r="D44">
        <v>1</v>
      </c>
      <c r="E44">
        <v>0</v>
      </c>
      <c r="F44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TD80-32G/2</v>
      </c>
      <c r="G44" t="str">
        <f>RIGHT(на_Центральном_складе__2[[#This Row],[Артикул]],5)</f>
        <v>SWHCJ</v>
      </c>
      <c r="H44">
        <f>IFERROR(SEARCH("D",на_Центральном_складе__2[[#This Row],[Столбец2]]),0)</f>
        <v>0</v>
      </c>
    </row>
    <row r="45" spans="1:8">
      <c r="A45">
        <v>44</v>
      </c>
      <c r="B45" t="s">
        <v>2975</v>
      </c>
      <c r="C45" t="s">
        <v>2976</v>
      </c>
      <c r="D45">
        <v>7</v>
      </c>
      <c r="E45">
        <v>2</v>
      </c>
      <c r="F45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TD80-38G/2</v>
      </c>
      <c r="G45" t="str">
        <f>RIGHT(на_Центральном_складе__2[[#This Row],[Артикул]],5)</f>
        <v>SWHCJ</v>
      </c>
      <c r="H45">
        <f>IFERROR(SEARCH("D",на_Центральном_складе__2[[#This Row],[Столбец2]]),0)</f>
        <v>0</v>
      </c>
    </row>
    <row r="46" spans="1:8">
      <c r="A46">
        <v>45</v>
      </c>
      <c r="B46" t="s">
        <v>2977</v>
      </c>
      <c r="C46" t="s">
        <v>2978</v>
      </c>
      <c r="D46">
        <v>2</v>
      </c>
      <c r="E46">
        <v>0</v>
      </c>
      <c r="F46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TD80-48G/2</v>
      </c>
      <c r="G46" t="str">
        <f>RIGHT(на_Центральном_складе__2[[#This Row],[Артикул]],5)</f>
        <v>SWHCJ</v>
      </c>
      <c r="H46">
        <f>IFERROR(SEARCH("D",на_Центральном_складе__2[[#This Row],[Столбец2]]),0)</f>
        <v>0</v>
      </c>
    </row>
    <row r="47" spans="1:8">
      <c r="A47">
        <v>46</v>
      </c>
      <c r="B47" t="s">
        <v>3451</v>
      </c>
      <c r="C47" t="s">
        <v>3452</v>
      </c>
      <c r="D47">
        <v>4</v>
      </c>
      <c r="E47">
        <v>0</v>
      </c>
      <c r="F47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TD80-54G/2</v>
      </c>
      <c r="G47" t="str">
        <f>RIGHT(на_Центральном_складе__2[[#This Row],[Артикул]],5)</f>
        <v>SWHCJ</v>
      </c>
      <c r="H47">
        <f>IFERROR(SEARCH("D",на_Центральном_складе__2[[#This Row],[Столбец2]]),0)</f>
        <v>0</v>
      </c>
    </row>
    <row r="48" spans="1:8">
      <c r="A48">
        <v>47</v>
      </c>
      <c r="B48" t="s">
        <v>2979</v>
      </c>
      <c r="C48" t="s">
        <v>2980</v>
      </c>
      <c r="D48">
        <v>6</v>
      </c>
      <c r="E48">
        <v>0</v>
      </c>
      <c r="F48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TD100-17G/2</v>
      </c>
      <c r="G48" t="str">
        <f>RIGHT(на_Центральном_складе__2[[#This Row],[Артикул]],5)</f>
        <v>SWHCJ</v>
      </c>
      <c r="H48">
        <f>IFERROR(SEARCH("D",на_Центральном_складе__2[[#This Row],[Столбец2]]),0)</f>
        <v>0</v>
      </c>
    </row>
    <row r="49" spans="1:8">
      <c r="A49">
        <v>48</v>
      </c>
      <c r="B49" t="s">
        <v>2981</v>
      </c>
      <c r="C49" t="s">
        <v>2982</v>
      </c>
      <c r="D49">
        <v>9</v>
      </c>
      <c r="E49">
        <v>1</v>
      </c>
      <c r="F49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TD100-22G/2</v>
      </c>
      <c r="G49" t="str">
        <f>RIGHT(на_Центральном_складе__2[[#This Row],[Артикул]],5)</f>
        <v>SWHCJ</v>
      </c>
      <c r="H49">
        <f>IFERROR(SEARCH("D",на_Центральном_складе__2[[#This Row],[Столбец2]]),0)</f>
        <v>0</v>
      </c>
    </row>
    <row r="50" spans="1:8">
      <c r="A50">
        <v>49</v>
      </c>
      <c r="B50" t="s">
        <v>2983</v>
      </c>
      <c r="C50" t="s">
        <v>2984</v>
      </c>
      <c r="D50">
        <v>10</v>
      </c>
      <c r="E50">
        <v>8</v>
      </c>
      <c r="F50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TD100-48G/2</v>
      </c>
      <c r="G50" t="str">
        <f>RIGHT(на_Центральном_складе__2[[#This Row],[Артикул]],5)</f>
        <v>SWHCJ</v>
      </c>
      <c r="H50">
        <f>IFERROR(SEARCH("D",на_Центральном_складе__2[[#This Row],[Столбец2]]),0)</f>
        <v>0</v>
      </c>
    </row>
    <row r="51" spans="1:8">
      <c r="A51">
        <v>50</v>
      </c>
      <c r="B51" t="s">
        <v>2985</v>
      </c>
      <c r="C51" t="s">
        <v>2986</v>
      </c>
      <c r="D51">
        <v>6</v>
      </c>
      <c r="E51">
        <v>0</v>
      </c>
      <c r="F51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TD125-14G/4</v>
      </c>
      <c r="G51" t="str">
        <f>RIGHT(на_Центральном_складе__2[[#This Row],[Артикул]],5)</f>
        <v>SWHCJ</v>
      </c>
      <c r="H51">
        <f>IFERROR(SEARCH("D",на_Центральном_складе__2[[#This Row],[Столбец2]]),0)</f>
        <v>0</v>
      </c>
    </row>
    <row r="52" spans="1:8">
      <c r="A52">
        <v>51</v>
      </c>
      <c r="B52" t="s">
        <v>3530</v>
      </c>
      <c r="C52" t="s">
        <v>3531</v>
      </c>
      <c r="D52">
        <v>1</v>
      </c>
      <c r="E52">
        <v>0</v>
      </c>
      <c r="F52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TD125-19G/4</v>
      </c>
      <c r="G52" t="str">
        <f>RIGHT(на_Центральном_складе__2[[#This Row],[Артикул]],5)</f>
        <v>SWHCJ</v>
      </c>
      <c r="H52">
        <f>IFERROR(SEARCH("D",на_Центральном_складе__2[[#This Row],[Столбец2]]),0)</f>
        <v>0</v>
      </c>
    </row>
    <row r="53" spans="1:8">
      <c r="A53">
        <v>52</v>
      </c>
      <c r="B53" t="s">
        <v>2987</v>
      </c>
      <c r="C53" t="s">
        <v>2988</v>
      </c>
      <c r="D53">
        <v>2</v>
      </c>
      <c r="E53">
        <v>0</v>
      </c>
      <c r="F53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TD125-22G/4</v>
      </c>
      <c r="G53" t="str">
        <f>RIGHT(на_Центральном_складе__2[[#This Row],[Артикул]],5)</f>
        <v>SWHCJ</v>
      </c>
      <c r="H53">
        <f>IFERROR(SEARCH("D",на_Центральном_складе__2[[#This Row],[Столбец2]]),0)</f>
        <v>0</v>
      </c>
    </row>
    <row r="54" spans="1:8">
      <c r="A54">
        <v>53</v>
      </c>
      <c r="B54" t="s">
        <v>2989</v>
      </c>
      <c r="C54" t="s">
        <v>2990</v>
      </c>
      <c r="D54">
        <v>7</v>
      </c>
      <c r="E54">
        <v>1</v>
      </c>
      <c r="F54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TD125-28G/4</v>
      </c>
      <c r="G54" t="str">
        <f>RIGHT(на_Центральном_складе__2[[#This Row],[Артикул]],5)</f>
        <v>SWHCJ</v>
      </c>
      <c r="H54">
        <f>IFERROR(SEARCH("D",на_Центральном_складе__2[[#This Row],[Столбец2]]),0)</f>
        <v>0</v>
      </c>
    </row>
    <row r="55" spans="1:8">
      <c r="A55">
        <v>54</v>
      </c>
      <c r="B55" t="s">
        <v>2991</v>
      </c>
      <c r="C55" t="s">
        <v>2992</v>
      </c>
      <c r="D55">
        <v>2</v>
      </c>
      <c r="E55">
        <v>0</v>
      </c>
      <c r="F55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TD125-32G/4</v>
      </c>
      <c r="G55" t="str">
        <f>RIGHT(на_Центральном_складе__2[[#This Row],[Артикул]],5)</f>
        <v>SWHCJ</v>
      </c>
      <c r="H55">
        <f>IFERROR(SEARCH("D",на_Центральном_складе__2[[#This Row],[Столбец2]]),0)</f>
        <v>0</v>
      </c>
    </row>
    <row r="56" spans="1:8">
      <c r="A56">
        <v>55</v>
      </c>
      <c r="B56" t="s">
        <v>2993</v>
      </c>
      <c r="C56" t="s">
        <v>2994</v>
      </c>
      <c r="D56">
        <v>11</v>
      </c>
      <c r="E56">
        <v>0</v>
      </c>
      <c r="F56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TD125-40G/4</v>
      </c>
      <c r="G56" t="str">
        <f>RIGHT(на_Центральном_складе__2[[#This Row],[Артикул]],5)</f>
        <v>SWHCJ</v>
      </c>
      <c r="H56">
        <f>IFERROR(SEARCH("D",на_Центральном_складе__2[[#This Row],[Столбец2]]),0)</f>
        <v>0</v>
      </c>
    </row>
    <row r="57" spans="1:8">
      <c r="A57">
        <v>56</v>
      </c>
      <c r="B57" t="s">
        <v>2995</v>
      </c>
      <c r="C57" t="s">
        <v>2996</v>
      </c>
      <c r="D57">
        <v>7</v>
      </c>
      <c r="E57">
        <v>3</v>
      </c>
      <c r="F57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TD150-12.5G/4</v>
      </c>
      <c r="G57" t="str">
        <f>RIGHT(на_Центральном_складе__2[[#This Row],[Артикул]],5)</f>
        <v>SWHCJ</v>
      </c>
      <c r="H57">
        <f>IFERROR(SEARCH("D",на_Центральном_складе__2[[#This Row],[Столбец2]]),0)</f>
        <v>0</v>
      </c>
    </row>
    <row r="58" spans="1:8">
      <c r="A58">
        <v>57</v>
      </c>
      <c r="B58" t="s">
        <v>3453</v>
      </c>
      <c r="C58" t="s">
        <v>3454</v>
      </c>
      <c r="D58">
        <v>8</v>
      </c>
      <c r="E58">
        <v>3</v>
      </c>
      <c r="F58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TD150-17G/4</v>
      </c>
      <c r="G58" t="str">
        <f>RIGHT(на_Центральном_складе__2[[#This Row],[Артикул]],5)</f>
        <v>SWHCJ</v>
      </c>
      <c r="H58">
        <f>IFERROR(SEARCH("D",на_Центральном_складе__2[[#This Row],[Столбец2]]),0)</f>
        <v>0</v>
      </c>
    </row>
    <row r="59" spans="1:8">
      <c r="A59">
        <v>58</v>
      </c>
      <c r="B59" t="s">
        <v>3526</v>
      </c>
      <c r="C59" t="s">
        <v>3527</v>
      </c>
      <c r="D59">
        <v>2</v>
      </c>
      <c r="E59">
        <v>0</v>
      </c>
      <c r="F59" t="str">
        <f>IF(на_Центральном_складе__2[[#This Row],[Столбец3]]=0,LEFT(на_Центральном_складе__2[[#This Row],[Артикул]],LEN(на_Центральном_складе__2[[#This Row],[Артикул]])-5),0)</f>
        <v>TD150-22G/4</v>
      </c>
      <c r="G59" t="str">
        <f>RIGHT(на_Центральном_складе__2[[#This Row],[Артикул]],5)</f>
        <v>SWHCJ</v>
      </c>
      <c r="H59">
        <f>IFERROR(SEARCH("D",на_Центральном_складе__2[[#This Row],[Столбец2]]),0)</f>
        <v>0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F8FB5-B673-4BB1-950A-FD4BDC3D531C}">
  <sheetPr codeName="Лист20"/>
  <dimension ref="A1:H74"/>
  <sheetViews>
    <sheetView showGridLines="0" topLeftCell="A13" workbookViewId="0">
      <selection activeCell="A31" sqref="A31:XFD31"/>
    </sheetView>
  </sheetViews>
  <sheetFormatPr defaultRowHeight="14.4"/>
  <cols>
    <col min="2" max="2" width="21.44140625" bestFit="1" customWidth="1"/>
    <col min="3" max="3" width="70.33203125" bestFit="1" customWidth="1"/>
    <col min="4" max="4" width="11.109375" bestFit="1" customWidth="1"/>
    <col min="5" max="5" width="12.44140625" bestFit="1" customWidth="1"/>
    <col min="6" max="6" width="15.6640625" bestFit="1" customWidth="1"/>
    <col min="7" max="8" width="12" bestFit="1" customWidth="1"/>
  </cols>
  <sheetData>
    <row r="1" spans="1:8">
      <c r="A1" t="s">
        <v>2802</v>
      </c>
      <c r="B1" t="s">
        <v>2685</v>
      </c>
      <c r="C1" t="s">
        <v>2803</v>
      </c>
      <c r="D1" t="s">
        <v>2804</v>
      </c>
      <c r="E1" t="s">
        <v>2805</v>
      </c>
      <c r="F1" t="s">
        <v>3132</v>
      </c>
      <c r="G1" t="s">
        <v>3133</v>
      </c>
      <c r="H1" t="s">
        <v>3134</v>
      </c>
    </row>
    <row r="2" spans="1:8">
      <c r="A2">
        <v>1</v>
      </c>
      <c r="B2" t="s">
        <v>2997</v>
      </c>
      <c r="C2" t="s">
        <v>2998</v>
      </c>
      <c r="D2">
        <v>1</v>
      </c>
      <c r="E2">
        <v>0</v>
      </c>
      <c r="F2" t="str">
        <f>IF(на_Центральном_складе[[#This Row],[Столбец3]]=0,LEFT(на_Центральном_складе[[#This Row],[Артикул]],LEN(на_Центральном_складе[[#This Row],[Артикул]])-5),0)</f>
        <v>CDL2-5F</v>
      </c>
      <c r="G2" t="str">
        <f>RIGHT(на_Центральном_складе[[#This Row],[Артикул]],5)</f>
        <v>1SWPC</v>
      </c>
      <c r="H2">
        <f>IFERROR(SEARCH("D",на_Центральном_складе[[#This Row],[Столбец2]]),0)</f>
        <v>0</v>
      </c>
    </row>
    <row r="3" spans="1:8">
      <c r="A3">
        <v>2</v>
      </c>
      <c r="B3" t="s">
        <v>2999</v>
      </c>
      <c r="C3" t="s">
        <v>3000</v>
      </c>
      <c r="D3">
        <v>1</v>
      </c>
      <c r="E3">
        <v>0</v>
      </c>
      <c r="F3" t="str">
        <f>IF(на_Центральном_складе[[#This Row],[Столбец3]]=0,LEFT(на_Центральном_складе[[#This Row],[Артикул]],LEN(на_Центральном_складе[[#This Row],[Артикул]])-5),0)</f>
        <v>CDL4-12F</v>
      </c>
      <c r="G3" t="str">
        <f>RIGHT(на_Центральном_складе[[#This Row],[Артикул]],5)</f>
        <v>1SWPC</v>
      </c>
      <c r="H3">
        <f>IFERROR(SEARCH("D",на_Центральном_складе[[#This Row],[Столбец2]]),0)</f>
        <v>0</v>
      </c>
    </row>
    <row r="4" spans="1:8">
      <c r="A4">
        <v>3</v>
      </c>
      <c r="B4" t="s">
        <v>3001</v>
      </c>
      <c r="C4" t="s">
        <v>3002</v>
      </c>
      <c r="D4">
        <v>3</v>
      </c>
      <c r="E4">
        <v>0</v>
      </c>
      <c r="F4" t="str">
        <f>IF(на_Центральном_складе[[#This Row],[Столбец3]]=0,LEFT(на_Центральном_складе[[#This Row],[Артикул]],LEN(на_Центральном_складе[[#This Row],[Артикул]])-5),0)</f>
        <v>CDL8-4F</v>
      </c>
      <c r="G4" t="str">
        <f>RIGHT(на_Центральном_складе[[#This Row],[Артикул]],5)</f>
        <v>1SWPC</v>
      </c>
      <c r="H4">
        <f>IFERROR(SEARCH("D",на_Центральном_складе[[#This Row],[Столбец2]]),0)</f>
        <v>0</v>
      </c>
    </row>
    <row r="5" spans="1:8">
      <c r="A5">
        <v>4</v>
      </c>
      <c r="B5" t="s">
        <v>3003</v>
      </c>
      <c r="C5" t="s">
        <v>3004</v>
      </c>
      <c r="D5">
        <v>1</v>
      </c>
      <c r="E5">
        <v>1</v>
      </c>
      <c r="F5" t="str">
        <f>IF(на_Центральном_складе[[#This Row],[Столбец3]]=0,LEFT(на_Центральном_складе[[#This Row],[Артикул]],LEN(на_Центральном_складе[[#This Row],[Артикул]])-5),0)</f>
        <v>CDL8-6F</v>
      </c>
      <c r="G5" t="str">
        <f>RIGHT(на_Центральном_складе[[#This Row],[Артикул]],5)</f>
        <v>1SWPC</v>
      </c>
      <c r="H5">
        <f>IFERROR(SEARCH("D",на_Центральном_складе[[#This Row],[Столбец2]]),0)</f>
        <v>0</v>
      </c>
    </row>
    <row r="6" spans="1:8">
      <c r="A6">
        <v>5</v>
      </c>
      <c r="B6" t="s">
        <v>3005</v>
      </c>
      <c r="C6" t="s">
        <v>3006</v>
      </c>
      <c r="D6">
        <v>1</v>
      </c>
      <c r="E6">
        <v>0</v>
      </c>
      <c r="F6" t="str">
        <f>IF(на_Центральном_складе[[#This Row],[Столбец3]]=0,LEFT(на_Центральном_складе[[#This Row],[Артикул]],LEN(на_Центральном_складе[[#This Row],[Артикул]])-5),0)</f>
        <v>CDL12-5F</v>
      </c>
      <c r="G6" t="str">
        <f>RIGHT(на_Центральном_складе[[#This Row],[Артикул]],5)</f>
        <v>1SWPC</v>
      </c>
      <c r="H6">
        <f>IFERROR(SEARCH("D",на_Центральном_складе[[#This Row],[Столбец2]]),0)</f>
        <v>0</v>
      </c>
    </row>
    <row r="7" spans="1:8">
      <c r="A7">
        <v>6</v>
      </c>
      <c r="B7" t="s">
        <v>3007</v>
      </c>
      <c r="C7" t="s">
        <v>3008</v>
      </c>
      <c r="D7">
        <v>1</v>
      </c>
      <c r="E7">
        <v>1</v>
      </c>
      <c r="F7" t="str">
        <f>IF(на_Центральном_складе[[#This Row],[Столбец3]]=0,LEFT(на_Центральном_складе[[#This Row],[Артикул]],LEN(на_Центральном_складе[[#This Row],[Артикул]])-5),0)</f>
        <v>CDL32-50F</v>
      </c>
      <c r="G7" t="str">
        <f>RIGHT(на_Центральном_складе[[#This Row],[Артикул]],5)</f>
        <v>1SWPC</v>
      </c>
      <c r="H7">
        <f>IFERROR(SEARCH("D",на_Центральном_складе[[#This Row],[Столбец2]]),0)</f>
        <v>0</v>
      </c>
    </row>
    <row r="8" spans="1:8">
      <c r="A8">
        <v>7</v>
      </c>
      <c r="B8" t="s">
        <v>3009</v>
      </c>
      <c r="C8" t="s">
        <v>3010</v>
      </c>
      <c r="D8">
        <v>2</v>
      </c>
      <c r="E8">
        <v>0</v>
      </c>
      <c r="F8" t="str">
        <f>IF(на_Центральном_складе[[#This Row],[Столбец3]]=0,LEFT(на_Центральном_складе[[#This Row],[Артикул]],LEN(на_Центральном_складе[[#This Row],[Артикул]])-5),0)</f>
        <v>CDL42-40F</v>
      </c>
      <c r="G8" t="str">
        <f>RIGHT(на_Центральном_складе[[#This Row],[Артикул]],5)</f>
        <v>1SWPC</v>
      </c>
      <c r="H8">
        <f>IFERROR(SEARCH("D",на_Центральном_складе[[#This Row],[Столбец2]]),0)</f>
        <v>0</v>
      </c>
    </row>
    <row r="9" spans="1:8">
      <c r="A9">
        <v>8</v>
      </c>
      <c r="B9" t="s">
        <v>3532</v>
      </c>
      <c r="C9" t="s">
        <v>3533</v>
      </c>
      <c r="D9">
        <v>4</v>
      </c>
      <c r="E9">
        <v>0</v>
      </c>
      <c r="F9" t="str">
        <f>IF(на_Центральном_складе[[#This Row],[Столбец3]]=0,LEFT(на_Центральном_складе[[#This Row],[Артикул]],LEN(на_Центральном_складе[[#This Row],[Артикул]])-5),0)</f>
        <v>CDLK42-110/4-</v>
      </c>
      <c r="G9" t="str">
        <f>RIGHT(на_Центральном_складе[[#This Row],[Артикул]],5)</f>
        <v>2SWPC</v>
      </c>
      <c r="H9">
        <f>IFERROR(SEARCH("D",на_Центральном_складе[[#This Row],[Столбец2]]),0)</f>
        <v>0</v>
      </c>
    </row>
    <row r="10" spans="1:8">
      <c r="A10">
        <v>9</v>
      </c>
      <c r="B10" t="s">
        <v>3534</v>
      </c>
      <c r="C10" t="s">
        <v>3535</v>
      </c>
      <c r="D10">
        <v>2</v>
      </c>
      <c r="E10">
        <v>0</v>
      </c>
      <c r="F10" t="str">
        <f>IF(на_Центральном_складе[[#This Row],[Столбец3]]=0,LEFT(на_Центральном_складе[[#This Row],[Артикул]],LEN(на_Центральном_складе[[#This Row],[Артикул]])-5),0)</f>
        <v>CDLK3-90/</v>
      </c>
      <c r="G10" t="str">
        <f>RIGHT(на_Центральном_складе[[#This Row],[Артикул]],5)</f>
        <v>9SWPC</v>
      </c>
      <c r="H10">
        <f>IFERROR(SEARCH("D",на_Центральном_складе[[#This Row],[Столбец2]]),0)</f>
        <v>0</v>
      </c>
    </row>
    <row r="11" spans="1:8">
      <c r="A11">
        <v>10</v>
      </c>
      <c r="B11" t="s">
        <v>3011</v>
      </c>
      <c r="C11" t="s">
        <v>3012</v>
      </c>
      <c r="D11">
        <v>10</v>
      </c>
      <c r="E11">
        <v>0</v>
      </c>
      <c r="F11" t="str">
        <f>IF(на_Центральном_складе[[#This Row],[Столбец3]]=0,LEFT(на_Центральном_складе[[#This Row],[Артикул]],LEN(на_Центральном_складе[[#This Row],[Артикул]])-5),0)</f>
        <v>CDM1-2</v>
      </c>
      <c r="G11" t="str">
        <f>RIGHT(на_Центральном_складе[[#This Row],[Артикул]],5)</f>
        <v>FSWPC</v>
      </c>
      <c r="H11">
        <f>IFERROR(SEARCH("D",на_Центральном_складе[[#This Row],[Столбец2]]),0)</f>
        <v>0</v>
      </c>
    </row>
    <row r="12" spans="1:8">
      <c r="A12">
        <v>11</v>
      </c>
      <c r="B12" t="s">
        <v>3013</v>
      </c>
      <c r="C12" t="s">
        <v>3014</v>
      </c>
      <c r="D12">
        <v>2</v>
      </c>
      <c r="E12">
        <v>0</v>
      </c>
      <c r="F12" t="str">
        <f>IF(на_Центральном_складе[[#This Row],[Столбец3]]=0,LEFT(на_Центральном_складе[[#This Row],[Артикул]],LEN(на_Центральном_складе[[#This Row],[Артикул]])-5),0)</f>
        <v>CDM1-4</v>
      </c>
      <c r="G12" t="str">
        <f>RIGHT(на_Центральном_складе[[#This Row],[Артикул]],5)</f>
        <v>FSWPC</v>
      </c>
      <c r="H12">
        <f>IFERROR(SEARCH("D",на_Центральном_складе[[#This Row],[Столбец2]]),0)</f>
        <v>0</v>
      </c>
    </row>
    <row r="13" spans="1:8">
      <c r="A13">
        <v>12</v>
      </c>
      <c r="B13" t="s">
        <v>3536</v>
      </c>
      <c r="C13" t="s">
        <v>3537</v>
      </c>
      <c r="D13">
        <v>2</v>
      </c>
      <c r="E13">
        <v>0</v>
      </c>
      <c r="F13" t="str">
        <f>IF(на_Центральном_складе[[#This Row],[Столбец3]]=0,LEFT(на_Центральном_складе[[#This Row],[Артикул]],LEN(на_Центральном_складе[[#This Row],[Артикул]])-5),0)</f>
        <v>CDM1-12</v>
      </c>
      <c r="G13" t="str">
        <f>RIGHT(на_Центральном_складе[[#This Row],[Артикул]],5)</f>
        <v>FSWPC</v>
      </c>
      <c r="H13">
        <f>IFERROR(SEARCH("D",на_Центральном_складе[[#This Row],[Столбец2]]),0)</f>
        <v>0</v>
      </c>
    </row>
    <row r="14" spans="1:8">
      <c r="A14">
        <v>13</v>
      </c>
      <c r="B14" t="s">
        <v>3538</v>
      </c>
      <c r="C14" t="s">
        <v>3539</v>
      </c>
      <c r="D14">
        <v>8</v>
      </c>
      <c r="E14">
        <v>0</v>
      </c>
      <c r="F14" t="str">
        <f>IF(на_Центральном_складе[[#This Row],[Столбец3]]=0,LEFT(на_Центральном_складе[[#This Row],[Артикул]],LEN(на_Центральном_складе[[#This Row],[Артикул]])-5),0)</f>
        <v>CDM3-3</v>
      </c>
      <c r="G14" t="str">
        <f>RIGHT(на_Центральном_складе[[#This Row],[Артикул]],5)</f>
        <v>FSWPC</v>
      </c>
      <c r="H14">
        <f>IFERROR(SEARCH("D",на_Центральном_складе[[#This Row],[Столбец2]]),0)</f>
        <v>0</v>
      </c>
    </row>
    <row r="15" spans="1:8">
      <c r="A15">
        <v>14</v>
      </c>
      <c r="B15" t="s">
        <v>3015</v>
      </c>
      <c r="C15" t="s">
        <v>3016</v>
      </c>
      <c r="D15">
        <v>1</v>
      </c>
      <c r="E15">
        <v>0</v>
      </c>
      <c r="F15" t="str">
        <f>IF(на_Центральном_складе[[#This Row],[Столбец3]]=0,LEFT(на_Центральном_складе[[#This Row],[Артикул]],LEN(на_Центральном_складе[[#This Row],[Артикул]])-5),0)</f>
        <v>CDM3-4</v>
      </c>
      <c r="G15" t="str">
        <f>RIGHT(на_Центральном_складе[[#This Row],[Артикул]],5)</f>
        <v>FSWPC</v>
      </c>
      <c r="H15">
        <f>IFERROR(SEARCH("D",на_Центральном_складе[[#This Row],[Столбец2]]),0)</f>
        <v>0</v>
      </c>
    </row>
    <row r="16" spans="1:8">
      <c r="A16">
        <v>15</v>
      </c>
      <c r="B16" t="s">
        <v>3017</v>
      </c>
      <c r="C16" t="s">
        <v>3018</v>
      </c>
      <c r="D16">
        <v>4</v>
      </c>
      <c r="E16">
        <v>0</v>
      </c>
      <c r="F16" t="str">
        <f>IF(на_Центральном_складе[[#This Row],[Столбец3]]=0,LEFT(на_Центральном_складе[[#This Row],[Артикул]],LEN(на_Центральном_складе[[#This Row],[Артикул]])-5),0)</f>
        <v>CDM3-6</v>
      </c>
      <c r="G16" t="str">
        <f>RIGHT(на_Центральном_складе[[#This Row],[Артикул]],5)</f>
        <v>FSWPC</v>
      </c>
      <c r="H16">
        <f>IFERROR(SEARCH("D",на_Центральном_складе[[#This Row],[Столбец2]]),0)</f>
        <v>0</v>
      </c>
    </row>
    <row r="17" spans="1:8">
      <c r="A17">
        <v>16</v>
      </c>
      <c r="B17" t="s">
        <v>3540</v>
      </c>
      <c r="C17" t="s">
        <v>3541</v>
      </c>
      <c r="D17">
        <v>6</v>
      </c>
      <c r="E17">
        <v>0</v>
      </c>
      <c r="F17" t="str">
        <f>IF(на_Центральном_складе[[#This Row],[Столбец3]]=0,LEFT(на_Центральном_складе[[#This Row],[Артикул]],LEN(на_Центральном_складе[[#This Row],[Артикул]])-5),0)</f>
        <v>CDM3-7</v>
      </c>
      <c r="G17" t="str">
        <f>RIGHT(на_Центральном_складе[[#This Row],[Артикул]],5)</f>
        <v>FSWPC</v>
      </c>
      <c r="H17">
        <f>IFERROR(SEARCH("D",на_Центральном_складе[[#This Row],[Столбец2]]),0)</f>
        <v>0</v>
      </c>
    </row>
    <row r="18" spans="1:8">
      <c r="A18">
        <v>17</v>
      </c>
      <c r="B18" t="s">
        <v>3019</v>
      </c>
      <c r="C18" t="s">
        <v>3020</v>
      </c>
      <c r="D18">
        <v>2</v>
      </c>
      <c r="E18">
        <v>0</v>
      </c>
      <c r="F18" t="str">
        <f>IF(на_Центральном_складе[[#This Row],[Столбец3]]=0,LEFT(на_Центральном_складе[[#This Row],[Артикул]],LEN(на_Центральном_складе[[#This Row],[Артикул]])-5),0)</f>
        <v>CDM3-8</v>
      </c>
      <c r="G18" t="str">
        <f>RIGHT(на_Центральном_складе[[#This Row],[Артикул]],5)</f>
        <v>FSWPC</v>
      </c>
      <c r="H18">
        <f>IFERROR(SEARCH("D",на_Центральном_складе[[#This Row],[Столбец2]]),0)</f>
        <v>0</v>
      </c>
    </row>
    <row r="19" spans="1:8">
      <c r="A19">
        <v>18</v>
      </c>
      <c r="B19" t="s">
        <v>3021</v>
      </c>
      <c r="C19" t="s">
        <v>3022</v>
      </c>
      <c r="D19">
        <v>3</v>
      </c>
      <c r="E19">
        <v>0</v>
      </c>
      <c r="F19" t="str">
        <f>IF(на_Центральном_складе[[#This Row],[Столбец3]]=0,LEFT(на_Центральном_складе[[#This Row],[Артикул]],LEN(на_Центральном_складе[[#This Row],[Артикул]])-5),0)</f>
        <v>CDM3-9</v>
      </c>
      <c r="G19" t="str">
        <f>RIGHT(на_Центральном_складе[[#This Row],[Артикул]],5)</f>
        <v>FSWPC</v>
      </c>
      <c r="H19">
        <f>IFERROR(SEARCH("D",на_Центральном_складе[[#This Row],[Столбец2]]),0)</f>
        <v>0</v>
      </c>
    </row>
    <row r="20" spans="1:8">
      <c r="A20">
        <v>19</v>
      </c>
      <c r="B20" t="s">
        <v>3023</v>
      </c>
      <c r="C20" t="s">
        <v>3024</v>
      </c>
      <c r="D20">
        <v>4</v>
      </c>
      <c r="E20">
        <v>0</v>
      </c>
      <c r="F20" t="str">
        <f>IF(на_Центральном_складе[[#This Row],[Столбец3]]=0,LEFT(на_Центральном_складе[[#This Row],[Артикул]],LEN(на_Центральном_складе[[#This Row],[Артикул]])-5),0)</f>
        <v>CDM3-10</v>
      </c>
      <c r="G20" t="str">
        <f>RIGHT(на_Центральном_складе[[#This Row],[Артикул]],5)</f>
        <v>FSWPC</v>
      </c>
      <c r="H20">
        <f>IFERROR(SEARCH("D",на_Центральном_складе[[#This Row],[Столбец2]]),0)</f>
        <v>0</v>
      </c>
    </row>
    <row r="21" spans="1:8">
      <c r="A21">
        <v>20</v>
      </c>
      <c r="B21" t="s">
        <v>3025</v>
      </c>
      <c r="C21" t="s">
        <v>3026</v>
      </c>
      <c r="D21">
        <v>8</v>
      </c>
      <c r="E21">
        <v>0</v>
      </c>
      <c r="F21" t="str">
        <f>IF(на_Центральном_складе[[#This Row],[Столбец3]]=0,LEFT(на_Центральном_складе[[#This Row],[Артикул]],LEN(на_Центральном_складе[[#This Row],[Артикул]])-5),0)</f>
        <v>CDM3-12</v>
      </c>
      <c r="G21" t="str">
        <f>RIGHT(на_Центральном_складе[[#This Row],[Артикул]],5)</f>
        <v>FSWPC</v>
      </c>
      <c r="H21">
        <f>IFERROR(SEARCH("D",на_Центральном_складе[[#This Row],[Столбец2]]),0)</f>
        <v>0</v>
      </c>
    </row>
    <row r="22" spans="1:8">
      <c r="A22">
        <v>21</v>
      </c>
      <c r="B22" t="s">
        <v>3027</v>
      </c>
      <c r="C22" t="s">
        <v>3028</v>
      </c>
      <c r="D22">
        <v>1</v>
      </c>
      <c r="E22">
        <v>0</v>
      </c>
      <c r="F22" t="str">
        <f>IF(на_Центральном_складе[[#This Row],[Столбец3]]=0,LEFT(на_Центральном_складе[[#This Row],[Артикул]],LEN(на_Центральном_складе[[#This Row],[Артикул]])-5),0)</f>
        <v>CDM3-16</v>
      </c>
      <c r="G22" t="str">
        <f>RIGHT(на_Центральном_складе[[#This Row],[Артикул]],5)</f>
        <v>FSWPC</v>
      </c>
      <c r="H22">
        <f>IFERROR(SEARCH("D",на_Центральном_складе[[#This Row],[Столбец2]]),0)</f>
        <v>0</v>
      </c>
    </row>
    <row r="23" spans="1:8">
      <c r="A23">
        <v>22</v>
      </c>
      <c r="B23" t="s">
        <v>3029</v>
      </c>
      <c r="C23" t="s">
        <v>3030</v>
      </c>
      <c r="D23">
        <v>2</v>
      </c>
      <c r="E23">
        <v>0</v>
      </c>
      <c r="F23" t="str">
        <f>IF(на_Центральном_складе[[#This Row],[Столбец3]]=0,LEFT(на_Центральном_складе[[#This Row],[Артикул]],LEN(на_Центральном_складе[[#This Row],[Артикул]])-5),0)</f>
        <v>CDM5-2</v>
      </c>
      <c r="G23" t="str">
        <f>RIGHT(на_Центральном_складе[[#This Row],[Артикул]],5)</f>
        <v>FSWPC</v>
      </c>
      <c r="H23">
        <f>IFERROR(SEARCH("D",на_Центральном_складе[[#This Row],[Столбец2]]),0)</f>
        <v>0</v>
      </c>
    </row>
    <row r="24" spans="1:8">
      <c r="A24">
        <v>23</v>
      </c>
      <c r="B24" t="s">
        <v>3031</v>
      </c>
      <c r="C24" t="s">
        <v>3032</v>
      </c>
      <c r="D24">
        <v>38</v>
      </c>
      <c r="E24">
        <v>25</v>
      </c>
      <c r="F24" t="str">
        <f>IF(на_Центральном_складе[[#This Row],[Столбец3]]=0,LEFT(на_Центральном_складе[[#This Row],[Артикул]],LEN(на_Центральном_складе[[#This Row],[Артикул]])-5),0)</f>
        <v>CDM5-5</v>
      </c>
      <c r="G24" t="str">
        <f>RIGHT(на_Центральном_складе[[#This Row],[Артикул]],5)</f>
        <v>FSWPC</v>
      </c>
      <c r="H24">
        <f>IFERROR(SEARCH("D",на_Центральном_складе[[#This Row],[Столбец2]]),0)</f>
        <v>0</v>
      </c>
    </row>
    <row r="25" spans="1:8">
      <c r="A25">
        <v>24</v>
      </c>
      <c r="B25" t="s">
        <v>3033</v>
      </c>
      <c r="C25" t="s">
        <v>3034</v>
      </c>
      <c r="D25">
        <v>9</v>
      </c>
      <c r="E25">
        <v>0</v>
      </c>
      <c r="F25" t="str">
        <f>IF(на_Центральном_складе[[#This Row],[Столбец3]]=0,LEFT(на_Центральном_складе[[#This Row],[Артикул]],LEN(на_Центральном_складе[[#This Row],[Артикул]])-5),0)</f>
        <v>CDM5-6</v>
      </c>
      <c r="G25" t="str">
        <f>RIGHT(на_Центральном_складе[[#This Row],[Артикул]],5)</f>
        <v>FSWPC</v>
      </c>
      <c r="H25">
        <f>IFERROR(SEARCH("D",на_Центральном_складе[[#This Row],[Столбец2]]),0)</f>
        <v>0</v>
      </c>
    </row>
    <row r="26" spans="1:8">
      <c r="A26">
        <v>25</v>
      </c>
      <c r="B26" t="s">
        <v>3035</v>
      </c>
      <c r="C26" t="s">
        <v>3036</v>
      </c>
      <c r="D26">
        <v>5</v>
      </c>
      <c r="E26">
        <v>0</v>
      </c>
      <c r="F26" t="str">
        <f>IF(на_Центральном_складе[[#This Row],[Столбец3]]=0,LEFT(на_Центральном_складе[[#This Row],[Артикул]],LEN(на_Центральном_складе[[#This Row],[Артикул]])-5),0)</f>
        <v>CDM5-7</v>
      </c>
      <c r="G26" t="str">
        <f>RIGHT(на_Центральном_складе[[#This Row],[Артикул]],5)</f>
        <v>FSWPC</v>
      </c>
      <c r="H26">
        <f>IFERROR(SEARCH("D",на_Центральном_складе[[#This Row],[Столбец2]]),0)</f>
        <v>0</v>
      </c>
    </row>
    <row r="27" spans="1:8">
      <c r="A27">
        <v>26</v>
      </c>
      <c r="B27" t="s">
        <v>3037</v>
      </c>
      <c r="C27" t="s">
        <v>3038</v>
      </c>
      <c r="D27">
        <v>28</v>
      </c>
      <c r="E27">
        <v>8</v>
      </c>
      <c r="F27" t="str">
        <f>IF(на_Центральном_складе[[#This Row],[Столбец3]]=0,LEFT(на_Центральном_складе[[#This Row],[Артикул]],LEN(на_Центральном_складе[[#This Row],[Артикул]])-5),0)</f>
        <v>CDM5-8</v>
      </c>
      <c r="G27" t="str">
        <f>RIGHT(на_Центральном_складе[[#This Row],[Артикул]],5)</f>
        <v>FSWPC</v>
      </c>
      <c r="H27">
        <f>IFERROR(SEARCH("D",на_Центральном_складе[[#This Row],[Столбец2]]),0)</f>
        <v>0</v>
      </c>
    </row>
    <row r="28" spans="1:8">
      <c r="A28">
        <v>27</v>
      </c>
      <c r="B28" t="s">
        <v>3039</v>
      </c>
      <c r="C28" t="s">
        <v>3040</v>
      </c>
      <c r="D28">
        <v>2</v>
      </c>
      <c r="E28">
        <v>0</v>
      </c>
      <c r="F28" t="str">
        <f>IF(на_Центральном_складе[[#This Row],[Столбец3]]=0,LEFT(на_Центральном_складе[[#This Row],[Артикул]],LEN(на_Центральном_складе[[#This Row],[Артикул]])-5),0)</f>
        <v>CDM5-9</v>
      </c>
      <c r="G28" t="str">
        <f>RIGHT(на_Центральном_складе[[#This Row],[Артикул]],5)</f>
        <v>FSWPC</v>
      </c>
      <c r="H28">
        <f>IFERROR(SEARCH("D",на_Центральном_складе[[#This Row],[Столбец2]]),0)</f>
        <v>0</v>
      </c>
    </row>
    <row r="29" spans="1:8">
      <c r="A29">
        <v>28</v>
      </c>
      <c r="B29" t="s">
        <v>3041</v>
      </c>
      <c r="C29" t="s">
        <v>3042</v>
      </c>
      <c r="D29">
        <v>25</v>
      </c>
      <c r="E29">
        <v>15</v>
      </c>
      <c r="F29" t="str">
        <f>IF(на_Центральном_складе[[#This Row],[Столбец3]]=0,LEFT(на_Центральном_складе[[#This Row],[Артикул]],LEN(на_Центральном_складе[[#This Row],[Артикул]])-5),0)</f>
        <v>CDM5-10</v>
      </c>
      <c r="G29" t="str">
        <f>RIGHT(на_Центральном_складе[[#This Row],[Артикул]],5)</f>
        <v>FSWPC</v>
      </c>
      <c r="H29">
        <f>IFERROR(SEARCH("D",на_Центральном_складе[[#This Row],[Столбец2]]),0)</f>
        <v>0</v>
      </c>
    </row>
    <row r="30" spans="1:8">
      <c r="A30">
        <v>29</v>
      </c>
      <c r="B30" t="s">
        <v>3043</v>
      </c>
      <c r="C30" t="s">
        <v>3044</v>
      </c>
      <c r="D30">
        <v>5</v>
      </c>
      <c r="E30">
        <v>0</v>
      </c>
      <c r="F30" t="str">
        <f>IF(на_Центральном_складе[[#This Row],[Столбец3]]=0,LEFT(на_Центральном_складе[[#This Row],[Артикул]],LEN(на_Центральном_складе[[#This Row],[Артикул]])-5),0)</f>
        <v>CDM5-11</v>
      </c>
      <c r="G30" t="str">
        <f>RIGHT(на_Центральном_складе[[#This Row],[Артикул]],5)</f>
        <v>FSWPC</v>
      </c>
      <c r="H30">
        <f>IFERROR(SEARCH("D",на_Центральном_складе[[#This Row],[Столбец2]]),0)</f>
        <v>0</v>
      </c>
    </row>
    <row r="31" spans="1:8">
      <c r="A31">
        <v>30</v>
      </c>
      <c r="B31" t="s">
        <v>3045</v>
      </c>
      <c r="C31" t="s">
        <v>3046</v>
      </c>
      <c r="D31">
        <v>18</v>
      </c>
      <c r="E31">
        <v>8</v>
      </c>
      <c r="F31" t="str">
        <f>IF(на_Центральном_складе[[#This Row],[Столбец3]]=0,LEFT(на_Центральном_складе[[#This Row],[Артикул]],LEN(на_Центральном_складе[[#This Row],[Артикул]])-5),0)</f>
        <v>CDM5-12</v>
      </c>
      <c r="G31" t="str">
        <f>RIGHT(на_Центральном_складе[[#This Row],[Артикул]],5)</f>
        <v>FSWPC</v>
      </c>
      <c r="H31">
        <f>IFERROR(SEARCH("D",на_Центральном_складе[[#This Row],[Столбец2]]),0)</f>
        <v>0</v>
      </c>
    </row>
    <row r="32" spans="1:8">
      <c r="A32">
        <v>31</v>
      </c>
      <c r="B32" t="s">
        <v>3047</v>
      </c>
      <c r="C32" t="s">
        <v>3048</v>
      </c>
      <c r="D32">
        <v>1</v>
      </c>
      <c r="E32">
        <v>0</v>
      </c>
      <c r="F32" t="str">
        <f>IF(на_Центральном_складе[[#This Row],[Столбец3]]=0,LEFT(на_Центральном_складе[[#This Row],[Артикул]],LEN(на_Центральном_складе[[#This Row],[Артикул]])-5),0)</f>
        <v>CDM5-14</v>
      </c>
      <c r="G32" t="str">
        <f>RIGHT(на_Центральном_складе[[#This Row],[Артикул]],5)</f>
        <v>FSWPC</v>
      </c>
      <c r="H32">
        <f>IFERROR(SEARCH("D",на_Центральном_складе[[#This Row],[Столбец2]]),0)</f>
        <v>0</v>
      </c>
    </row>
    <row r="33" spans="1:8">
      <c r="A33">
        <v>32</v>
      </c>
      <c r="B33" t="s">
        <v>3049</v>
      </c>
      <c r="C33" t="s">
        <v>3050</v>
      </c>
      <c r="D33">
        <v>3</v>
      </c>
      <c r="E33">
        <v>0</v>
      </c>
      <c r="F33" t="str">
        <f>IF(на_Центральном_складе[[#This Row],[Столбец3]]=0,LEFT(на_Центральном_складе[[#This Row],[Артикул]],LEN(на_Центральном_складе[[#This Row],[Артикул]])-5),0)</f>
        <v>CDM5-20</v>
      </c>
      <c r="G33" t="str">
        <f>RIGHT(на_Центральном_складе[[#This Row],[Артикул]],5)</f>
        <v>FSWPC</v>
      </c>
      <c r="H33">
        <f>IFERROR(SEARCH("D",на_Центральном_складе[[#This Row],[Столбец2]]),0)</f>
        <v>0</v>
      </c>
    </row>
    <row r="34" spans="1:8">
      <c r="A34">
        <v>33</v>
      </c>
      <c r="B34" t="s">
        <v>3051</v>
      </c>
      <c r="C34" t="s">
        <v>3052</v>
      </c>
      <c r="D34">
        <v>1</v>
      </c>
      <c r="E34">
        <v>1</v>
      </c>
      <c r="F34" t="str">
        <f>IF(на_Центральном_складе[[#This Row],[Столбец3]]=0,LEFT(на_Центральном_складе[[#This Row],[Артикул]],LEN(на_Центральном_складе[[#This Row],[Артикул]])-5),0)</f>
        <v>CDM5-23</v>
      </c>
      <c r="G34" t="str">
        <f>RIGHT(на_Центральном_складе[[#This Row],[Артикул]],5)</f>
        <v>FSWPC</v>
      </c>
      <c r="H34">
        <f>IFERROR(SEARCH("D",на_Центральном_складе[[#This Row],[Столбец2]]),0)</f>
        <v>0</v>
      </c>
    </row>
    <row r="35" spans="1:8">
      <c r="A35">
        <v>34</v>
      </c>
      <c r="B35" t="s">
        <v>3053</v>
      </c>
      <c r="C35" t="s">
        <v>3054</v>
      </c>
      <c r="D35">
        <v>3</v>
      </c>
      <c r="E35">
        <v>0</v>
      </c>
      <c r="F35" t="str">
        <f>IF(на_Центральном_складе[[#This Row],[Столбец3]]=0,LEFT(на_Центральном_складе[[#This Row],[Артикул]],LEN(на_Центральном_складе[[#This Row],[Артикул]])-5),0)</f>
        <v>CDM10-2</v>
      </c>
      <c r="G35" t="str">
        <f>RIGHT(на_Центральном_складе[[#This Row],[Артикул]],5)</f>
        <v>FSWPC</v>
      </c>
      <c r="H35">
        <f>IFERROR(SEARCH("D",на_Центральном_складе[[#This Row],[Столбец2]]),0)</f>
        <v>0</v>
      </c>
    </row>
    <row r="36" spans="1:8">
      <c r="A36">
        <v>35</v>
      </c>
      <c r="B36" t="s">
        <v>3055</v>
      </c>
      <c r="C36" t="s">
        <v>3056</v>
      </c>
      <c r="D36">
        <v>2</v>
      </c>
      <c r="E36">
        <v>0</v>
      </c>
      <c r="F36" t="str">
        <f>IF(на_Центральном_складе[[#This Row],[Столбец3]]=0,LEFT(на_Центральном_складе[[#This Row],[Артикул]],LEN(на_Центральном_складе[[#This Row],[Артикул]])-5),0)</f>
        <v>CDM10-3</v>
      </c>
      <c r="G36" t="str">
        <f>RIGHT(на_Центральном_складе[[#This Row],[Артикул]],5)</f>
        <v>FSWPC</v>
      </c>
      <c r="H36">
        <f>IFERROR(SEARCH("D",на_Центральном_складе[[#This Row],[Столбец2]]),0)</f>
        <v>0</v>
      </c>
    </row>
    <row r="37" spans="1:8">
      <c r="A37">
        <v>36</v>
      </c>
      <c r="B37" t="s">
        <v>3057</v>
      </c>
      <c r="C37" t="s">
        <v>3058</v>
      </c>
      <c r="D37">
        <v>13</v>
      </c>
      <c r="E37">
        <v>4</v>
      </c>
      <c r="F37" t="str">
        <f>IF(на_Центральном_складе[[#This Row],[Столбец3]]=0,LEFT(на_Центральном_складе[[#This Row],[Артикул]],LEN(на_Центральном_складе[[#This Row],[Артикул]])-5),0)</f>
        <v>CDM10-4</v>
      </c>
      <c r="G37" t="str">
        <f>RIGHT(на_Центральном_складе[[#This Row],[Артикул]],5)</f>
        <v>FSWPC</v>
      </c>
      <c r="H37">
        <f>IFERROR(SEARCH("D",на_Центральном_складе[[#This Row],[Столбец2]]),0)</f>
        <v>0</v>
      </c>
    </row>
    <row r="38" spans="1:8">
      <c r="A38">
        <v>37</v>
      </c>
      <c r="B38" t="s">
        <v>3059</v>
      </c>
      <c r="C38" t="s">
        <v>3060</v>
      </c>
      <c r="D38">
        <v>2</v>
      </c>
      <c r="E38">
        <v>0</v>
      </c>
      <c r="F38" t="str">
        <f>IF(на_Центральном_складе[[#This Row],[Столбец3]]=0,LEFT(на_Центральном_складе[[#This Row],[Артикул]],LEN(на_Центральном_складе[[#This Row],[Артикул]])-5),0)</f>
        <v>CDM10-5</v>
      </c>
      <c r="G38" t="str">
        <f>RIGHT(на_Центральном_складе[[#This Row],[Артикул]],5)</f>
        <v>FSWPC</v>
      </c>
      <c r="H38">
        <f>IFERROR(SEARCH("D",на_Центральном_складе[[#This Row],[Столбец2]]),0)</f>
        <v>0</v>
      </c>
    </row>
    <row r="39" spans="1:8">
      <c r="A39">
        <v>38</v>
      </c>
      <c r="B39" t="s">
        <v>3061</v>
      </c>
      <c r="C39" t="s">
        <v>3062</v>
      </c>
      <c r="D39">
        <v>7</v>
      </c>
      <c r="E39">
        <v>1</v>
      </c>
      <c r="F39" t="str">
        <f>IF(на_Центральном_складе[[#This Row],[Столбец3]]=0,LEFT(на_Центральном_складе[[#This Row],[Артикул]],LEN(на_Центральном_складе[[#This Row],[Артикул]])-5),0)</f>
        <v>CDM10-6</v>
      </c>
      <c r="G39" t="str">
        <f>RIGHT(на_Центральном_складе[[#This Row],[Артикул]],5)</f>
        <v>FSWPC</v>
      </c>
      <c r="H39">
        <f>IFERROR(SEARCH("D",на_Центральном_складе[[#This Row],[Столбец2]]),0)</f>
        <v>0</v>
      </c>
    </row>
    <row r="40" spans="1:8">
      <c r="A40">
        <v>39</v>
      </c>
      <c r="B40" t="s">
        <v>3063</v>
      </c>
      <c r="C40" t="s">
        <v>3064</v>
      </c>
      <c r="D40">
        <v>42</v>
      </c>
      <c r="E40">
        <v>32</v>
      </c>
      <c r="F40" t="str">
        <f>IF(на_Центральном_складе[[#This Row],[Столбец3]]=0,LEFT(на_Центральном_складе[[#This Row],[Артикул]],LEN(на_Центральном_складе[[#This Row],[Артикул]])-5),0)</f>
        <v>CDM10-8</v>
      </c>
      <c r="G40" t="str">
        <f>RIGHT(на_Центральном_складе[[#This Row],[Артикул]],5)</f>
        <v>FSWPC</v>
      </c>
      <c r="H40">
        <f>IFERROR(SEARCH("D",на_Центральном_складе[[#This Row],[Столбец2]]),0)</f>
        <v>0</v>
      </c>
    </row>
    <row r="41" spans="1:8">
      <c r="A41">
        <v>40</v>
      </c>
      <c r="B41" t="s">
        <v>3065</v>
      </c>
      <c r="C41" t="s">
        <v>3066</v>
      </c>
      <c r="D41">
        <v>5</v>
      </c>
      <c r="E41">
        <v>0</v>
      </c>
      <c r="F41" t="str">
        <f>IF(на_Центральном_складе[[#This Row],[Столбец3]]=0,LEFT(на_Центральном_складе[[#This Row],[Артикул]],LEN(на_Центральном_складе[[#This Row],[Артикул]])-5),0)</f>
        <v>CDM10-10</v>
      </c>
      <c r="G41" t="str">
        <f>RIGHT(на_Центральном_складе[[#This Row],[Артикул]],5)</f>
        <v>FSWPC</v>
      </c>
      <c r="H41">
        <f>IFERROR(SEARCH("D",на_Центральном_складе[[#This Row],[Столбец2]]),0)</f>
        <v>0</v>
      </c>
    </row>
    <row r="42" spans="1:8">
      <c r="A42">
        <v>41</v>
      </c>
      <c r="B42" t="s">
        <v>3067</v>
      </c>
      <c r="C42" t="s">
        <v>3068</v>
      </c>
      <c r="D42">
        <v>6</v>
      </c>
      <c r="E42">
        <v>6</v>
      </c>
      <c r="F42" t="str">
        <f>IF(на_Центральном_складе[[#This Row],[Столбец3]]=0,LEFT(на_Центральном_складе[[#This Row],[Артикул]],LEN(на_Центральном_складе[[#This Row],[Артикул]])-5),0)</f>
        <v>CDM10-12</v>
      </c>
      <c r="G42" t="str">
        <f>RIGHT(на_Центральном_складе[[#This Row],[Артикул]],5)</f>
        <v>FSWPC</v>
      </c>
      <c r="H42">
        <f>IFERROR(SEARCH("D",на_Центральном_складе[[#This Row],[Столбец2]]),0)</f>
        <v>0</v>
      </c>
    </row>
    <row r="43" spans="1:8">
      <c r="A43">
        <v>42</v>
      </c>
      <c r="B43" t="s">
        <v>3069</v>
      </c>
      <c r="C43" t="s">
        <v>3070</v>
      </c>
      <c r="D43">
        <v>13</v>
      </c>
      <c r="E43">
        <v>13</v>
      </c>
      <c r="F43" t="str">
        <f>IF(на_Центральном_складе[[#This Row],[Столбец3]]=0,LEFT(на_Центральном_складе[[#This Row],[Артикул]],LEN(на_Центральном_складе[[#This Row],[Артикул]])-5),0)</f>
        <v>CDM10-14</v>
      </c>
      <c r="G43" t="str">
        <f>RIGHT(на_Центральном_складе[[#This Row],[Артикул]],5)</f>
        <v>FSWPC</v>
      </c>
      <c r="H43">
        <f>IFERROR(SEARCH("D",на_Центральном_складе[[#This Row],[Столбец2]]),0)</f>
        <v>0</v>
      </c>
    </row>
    <row r="44" spans="1:8">
      <c r="A44">
        <v>43</v>
      </c>
      <c r="B44" t="s">
        <v>3071</v>
      </c>
      <c r="C44" t="s">
        <v>3072</v>
      </c>
      <c r="D44">
        <v>1</v>
      </c>
      <c r="E44">
        <v>0</v>
      </c>
      <c r="F44" t="str">
        <f>IF(на_Центральном_складе[[#This Row],[Столбец3]]=0,LEFT(на_Центральном_складе[[#This Row],[Артикул]],LEN(на_Центральном_складе[[#This Row],[Артикул]])-5),0)</f>
        <v>CDM10-18</v>
      </c>
      <c r="G44" t="str">
        <f>RIGHT(на_Центральном_складе[[#This Row],[Артикул]],5)</f>
        <v>FSWPC</v>
      </c>
      <c r="H44">
        <f>IFERROR(SEARCH("D",на_Центральном_складе[[#This Row],[Столбец2]]),0)</f>
        <v>0</v>
      </c>
    </row>
    <row r="45" spans="1:8">
      <c r="A45">
        <v>44</v>
      </c>
      <c r="B45" t="s">
        <v>3073</v>
      </c>
      <c r="C45" t="s">
        <v>3074</v>
      </c>
      <c r="D45">
        <v>3</v>
      </c>
      <c r="E45">
        <v>0</v>
      </c>
      <c r="F45" t="str">
        <f>IF(на_Центральном_складе[[#This Row],[Столбец3]]=0,LEFT(на_Центральном_складе[[#This Row],[Артикул]],LEN(на_Центральном_складе[[#This Row],[Артикул]])-5),0)</f>
        <v>CDM15-4</v>
      </c>
      <c r="G45" t="str">
        <f>RIGHT(на_Центральном_складе[[#This Row],[Артикул]],5)</f>
        <v>FSWPC</v>
      </c>
      <c r="H45">
        <f>IFERROR(SEARCH("D",на_Центральном_складе[[#This Row],[Столбец2]]),0)</f>
        <v>0</v>
      </c>
    </row>
    <row r="46" spans="1:8">
      <c r="A46">
        <v>45</v>
      </c>
      <c r="B46" t="s">
        <v>3075</v>
      </c>
      <c r="C46" t="s">
        <v>3076</v>
      </c>
      <c r="D46">
        <v>4</v>
      </c>
      <c r="E46">
        <v>0</v>
      </c>
      <c r="F46" t="str">
        <f>IF(на_Центральном_складе[[#This Row],[Столбец3]]=0,LEFT(на_Центральном_складе[[#This Row],[Артикул]],LEN(на_Центральном_складе[[#This Row],[Артикул]])-5),0)</f>
        <v>CDM15-5</v>
      </c>
      <c r="G46" t="str">
        <f>RIGHT(на_Центральном_складе[[#This Row],[Артикул]],5)</f>
        <v>FSWPC</v>
      </c>
      <c r="H46">
        <f>IFERROR(SEARCH("D",на_Центральном_складе[[#This Row],[Столбец2]]),0)</f>
        <v>0</v>
      </c>
    </row>
    <row r="47" spans="1:8">
      <c r="A47">
        <v>46</v>
      </c>
      <c r="B47" t="s">
        <v>3077</v>
      </c>
      <c r="C47" t="s">
        <v>3078</v>
      </c>
      <c r="D47">
        <v>13</v>
      </c>
      <c r="E47">
        <v>0</v>
      </c>
      <c r="F47" t="str">
        <f>IF(на_Центральном_складе[[#This Row],[Столбец3]]=0,LEFT(на_Центральном_складе[[#This Row],[Артикул]],LEN(на_Центральном_складе[[#This Row],[Артикул]])-5),0)</f>
        <v>CDM15-6</v>
      </c>
      <c r="G47" t="str">
        <f>RIGHT(на_Центральном_складе[[#This Row],[Артикул]],5)</f>
        <v>FSWPC</v>
      </c>
      <c r="H47">
        <f>IFERROR(SEARCH("D",на_Центральном_складе[[#This Row],[Столбец2]]),0)</f>
        <v>0</v>
      </c>
    </row>
    <row r="48" spans="1:8">
      <c r="A48">
        <v>47</v>
      </c>
      <c r="B48" t="s">
        <v>3079</v>
      </c>
      <c r="C48" t="s">
        <v>3080</v>
      </c>
      <c r="D48">
        <v>1</v>
      </c>
      <c r="E48">
        <v>1</v>
      </c>
      <c r="F48" t="str">
        <f>IF(на_Центральном_складе[[#This Row],[Столбец3]]=0,LEFT(на_Центральном_складе[[#This Row],[Артикул]],LEN(на_Центральном_складе[[#This Row],[Артикул]])-5),0)</f>
        <v>CDM15-7</v>
      </c>
      <c r="G48" t="str">
        <f>RIGHT(на_Центральном_складе[[#This Row],[Артикул]],5)</f>
        <v>FSWPC</v>
      </c>
      <c r="H48">
        <f>IFERROR(SEARCH("D",на_Центральном_складе[[#This Row],[Столбец2]]),0)</f>
        <v>0</v>
      </c>
    </row>
    <row r="49" spans="1:8">
      <c r="A49">
        <v>48</v>
      </c>
      <c r="B49" t="s">
        <v>3455</v>
      </c>
      <c r="C49" t="s">
        <v>3456</v>
      </c>
      <c r="D49">
        <v>1</v>
      </c>
      <c r="E49">
        <v>0</v>
      </c>
      <c r="F49" t="str">
        <f>IF(на_Центральном_складе[[#This Row],[Столбец3]]=0,LEFT(на_Центральном_складе[[#This Row],[Артикул]],LEN(на_Центральном_складе[[#This Row],[Артикул]])-5),0)</f>
        <v>CDM15-9</v>
      </c>
      <c r="G49" t="str">
        <f>RIGHT(на_Центральном_складе[[#This Row],[Артикул]],5)</f>
        <v>FSWPC</v>
      </c>
      <c r="H49">
        <f>IFERROR(SEARCH("D",на_Центральном_складе[[#This Row],[Столбец2]]),0)</f>
        <v>0</v>
      </c>
    </row>
    <row r="50" spans="1:8">
      <c r="A50">
        <v>49</v>
      </c>
      <c r="B50" t="s">
        <v>3081</v>
      </c>
      <c r="C50" t="s">
        <v>3082</v>
      </c>
      <c r="D50">
        <v>16</v>
      </c>
      <c r="E50">
        <v>0</v>
      </c>
      <c r="F50" t="str">
        <f>IF(на_Центральном_складе[[#This Row],[Столбец3]]=0,LEFT(на_Центральном_складе[[#This Row],[Артикул]],LEN(на_Центральном_складе[[#This Row],[Артикул]])-5),0)</f>
        <v>CDM20-3</v>
      </c>
      <c r="G50" t="str">
        <f>RIGHT(на_Центральном_складе[[#This Row],[Артикул]],5)</f>
        <v>FSWPC</v>
      </c>
      <c r="H50">
        <f>IFERROR(SEARCH("D",на_Центральном_складе[[#This Row],[Столбец2]]),0)</f>
        <v>0</v>
      </c>
    </row>
    <row r="51" spans="1:8">
      <c r="A51">
        <v>50</v>
      </c>
      <c r="B51" t="s">
        <v>3083</v>
      </c>
      <c r="C51" t="s">
        <v>3084</v>
      </c>
      <c r="D51">
        <v>5</v>
      </c>
      <c r="E51">
        <v>0</v>
      </c>
      <c r="F51" t="str">
        <f>IF(на_Центральном_складе[[#This Row],[Столбец3]]=0,LEFT(на_Центральном_складе[[#This Row],[Артикул]],LEN(на_Центральном_складе[[#This Row],[Артикул]])-5),0)</f>
        <v>CDM20-5</v>
      </c>
      <c r="G51" t="str">
        <f>RIGHT(на_Центральном_складе[[#This Row],[Артикул]],5)</f>
        <v>FSWPC</v>
      </c>
      <c r="H51">
        <f>IFERROR(SEARCH("D",на_Центральном_складе[[#This Row],[Столбец2]]),0)</f>
        <v>0</v>
      </c>
    </row>
    <row r="52" spans="1:8">
      <c r="A52">
        <v>51</v>
      </c>
      <c r="B52" t="s">
        <v>3085</v>
      </c>
      <c r="C52" t="s">
        <v>3086</v>
      </c>
      <c r="D52">
        <v>12</v>
      </c>
      <c r="E52">
        <v>2</v>
      </c>
      <c r="F52" t="str">
        <f>IF(на_Центральном_складе[[#This Row],[Столбец3]]=0,LEFT(на_Центральном_складе[[#This Row],[Артикул]],LEN(на_Центральном_складе[[#This Row],[Артикул]])-5),0)</f>
        <v>CDM20-7</v>
      </c>
      <c r="G52" t="str">
        <f>RIGHT(на_Центральном_складе[[#This Row],[Артикул]],5)</f>
        <v>FSWPC</v>
      </c>
      <c r="H52">
        <f>IFERROR(SEARCH("D",на_Центральном_складе[[#This Row],[Столбец2]]),0)</f>
        <v>0</v>
      </c>
    </row>
    <row r="53" spans="1:8">
      <c r="A53">
        <v>52</v>
      </c>
      <c r="B53" t="s">
        <v>3087</v>
      </c>
      <c r="C53" t="s">
        <v>3088</v>
      </c>
      <c r="D53">
        <v>2</v>
      </c>
      <c r="E53">
        <v>2</v>
      </c>
      <c r="F53" t="str">
        <f>IF(на_Центральном_складе[[#This Row],[Столбец3]]=0,LEFT(на_Центральном_складе[[#This Row],[Артикул]],LEN(на_Центральном_складе[[#This Row],[Артикул]])-5),0)</f>
        <v>CDM20-12</v>
      </c>
      <c r="G53" t="str">
        <f>RIGHT(на_Центральном_складе[[#This Row],[Артикул]],5)</f>
        <v>FSWPC</v>
      </c>
      <c r="H53">
        <f>IFERROR(SEARCH("D",на_Центральном_складе[[#This Row],[Столбец2]]),0)</f>
        <v>0</v>
      </c>
    </row>
    <row r="54" spans="1:8">
      <c r="A54">
        <v>53</v>
      </c>
      <c r="B54" t="s">
        <v>3520</v>
      </c>
      <c r="C54" t="s">
        <v>3521</v>
      </c>
      <c r="D54">
        <v>2</v>
      </c>
      <c r="E54">
        <v>0</v>
      </c>
      <c r="F54" t="str">
        <f>IF(на_Центральном_складе[[#This Row],[Столбец3]]=0,LEFT(на_Центральном_складе[[#This Row],[Артикул]],LEN(на_Центральном_складе[[#This Row],[Артикул]])-5),0)</f>
        <v>CDM32-2-2</v>
      </c>
      <c r="G54" t="str">
        <f>RIGHT(на_Центральном_складе[[#This Row],[Артикул]],5)</f>
        <v>FSWPC</v>
      </c>
      <c r="H54">
        <f>IFERROR(SEARCH("D",на_Центральном_складе[[#This Row],[Столбец2]]),0)</f>
        <v>0</v>
      </c>
    </row>
    <row r="55" spans="1:8">
      <c r="A55">
        <v>54</v>
      </c>
      <c r="B55" t="s">
        <v>3089</v>
      </c>
      <c r="C55" t="s">
        <v>3090</v>
      </c>
      <c r="D55">
        <v>4</v>
      </c>
      <c r="E55">
        <v>0</v>
      </c>
      <c r="F55" t="str">
        <f>IF(на_Центральном_складе[[#This Row],[Столбец3]]=0,LEFT(на_Центральном_складе[[#This Row],[Артикул]],LEN(на_Центральном_складе[[#This Row],[Артикул]])-5),0)</f>
        <v>CDM32-2</v>
      </c>
      <c r="G55" t="str">
        <f>RIGHT(на_Центральном_складе[[#This Row],[Артикул]],5)</f>
        <v>FSWPC</v>
      </c>
      <c r="H55">
        <f>IFERROR(SEARCH("D",на_Центральном_складе[[#This Row],[Столбец2]]),0)</f>
        <v>0</v>
      </c>
    </row>
    <row r="56" spans="1:8">
      <c r="A56">
        <v>55</v>
      </c>
      <c r="B56" t="s">
        <v>3091</v>
      </c>
      <c r="C56" t="s">
        <v>3092</v>
      </c>
      <c r="D56">
        <v>3</v>
      </c>
      <c r="E56">
        <v>0</v>
      </c>
      <c r="F56" t="str">
        <f>IF(на_Центральном_складе[[#This Row],[Столбец3]]=0,LEFT(на_Центральном_складе[[#This Row],[Артикул]],LEN(на_Центральном_складе[[#This Row],[Артикул]])-5),0)</f>
        <v>CDM32-4</v>
      </c>
      <c r="G56" t="str">
        <f>RIGHT(на_Центральном_складе[[#This Row],[Артикул]],5)</f>
        <v>FSWPC</v>
      </c>
      <c r="H56">
        <f>IFERROR(SEARCH("D",на_Центральном_складе[[#This Row],[Столбец2]]),0)</f>
        <v>0</v>
      </c>
    </row>
    <row r="57" spans="1:8">
      <c r="A57">
        <v>56</v>
      </c>
      <c r="B57" t="s">
        <v>3542</v>
      </c>
      <c r="C57" t="s">
        <v>3543</v>
      </c>
      <c r="D57">
        <v>4</v>
      </c>
      <c r="E57">
        <v>0</v>
      </c>
      <c r="F57" t="str">
        <f>IF(на_Центральном_складе[[#This Row],[Столбец3]]=0,LEFT(на_Центральном_складе[[#This Row],[Артикул]],LEN(на_Центральном_складе[[#This Row],[Артикул]])-5),0)</f>
        <v>CDM32-6-2</v>
      </c>
      <c r="G57" t="str">
        <f>RIGHT(на_Центральном_складе[[#This Row],[Артикул]],5)</f>
        <v>FSWPC</v>
      </c>
      <c r="H57">
        <f>IFERROR(SEARCH("D",на_Центральном_складе[[#This Row],[Столбец2]]),0)</f>
        <v>0</v>
      </c>
    </row>
    <row r="58" spans="1:8">
      <c r="A58">
        <v>57</v>
      </c>
      <c r="B58" t="s">
        <v>3093</v>
      </c>
      <c r="C58" t="s">
        <v>3094</v>
      </c>
      <c r="D58">
        <v>2</v>
      </c>
      <c r="E58">
        <v>0</v>
      </c>
      <c r="F58" t="str">
        <f>IF(на_Центральном_складе[[#This Row],[Столбец3]]=0,LEFT(на_Центральном_складе[[#This Row],[Артикул]],LEN(на_Центральном_складе[[#This Row],[Артикул]])-5),0)</f>
        <v>CDM32-6</v>
      </c>
      <c r="G58" t="str">
        <f>RIGHT(на_Центральном_складе[[#This Row],[Артикул]],5)</f>
        <v>FSWPC</v>
      </c>
      <c r="H58">
        <f>IFERROR(SEARCH("D",на_Центральном_складе[[#This Row],[Столбец2]]),0)</f>
        <v>0</v>
      </c>
    </row>
    <row r="59" spans="1:8">
      <c r="A59">
        <v>58</v>
      </c>
      <c r="B59" t="s">
        <v>3095</v>
      </c>
      <c r="C59" t="s">
        <v>3096</v>
      </c>
      <c r="D59">
        <v>9</v>
      </c>
      <c r="E59">
        <v>5</v>
      </c>
      <c r="F59" t="str">
        <f>IF(на_Центральном_складе[[#This Row],[Столбец3]]=0,LEFT(на_Центральном_складе[[#This Row],[Артикул]],LEN(на_Центральном_складе[[#This Row],[Артикул]])-5),0)</f>
        <v>CDM32-7</v>
      </c>
      <c r="G59" t="str">
        <f>RIGHT(на_Центральном_складе[[#This Row],[Артикул]],5)</f>
        <v>FSWPC</v>
      </c>
      <c r="H59">
        <f>IFERROR(SEARCH("D",на_Центральном_складе[[#This Row],[Столбец2]]),0)</f>
        <v>0</v>
      </c>
    </row>
    <row r="60" spans="1:8">
      <c r="A60">
        <v>59</v>
      </c>
      <c r="B60" t="s">
        <v>3522</v>
      </c>
      <c r="C60" t="s">
        <v>3523</v>
      </c>
      <c r="D60">
        <v>3</v>
      </c>
      <c r="E60">
        <v>0</v>
      </c>
      <c r="F60" t="str">
        <f>IF(на_Центральном_складе[[#This Row],[Столбец3]]=0,LEFT(на_Центральном_складе[[#This Row],[Артикул]],LEN(на_Центральном_складе[[#This Row],[Артикул]])-5),0)</f>
        <v>CDM32-8-2</v>
      </c>
      <c r="G60" t="str">
        <f>RIGHT(на_Центральном_складе[[#This Row],[Артикул]],5)</f>
        <v>FSWPC</v>
      </c>
      <c r="H60">
        <f>IFERROR(SEARCH("D",на_Центральном_складе[[#This Row],[Столбец2]]),0)</f>
        <v>0</v>
      </c>
    </row>
    <row r="61" spans="1:8">
      <c r="A61">
        <v>60</v>
      </c>
      <c r="B61" t="s">
        <v>3097</v>
      </c>
      <c r="C61" t="s">
        <v>3098</v>
      </c>
      <c r="D61">
        <v>7</v>
      </c>
      <c r="E61">
        <v>7</v>
      </c>
      <c r="F61" t="str">
        <f>IF(на_Центральном_складе[[#This Row],[Столбец3]]=0,LEFT(на_Центральном_складе[[#This Row],[Артикул]],LEN(на_Центральном_складе[[#This Row],[Артикул]])-5),0)</f>
        <v>CDM32-8</v>
      </c>
      <c r="G61" t="str">
        <f>RIGHT(на_Центральном_складе[[#This Row],[Артикул]],5)</f>
        <v>FSWPC</v>
      </c>
      <c r="H61">
        <f>IFERROR(SEARCH("D",на_Центральном_складе[[#This Row],[Столбец2]]),0)</f>
        <v>0</v>
      </c>
    </row>
    <row r="62" spans="1:8">
      <c r="A62">
        <v>61</v>
      </c>
      <c r="B62" t="s">
        <v>3099</v>
      </c>
      <c r="C62" t="s">
        <v>3100</v>
      </c>
      <c r="D62">
        <v>8</v>
      </c>
      <c r="E62">
        <v>1</v>
      </c>
      <c r="F62" t="str">
        <f>IF(на_Центральном_складе[[#This Row],[Столбец3]]=0,LEFT(на_Центральном_складе[[#This Row],[Артикул]],LEN(на_Центральном_складе[[#This Row],[Артикул]])-5),0)</f>
        <v>CDM32-10</v>
      </c>
      <c r="G62" t="str">
        <f>RIGHT(на_Центральном_складе[[#This Row],[Артикул]],5)</f>
        <v>FSWPC</v>
      </c>
      <c r="H62">
        <f>IFERROR(SEARCH("D",на_Центральном_складе[[#This Row],[Столбец2]]),0)</f>
        <v>0</v>
      </c>
    </row>
    <row r="63" spans="1:8">
      <c r="A63">
        <v>62</v>
      </c>
      <c r="B63" t="s">
        <v>3524</v>
      </c>
      <c r="C63" t="s">
        <v>3525</v>
      </c>
      <c r="D63">
        <v>2</v>
      </c>
      <c r="E63">
        <v>0</v>
      </c>
      <c r="F63" t="str">
        <f>IF(на_Центральном_складе[[#This Row],[Столбец3]]=0,LEFT(на_Центральном_складе[[#This Row],[Артикул]],LEN(на_Центральном_складе[[#This Row],[Артикул]])-5),0)</f>
        <v>CDM42-1</v>
      </c>
      <c r="G63" t="str">
        <f>RIGHT(на_Центральном_складе[[#This Row],[Артикул]],5)</f>
        <v>FSWPC</v>
      </c>
      <c r="H63">
        <f>IFERROR(SEARCH("D",на_Центральном_складе[[#This Row],[Столбец2]]),0)</f>
        <v>0</v>
      </c>
    </row>
    <row r="64" spans="1:8">
      <c r="A64">
        <v>63</v>
      </c>
      <c r="B64" t="s">
        <v>3101</v>
      </c>
      <c r="C64" t="s">
        <v>3102</v>
      </c>
      <c r="D64">
        <v>3</v>
      </c>
      <c r="E64">
        <v>0</v>
      </c>
      <c r="F64" t="str">
        <f>IF(на_Центральном_складе[[#This Row],[Столбец3]]=0,LEFT(на_Центральном_складе[[#This Row],[Артикул]],LEN(на_Центральном_складе[[#This Row],[Артикул]])-5),0)</f>
        <v>CDM42-2-2</v>
      </c>
      <c r="G64" t="str">
        <f>RIGHT(на_Центральном_складе[[#This Row],[Артикул]],5)</f>
        <v>FSWPC</v>
      </c>
      <c r="H64">
        <f>IFERROR(SEARCH("D",на_Центральном_складе[[#This Row],[Столбец2]]),0)</f>
        <v>0</v>
      </c>
    </row>
    <row r="65" spans="1:8">
      <c r="A65">
        <v>64</v>
      </c>
      <c r="B65" t="s">
        <v>3103</v>
      </c>
      <c r="C65" t="s">
        <v>3104</v>
      </c>
      <c r="D65">
        <v>1</v>
      </c>
      <c r="E65">
        <v>0</v>
      </c>
      <c r="F65" t="str">
        <f>IF(на_Центральном_складе[[#This Row],[Столбец3]]=0,LEFT(на_Центральном_складе[[#This Row],[Артикул]],LEN(на_Центральном_складе[[#This Row],[Артикул]])-5),0)</f>
        <v>CDM42-2</v>
      </c>
      <c r="G65" t="str">
        <f>RIGHT(на_Центральном_складе[[#This Row],[Артикул]],5)</f>
        <v>FSWPC</v>
      </c>
      <c r="H65">
        <f>IFERROR(SEARCH("D",на_Центральном_складе[[#This Row],[Столбец2]]),0)</f>
        <v>0</v>
      </c>
    </row>
    <row r="66" spans="1:8">
      <c r="A66">
        <v>65</v>
      </c>
      <c r="B66" t="s">
        <v>3105</v>
      </c>
      <c r="C66" t="s">
        <v>3106</v>
      </c>
      <c r="D66">
        <v>5</v>
      </c>
      <c r="E66">
        <v>2</v>
      </c>
      <c r="F66" t="str">
        <f>IF(на_Центральном_складе[[#This Row],[Столбец3]]=0,LEFT(на_Центральном_складе[[#This Row],[Артикул]],LEN(на_Центральном_складе[[#This Row],[Артикул]])-5),0)</f>
        <v>CDM42-4</v>
      </c>
      <c r="G66" t="str">
        <f>RIGHT(на_Центральном_складе[[#This Row],[Артикул]],5)</f>
        <v>FSWPC</v>
      </c>
      <c r="H66">
        <f>IFERROR(SEARCH("D",на_Центральном_складе[[#This Row],[Столбец2]]),0)</f>
        <v>0</v>
      </c>
    </row>
    <row r="67" spans="1:8">
      <c r="A67">
        <v>66</v>
      </c>
      <c r="B67" t="s">
        <v>3107</v>
      </c>
      <c r="C67" t="s">
        <v>3108</v>
      </c>
      <c r="D67">
        <v>12</v>
      </c>
      <c r="E67">
        <v>12</v>
      </c>
      <c r="F67" t="str">
        <f>IF(на_Центральном_складе[[#This Row],[Столбец3]]=0,LEFT(на_Центральном_складе[[#This Row],[Артикул]],LEN(на_Центральном_складе[[#This Row],[Артикул]])-5),0)</f>
        <v>CDM42-5</v>
      </c>
      <c r="G67" t="str">
        <f>RIGHT(на_Центральном_складе[[#This Row],[Артикул]],5)</f>
        <v>FSWPC</v>
      </c>
      <c r="H67">
        <f>IFERROR(SEARCH("D",на_Центральном_складе[[#This Row],[Столбец2]]),0)</f>
        <v>0</v>
      </c>
    </row>
    <row r="68" spans="1:8">
      <c r="A68">
        <v>67</v>
      </c>
      <c r="B68" t="s">
        <v>3109</v>
      </c>
      <c r="C68" t="s">
        <v>3110</v>
      </c>
      <c r="D68">
        <v>2</v>
      </c>
      <c r="E68">
        <v>0</v>
      </c>
      <c r="F68" t="str">
        <f>IF(на_Центральном_складе[[#This Row],[Столбец3]]=0,LEFT(на_Центральном_складе[[#This Row],[Артикул]],LEN(на_Центральном_складе[[#This Row],[Артикул]])-5),0)</f>
        <v>CDM65-2</v>
      </c>
      <c r="G68" t="str">
        <f>RIGHT(на_Центральном_складе[[#This Row],[Артикул]],5)</f>
        <v>FSWPC</v>
      </c>
      <c r="H68">
        <f>IFERROR(SEARCH("D",на_Центральном_складе[[#This Row],[Столбец2]]),0)</f>
        <v>0</v>
      </c>
    </row>
    <row r="69" spans="1:8">
      <c r="A69">
        <v>68</v>
      </c>
      <c r="B69" t="s">
        <v>3111</v>
      </c>
      <c r="C69" t="s">
        <v>3112</v>
      </c>
      <c r="D69">
        <v>1</v>
      </c>
      <c r="E69">
        <v>1</v>
      </c>
      <c r="F69" t="str">
        <f>IF(на_Центральном_складе[[#This Row],[Столбец3]]=0,LEFT(на_Центральном_складе[[#This Row],[Артикул]],LEN(на_Центральном_складе[[#This Row],[Артикул]])-5),0)</f>
        <v>CDM65-3-1</v>
      </c>
      <c r="G69" t="str">
        <f>RIGHT(на_Центральном_складе[[#This Row],[Артикул]],5)</f>
        <v>FSWPC</v>
      </c>
      <c r="H69">
        <f>IFERROR(SEARCH("D",на_Центральном_складе[[#This Row],[Столбец2]]),0)</f>
        <v>0</v>
      </c>
    </row>
    <row r="70" spans="1:8">
      <c r="A70">
        <v>69</v>
      </c>
      <c r="B70" t="s">
        <v>3113</v>
      </c>
      <c r="C70" t="s">
        <v>3114</v>
      </c>
      <c r="D70">
        <v>1</v>
      </c>
      <c r="E70">
        <v>0</v>
      </c>
      <c r="F70" t="str">
        <f>IF(на_Центральном_складе[[#This Row],[Столбец3]]=0,LEFT(на_Центральном_складе[[#This Row],[Артикул]],LEN(на_Центральном_складе[[#This Row],[Артикул]])-5),0)</f>
        <v>CDM65-4-2</v>
      </c>
      <c r="G70" t="str">
        <f>RIGHT(на_Центральном_складе[[#This Row],[Артикул]],5)</f>
        <v>FSWPC</v>
      </c>
      <c r="H70">
        <f>IFERROR(SEARCH("D",на_Центральном_складе[[#This Row],[Столбец2]]),0)</f>
        <v>0</v>
      </c>
    </row>
    <row r="71" spans="1:8">
      <c r="A71">
        <v>70</v>
      </c>
      <c r="B71" t="s">
        <v>3115</v>
      </c>
      <c r="C71" t="s">
        <v>3116</v>
      </c>
      <c r="D71">
        <v>4</v>
      </c>
      <c r="E71">
        <v>2</v>
      </c>
      <c r="F71" t="str">
        <f>IF(на_Центральном_складе[[#This Row],[Столбец3]]=0,LEFT(на_Центральном_складе[[#This Row],[Артикул]],LEN(на_Центральном_складе[[#This Row],[Артикул]])-5),0)</f>
        <v>CDM65-4</v>
      </c>
      <c r="G71" t="str">
        <f>RIGHT(на_Центральном_складе[[#This Row],[Артикул]],5)</f>
        <v>FSWPC</v>
      </c>
      <c r="H71">
        <f>IFERROR(SEARCH("D",на_Центральном_складе[[#This Row],[Столбец2]]),0)</f>
        <v>0</v>
      </c>
    </row>
    <row r="72" spans="1:8">
      <c r="A72">
        <v>71</v>
      </c>
      <c r="B72" t="s">
        <v>3117</v>
      </c>
      <c r="C72" t="s">
        <v>3118</v>
      </c>
      <c r="D72">
        <v>4</v>
      </c>
      <c r="E72">
        <v>4</v>
      </c>
      <c r="F72" t="str">
        <f>IF(на_Центральном_складе[[#This Row],[Столбец3]]=0,LEFT(на_Центральном_складе[[#This Row],[Артикул]],LEN(на_Центральном_складе[[#This Row],[Артикул]])-5),0)</f>
        <v>CDM85-5</v>
      </c>
      <c r="G72" t="str">
        <f>RIGHT(на_Центральном_складе[[#This Row],[Артикул]],5)</f>
        <v>FSWPC</v>
      </c>
      <c r="H72">
        <f>IFERROR(SEARCH("D",на_Центральном_складе[[#This Row],[Столбец2]]),0)</f>
        <v>0</v>
      </c>
    </row>
    <row r="73" spans="1:8">
      <c r="A73">
        <v>72</v>
      </c>
      <c r="B73" t="s">
        <v>3544</v>
      </c>
      <c r="C73" t="s">
        <v>3545</v>
      </c>
      <c r="D73">
        <v>2</v>
      </c>
      <c r="E73">
        <v>0</v>
      </c>
      <c r="F73" t="str">
        <f>IF(на_Центральном_складе[[#This Row],[Столбец3]]=0,LEFT(на_Центральном_складе[[#This Row],[Артикул]],LEN(на_Центральном_складе[[#This Row],[Артикул]])-5),0)</f>
        <v>CDM120-2-1</v>
      </c>
      <c r="G73" t="str">
        <f>RIGHT(на_Центральном_складе[[#This Row],[Артикул]],5)</f>
        <v>FSWPC</v>
      </c>
      <c r="H73">
        <f>IFERROR(SEARCH("D",на_Центральном_складе[[#This Row],[Столбец2]]),0)</f>
        <v>0</v>
      </c>
    </row>
    <row r="74" spans="1:8">
      <c r="A74">
        <v>73</v>
      </c>
      <c r="B74" t="s">
        <v>3457</v>
      </c>
      <c r="C74" t="s">
        <v>3458</v>
      </c>
      <c r="D74">
        <v>2</v>
      </c>
      <c r="E74">
        <v>0</v>
      </c>
      <c r="F74" t="str">
        <f>IF(на_Центральном_складе[[#This Row],[Столбец3]]=0,LEFT(на_Центральном_складе[[#This Row],[Артикул]],LEN(на_Центральном_складе[[#This Row],[Артикул]])-5),0)</f>
        <v>CDM65-4-2FSWP</v>
      </c>
      <c r="G74" t="str">
        <f>RIGHT(на_Центральном_складе[[#This Row],[Артикул]],5)</f>
        <v>C*PTC</v>
      </c>
      <c r="H74">
        <f>IFERROR(SEARCH("D",на_Центральном_складе[[#This Row],[Столбец2]]),0)</f>
        <v>0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AC09A-4D42-42EB-BD0E-035EA6EC7949}">
  <sheetPr codeName="Лист21"/>
  <dimension ref="A1:E9"/>
  <sheetViews>
    <sheetView showGridLines="0" workbookViewId="0">
      <selection activeCell="C27" sqref="C27"/>
    </sheetView>
  </sheetViews>
  <sheetFormatPr defaultRowHeight="14.4"/>
  <cols>
    <col min="2" max="2" width="20.6640625" bestFit="1" customWidth="1"/>
    <col min="3" max="3" width="50.109375" bestFit="1" customWidth="1"/>
    <col min="4" max="4" width="11.109375" bestFit="1" customWidth="1"/>
    <col min="5" max="5" width="12.44140625" bestFit="1" customWidth="1"/>
  </cols>
  <sheetData>
    <row r="1" spans="1:5">
      <c r="A1" t="s">
        <v>2802</v>
      </c>
      <c r="B1" t="s">
        <v>2685</v>
      </c>
      <c r="C1" t="s">
        <v>2803</v>
      </c>
      <c r="D1" t="s">
        <v>2804</v>
      </c>
      <c r="E1" t="s">
        <v>2805</v>
      </c>
    </row>
    <row r="2" spans="1:5">
      <c r="A2">
        <v>1</v>
      </c>
      <c r="B2" t="s">
        <v>3119</v>
      </c>
      <c r="C2" t="s">
        <v>3120</v>
      </c>
      <c r="D2">
        <v>2</v>
      </c>
      <c r="E2">
        <v>1</v>
      </c>
    </row>
    <row r="3" spans="1:5">
      <c r="A3">
        <v>2</v>
      </c>
      <c r="B3" t="s">
        <v>3121</v>
      </c>
      <c r="C3" t="s">
        <v>3122</v>
      </c>
      <c r="D3">
        <v>1</v>
      </c>
      <c r="E3">
        <v>0</v>
      </c>
    </row>
    <row r="4" spans="1:5">
      <c r="A4">
        <v>3</v>
      </c>
      <c r="B4" t="s">
        <v>3123</v>
      </c>
      <c r="C4" t="s">
        <v>3124</v>
      </c>
      <c r="D4">
        <v>1</v>
      </c>
      <c r="E4">
        <v>0</v>
      </c>
    </row>
    <row r="5" spans="1:5">
      <c r="A5">
        <v>4</v>
      </c>
      <c r="B5" t="s">
        <v>3125</v>
      </c>
      <c r="C5" t="s">
        <v>3126</v>
      </c>
      <c r="D5">
        <v>2</v>
      </c>
      <c r="E5">
        <v>2</v>
      </c>
    </row>
    <row r="6" spans="1:5">
      <c r="A6">
        <v>5</v>
      </c>
      <c r="B6" t="s">
        <v>3127</v>
      </c>
      <c r="C6" t="s">
        <v>3128</v>
      </c>
      <c r="D6">
        <v>1</v>
      </c>
      <c r="E6">
        <v>1</v>
      </c>
    </row>
    <row r="7" spans="1:5">
      <c r="A7">
        <v>6</v>
      </c>
      <c r="B7" t="s">
        <v>3129</v>
      </c>
      <c r="C7" t="s">
        <v>3130</v>
      </c>
      <c r="D7">
        <v>1</v>
      </c>
      <c r="E7">
        <v>0</v>
      </c>
    </row>
    <row r="8" spans="1:5">
      <c r="A8">
        <v>7</v>
      </c>
      <c r="B8" t="s">
        <v>3427</v>
      </c>
      <c r="C8" t="s">
        <v>3428</v>
      </c>
      <c r="D8">
        <v>5</v>
      </c>
      <c r="E8">
        <v>0</v>
      </c>
    </row>
    <row r="9" spans="1:5">
      <c r="A9">
        <v>8</v>
      </c>
      <c r="B9" t="s">
        <v>2724</v>
      </c>
      <c r="C9" t="s">
        <v>3131</v>
      </c>
      <c r="D9">
        <v>1</v>
      </c>
      <c r="E9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F2642-388F-4887-936A-D8AEF1498A2C}">
  <sheetPr codeName="Лист19"/>
  <dimension ref="A1:H49"/>
  <sheetViews>
    <sheetView showGridLines="0" workbookViewId="0">
      <selection activeCell="J3" sqref="J3"/>
    </sheetView>
  </sheetViews>
  <sheetFormatPr defaultRowHeight="14.4"/>
  <cols>
    <col min="2" max="2" width="17.88671875" bestFit="1" customWidth="1"/>
    <col min="3" max="3" width="75" bestFit="1" customWidth="1"/>
    <col min="4" max="4" width="11.109375" bestFit="1" customWidth="1"/>
    <col min="5" max="5" width="12.44140625" bestFit="1" customWidth="1"/>
    <col min="6" max="8" width="12" bestFit="1" customWidth="1"/>
  </cols>
  <sheetData>
    <row r="1" spans="1:8">
      <c r="A1" t="s">
        <v>2802</v>
      </c>
      <c r="B1" t="s">
        <v>2685</v>
      </c>
      <c r="C1" t="s">
        <v>2803</v>
      </c>
      <c r="D1" t="s">
        <v>2804</v>
      </c>
      <c r="E1" t="s">
        <v>2805</v>
      </c>
      <c r="F1" t="s">
        <v>3132</v>
      </c>
      <c r="G1" t="s">
        <v>3133</v>
      </c>
      <c r="H1" t="s">
        <v>3134</v>
      </c>
    </row>
    <row r="2" spans="1:8">
      <c r="A2">
        <v>1</v>
      </c>
      <c r="B2" t="s">
        <v>2806</v>
      </c>
      <c r="C2" t="s">
        <v>2807</v>
      </c>
      <c r="D2">
        <v>3</v>
      </c>
      <c r="E2">
        <v>1</v>
      </c>
      <c r="F2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CDLF8-13</v>
      </c>
      <c r="G2" t="str">
        <f>RIGHT(на_Центральном_складе__3[[#This Row],[Артикул]],5)</f>
        <v>FSWSC</v>
      </c>
      <c r="H2">
        <f>IFERROR(SEARCH("D",на_Центральном_складе__3[[#This Row],[Столбец2]])=2,0)</f>
        <v>0</v>
      </c>
    </row>
    <row r="3" spans="1:8">
      <c r="A3">
        <v>2</v>
      </c>
      <c r="B3" t="s">
        <v>2808</v>
      </c>
      <c r="C3" t="s">
        <v>2809</v>
      </c>
      <c r="D3">
        <v>1</v>
      </c>
      <c r="E3">
        <v>1</v>
      </c>
      <c r="F3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CDLF8-16</v>
      </c>
      <c r="G3" t="str">
        <f>RIGHT(на_Центральном_складе__3[[#This Row],[Артикул]],5)</f>
        <v>FSWSC</v>
      </c>
      <c r="H3">
        <f>IFERROR(SEARCH("D",на_Центральном_складе__3[[#This Row],[Столбец2]])=2,0)</f>
        <v>0</v>
      </c>
    </row>
    <row r="4" spans="1:8">
      <c r="A4">
        <v>3</v>
      </c>
      <c r="B4" t="s">
        <v>2810</v>
      </c>
      <c r="C4" t="s">
        <v>2811</v>
      </c>
      <c r="D4">
        <v>12</v>
      </c>
      <c r="E4">
        <v>12</v>
      </c>
      <c r="F4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CDLF1-19</v>
      </c>
      <c r="G4" t="str">
        <f>RIGHT(на_Центральном_складе__3[[#This Row],[Артикул]],5)</f>
        <v>LSWSC</v>
      </c>
      <c r="H4">
        <f>IFERROR(SEARCH("D",на_Центральном_складе__3[[#This Row],[Столбец2]])=2,0)</f>
        <v>0</v>
      </c>
    </row>
    <row r="5" spans="1:8">
      <c r="A5">
        <v>4</v>
      </c>
      <c r="B5" t="s">
        <v>2812</v>
      </c>
      <c r="C5" t="s">
        <v>2813</v>
      </c>
      <c r="D5">
        <v>1</v>
      </c>
      <c r="E5">
        <v>1</v>
      </c>
      <c r="F5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CDLF1-27</v>
      </c>
      <c r="G5" t="str">
        <f>RIGHT(на_Центральном_складе__3[[#This Row],[Артикул]],5)</f>
        <v>LSWSC</v>
      </c>
      <c r="H5">
        <f>IFERROR(SEARCH("D",на_Центральном_складе__3[[#This Row],[Столбец2]])=2,0)</f>
        <v>0</v>
      </c>
    </row>
    <row r="6" spans="1:8">
      <c r="A6">
        <v>5</v>
      </c>
      <c r="B6" t="s">
        <v>2814</v>
      </c>
      <c r="C6" t="s">
        <v>2815</v>
      </c>
      <c r="D6">
        <v>9</v>
      </c>
      <c r="E6">
        <v>8</v>
      </c>
      <c r="F6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6" t="str">
        <f>RIGHT(на_Центральном_складе__3[[#This Row],[Артикул]],5)</f>
        <v>LDWSC</v>
      </c>
      <c r="H6" t="b">
        <f>IFERROR(SEARCH("D",на_Центральном_складе__3[[#This Row],[Столбец2]])=2,0)</f>
        <v>1</v>
      </c>
    </row>
    <row r="7" spans="1:8">
      <c r="A7">
        <v>6</v>
      </c>
      <c r="B7" t="s">
        <v>2816</v>
      </c>
      <c r="C7" t="s">
        <v>2817</v>
      </c>
      <c r="D7">
        <v>4</v>
      </c>
      <c r="E7">
        <v>4</v>
      </c>
      <c r="F7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7" t="str">
        <f>RIGHT(на_Центральном_складе__3[[#This Row],[Артикул]],5)</f>
        <v>LDWSC</v>
      </c>
      <c r="H7" t="b">
        <f>IFERROR(SEARCH("D",на_Центральном_складе__3[[#This Row],[Столбец2]])=2,0)</f>
        <v>1</v>
      </c>
    </row>
    <row r="8" spans="1:8">
      <c r="A8">
        <v>7</v>
      </c>
      <c r="B8" t="s">
        <v>2818</v>
      </c>
      <c r="C8" t="s">
        <v>2819</v>
      </c>
      <c r="D8">
        <v>9</v>
      </c>
      <c r="E8">
        <v>9</v>
      </c>
      <c r="F8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8" t="str">
        <f>RIGHT(на_Центральном_складе__3[[#This Row],[Артикул]],5)</f>
        <v>LDWSC</v>
      </c>
      <c r="H8" t="b">
        <f>IFERROR(SEARCH("D",на_Центральном_складе__3[[#This Row],[Столбец2]])=2,0)</f>
        <v>1</v>
      </c>
    </row>
    <row r="9" spans="1:8">
      <c r="A9">
        <v>8</v>
      </c>
      <c r="B9" t="s">
        <v>2820</v>
      </c>
      <c r="C9" t="s">
        <v>2821</v>
      </c>
      <c r="D9">
        <v>4</v>
      </c>
      <c r="E9">
        <v>4</v>
      </c>
      <c r="F9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9" t="str">
        <f>RIGHT(на_Центральном_складе__3[[#This Row],[Артикул]],5)</f>
        <v>LDWSC</v>
      </c>
      <c r="H9" t="b">
        <f>IFERROR(SEARCH("D",на_Центральном_складе__3[[#This Row],[Столбец2]])=2,0)</f>
        <v>1</v>
      </c>
    </row>
    <row r="10" spans="1:8">
      <c r="A10">
        <v>9</v>
      </c>
      <c r="B10" t="s">
        <v>2822</v>
      </c>
      <c r="C10" t="s">
        <v>2823</v>
      </c>
      <c r="D10">
        <v>7</v>
      </c>
      <c r="E10">
        <v>7</v>
      </c>
      <c r="F10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CDLF2-15</v>
      </c>
      <c r="G10" t="str">
        <f>RIGHT(на_Центральном_складе__3[[#This Row],[Артикул]],5)</f>
        <v>LSWSC</v>
      </c>
      <c r="H10">
        <f>IFERROR(SEARCH("D",на_Центральном_складе__3[[#This Row],[Столбец2]])=2,0)</f>
        <v>0</v>
      </c>
    </row>
    <row r="11" spans="1:8">
      <c r="A11">
        <v>10</v>
      </c>
      <c r="B11" t="s">
        <v>2824</v>
      </c>
      <c r="C11" t="s">
        <v>2825</v>
      </c>
      <c r="D11">
        <v>3</v>
      </c>
      <c r="E11">
        <v>3</v>
      </c>
      <c r="F11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CDLF2-16</v>
      </c>
      <c r="G11" t="str">
        <f>RIGHT(на_Центральном_складе__3[[#This Row],[Артикул]],5)</f>
        <v>LSWSC</v>
      </c>
      <c r="H11">
        <f>IFERROR(SEARCH("D",на_Центральном_складе__3[[#This Row],[Столбец2]])=2,0)</f>
        <v>0</v>
      </c>
    </row>
    <row r="12" spans="1:8">
      <c r="A12">
        <v>11</v>
      </c>
      <c r="B12" t="s">
        <v>2826</v>
      </c>
      <c r="C12" t="s">
        <v>2827</v>
      </c>
      <c r="D12">
        <v>3</v>
      </c>
      <c r="E12">
        <v>3</v>
      </c>
      <c r="F12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CDLF2-20</v>
      </c>
      <c r="G12" t="str">
        <f>RIGHT(на_Центральном_складе__3[[#This Row],[Артикул]],5)</f>
        <v>LSWSC</v>
      </c>
      <c r="H12">
        <f>IFERROR(SEARCH("D",на_Центральном_складе__3[[#This Row],[Столбец2]])=2,0)</f>
        <v>0</v>
      </c>
    </row>
    <row r="13" spans="1:8">
      <c r="A13">
        <v>12</v>
      </c>
      <c r="B13" t="s">
        <v>2828</v>
      </c>
      <c r="C13" t="s">
        <v>2829</v>
      </c>
      <c r="D13">
        <v>3</v>
      </c>
      <c r="E13">
        <v>3</v>
      </c>
      <c r="F13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CDLF2-23</v>
      </c>
      <c r="G13" t="str">
        <f>RIGHT(на_Центральном_складе__3[[#This Row],[Артикул]],5)</f>
        <v>LSWSC</v>
      </c>
      <c r="H13">
        <f>IFERROR(SEARCH("D",на_Центральном_складе__3[[#This Row],[Столбец2]])=2,0)</f>
        <v>0</v>
      </c>
    </row>
    <row r="14" spans="1:8">
      <c r="A14">
        <v>13</v>
      </c>
      <c r="B14" t="s">
        <v>2830</v>
      </c>
      <c r="C14" t="s">
        <v>2831</v>
      </c>
      <c r="D14">
        <v>2</v>
      </c>
      <c r="E14">
        <v>2</v>
      </c>
      <c r="F14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14" t="str">
        <f>RIGHT(на_Центральном_складе__3[[#This Row],[Артикул]],5)</f>
        <v>LDWSC</v>
      </c>
      <c r="H14" t="b">
        <f>IFERROR(SEARCH("D",на_Центральном_складе__3[[#This Row],[Столбец2]])=2,0)</f>
        <v>1</v>
      </c>
    </row>
    <row r="15" spans="1:8">
      <c r="A15">
        <v>14</v>
      </c>
      <c r="B15" t="s">
        <v>2832</v>
      </c>
      <c r="C15" t="s">
        <v>2833</v>
      </c>
      <c r="D15">
        <v>21</v>
      </c>
      <c r="E15">
        <v>21</v>
      </c>
      <c r="F15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15" t="str">
        <f>RIGHT(на_Центральном_складе__3[[#This Row],[Артикул]],5)</f>
        <v>LDWSC</v>
      </c>
      <c r="H15" t="b">
        <f>IFERROR(SEARCH("D",на_Центральном_складе__3[[#This Row],[Столбец2]])=2,0)</f>
        <v>1</v>
      </c>
    </row>
    <row r="16" spans="1:8">
      <c r="A16">
        <v>15</v>
      </c>
      <c r="B16" t="s">
        <v>2834</v>
      </c>
      <c r="C16" t="s">
        <v>2835</v>
      </c>
      <c r="D16">
        <v>6</v>
      </c>
      <c r="E16">
        <v>6</v>
      </c>
      <c r="F16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16" t="str">
        <f>RIGHT(на_Центральном_складе__3[[#This Row],[Артикул]],5)</f>
        <v>LDWSC</v>
      </c>
      <c r="H16" t="b">
        <f>IFERROR(SEARCH("D",на_Центральном_складе__3[[#This Row],[Столбец2]])=2,0)</f>
        <v>1</v>
      </c>
    </row>
    <row r="17" spans="1:8">
      <c r="A17">
        <v>16</v>
      </c>
      <c r="B17" t="s">
        <v>2836</v>
      </c>
      <c r="C17" t="s">
        <v>2837</v>
      </c>
      <c r="D17">
        <v>4</v>
      </c>
      <c r="E17">
        <v>4</v>
      </c>
      <c r="F17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17" t="str">
        <f>RIGHT(на_Центральном_складе__3[[#This Row],[Артикул]],5)</f>
        <v>LDWSC</v>
      </c>
      <c r="H17" t="b">
        <f>IFERROR(SEARCH("D",на_Центральном_складе__3[[#This Row],[Столбец2]])=2,0)</f>
        <v>1</v>
      </c>
    </row>
    <row r="18" spans="1:8">
      <c r="A18">
        <v>17</v>
      </c>
      <c r="B18" t="s">
        <v>2838</v>
      </c>
      <c r="C18" t="s">
        <v>2839</v>
      </c>
      <c r="D18">
        <v>2</v>
      </c>
      <c r="E18">
        <v>0</v>
      </c>
      <c r="F18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CDMF1-11</v>
      </c>
      <c r="G18" t="str">
        <f>RIGHT(на_Центральном_складе__3[[#This Row],[Артикул]],5)</f>
        <v>LSWSC</v>
      </c>
      <c r="H18">
        <f>IFERROR(SEARCH("D",на_Центральном_складе__3[[#This Row],[Столбец2]])=2,0)</f>
        <v>0</v>
      </c>
    </row>
    <row r="19" spans="1:8">
      <c r="A19">
        <v>18</v>
      </c>
      <c r="B19" t="s">
        <v>2840</v>
      </c>
      <c r="C19" t="s">
        <v>2841</v>
      </c>
      <c r="D19">
        <v>6</v>
      </c>
      <c r="E19">
        <v>6</v>
      </c>
      <c r="F19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CDMF1-15</v>
      </c>
      <c r="G19" t="str">
        <f>RIGHT(на_Центральном_складе__3[[#This Row],[Артикул]],5)</f>
        <v>LSWSC</v>
      </c>
      <c r="H19">
        <f>IFERROR(SEARCH("D",на_Центральном_складе__3[[#This Row],[Столбец2]])=2,0)</f>
        <v>0</v>
      </c>
    </row>
    <row r="20" spans="1:8">
      <c r="A20">
        <v>19</v>
      </c>
      <c r="B20" t="s">
        <v>2842</v>
      </c>
      <c r="C20" t="s">
        <v>2843</v>
      </c>
      <c r="D20">
        <v>18</v>
      </c>
      <c r="E20">
        <v>18</v>
      </c>
      <c r="F20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CDMF1-19</v>
      </c>
      <c r="G20" t="str">
        <f>RIGHT(на_Центральном_складе__3[[#This Row],[Артикул]],5)</f>
        <v>LSWSC</v>
      </c>
      <c r="H20">
        <f>IFERROR(SEARCH("D",на_Центральном_складе__3[[#This Row],[Столбец2]])=2,0)</f>
        <v>0</v>
      </c>
    </row>
    <row r="21" spans="1:8">
      <c r="A21">
        <v>20</v>
      </c>
      <c r="B21" t="s">
        <v>2844</v>
      </c>
      <c r="C21" t="s">
        <v>2845</v>
      </c>
      <c r="D21">
        <v>19</v>
      </c>
      <c r="E21">
        <v>18</v>
      </c>
      <c r="F21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CDMF3-12</v>
      </c>
      <c r="G21" t="str">
        <f>RIGHT(на_Центральном_складе__3[[#This Row],[Артикул]],5)</f>
        <v>LSWSC</v>
      </c>
      <c r="H21">
        <f>IFERROR(SEARCH("D",на_Центральном_складе__3[[#This Row],[Столбец2]])=2,0)</f>
        <v>0</v>
      </c>
    </row>
    <row r="22" spans="1:8">
      <c r="A22">
        <v>21</v>
      </c>
      <c r="B22" t="s">
        <v>2846</v>
      </c>
      <c r="C22" t="s">
        <v>2847</v>
      </c>
      <c r="D22">
        <v>18</v>
      </c>
      <c r="E22">
        <v>18</v>
      </c>
      <c r="F22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CDMF3-16</v>
      </c>
      <c r="G22" t="str">
        <f>RIGHT(на_Центральном_складе__3[[#This Row],[Артикул]],5)</f>
        <v>LSWSC</v>
      </c>
      <c r="H22">
        <f>IFERROR(SEARCH("D",на_Центральном_складе__3[[#This Row],[Столбец2]])=2,0)</f>
        <v>0</v>
      </c>
    </row>
    <row r="23" spans="1:8">
      <c r="A23">
        <v>22</v>
      </c>
      <c r="B23" t="s">
        <v>2848</v>
      </c>
      <c r="C23" t="s">
        <v>2849</v>
      </c>
      <c r="D23">
        <v>4</v>
      </c>
      <c r="E23">
        <v>4</v>
      </c>
      <c r="F23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CDMF3-17</v>
      </c>
      <c r="G23" t="str">
        <f>RIGHT(на_Центральном_складе__3[[#This Row],[Артикул]],5)</f>
        <v>LSWSC</v>
      </c>
      <c r="H23">
        <f>IFERROR(SEARCH("D",на_Центральном_складе__3[[#This Row],[Столбец2]])=2,0)</f>
        <v>0</v>
      </c>
    </row>
    <row r="24" spans="1:8">
      <c r="A24">
        <v>23</v>
      </c>
      <c r="B24" t="s">
        <v>2850</v>
      </c>
      <c r="C24" t="s">
        <v>2851</v>
      </c>
      <c r="D24">
        <v>14</v>
      </c>
      <c r="E24">
        <v>14</v>
      </c>
      <c r="F24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CDMF3-22</v>
      </c>
      <c r="G24" t="str">
        <f>RIGHT(на_Центральном_складе__3[[#This Row],[Артикул]],5)</f>
        <v>LSWSC</v>
      </c>
      <c r="H24">
        <f>IFERROR(SEARCH("D",на_Центральном_складе__3[[#This Row],[Столбец2]])=2,0)</f>
        <v>0</v>
      </c>
    </row>
    <row r="25" spans="1:8">
      <c r="A25">
        <v>24</v>
      </c>
      <c r="B25" t="s">
        <v>2852</v>
      </c>
      <c r="C25" t="s">
        <v>2853</v>
      </c>
      <c r="D25">
        <v>17</v>
      </c>
      <c r="E25">
        <v>17</v>
      </c>
      <c r="F25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CDMF3-25</v>
      </c>
      <c r="G25" t="str">
        <f>RIGHT(на_Центральном_складе__3[[#This Row],[Артикул]],5)</f>
        <v>LSWSC</v>
      </c>
      <c r="H25">
        <f>IFERROR(SEARCH("D",на_Центральном_складе__3[[#This Row],[Столбец2]])=2,0)</f>
        <v>0</v>
      </c>
    </row>
    <row r="26" spans="1:8">
      <c r="A26">
        <v>25</v>
      </c>
      <c r="B26" t="s">
        <v>2854</v>
      </c>
      <c r="C26" t="s">
        <v>2855</v>
      </c>
      <c r="D26">
        <v>12</v>
      </c>
      <c r="E26">
        <v>10</v>
      </c>
      <c r="F26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CDMF5-16</v>
      </c>
      <c r="G26" t="str">
        <f>RIGHT(на_Центральном_складе__3[[#This Row],[Артикул]],5)</f>
        <v>LSWSC</v>
      </c>
      <c r="H26">
        <f>IFERROR(SEARCH("D",на_Центральном_складе__3[[#This Row],[Столбец2]])=2,0)</f>
        <v>0</v>
      </c>
    </row>
    <row r="27" spans="1:8">
      <c r="A27">
        <v>26</v>
      </c>
      <c r="B27" t="s">
        <v>2856</v>
      </c>
      <c r="C27" t="s">
        <v>2857</v>
      </c>
      <c r="D27">
        <v>1</v>
      </c>
      <c r="E27">
        <v>1</v>
      </c>
      <c r="F27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CDMF5-20</v>
      </c>
      <c r="G27" t="str">
        <f>RIGHT(на_Центральном_складе__3[[#This Row],[Артикул]],5)</f>
        <v>LSWSC</v>
      </c>
      <c r="H27">
        <f>IFERROR(SEARCH("D",на_Центральном_складе__3[[#This Row],[Столбец2]])=2,0)</f>
        <v>0</v>
      </c>
    </row>
    <row r="28" spans="1:8">
      <c r="A28">
        <v>27</v>
      </c>
      <c r="B28" t="s">
        <v>2858</v>
      </c>
      <c r="C28" t="s">
        <v>2859</v>
      </c>
      <c r="D28">
        <v>10</v>
      </c>
      <c r="E28">
        <v>10</v>
      </c>
      <c r="F28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CDMF5-21</v>
      </c>
      <c r="G28" t="str">
        <f>RIGHT(на_Центральном_складе__3[[#This Row],[Артикул]],5)</f>
        <v>LSWSC</v>
      </c>
      <c r="H28">
        <f>IFERROR(SEARCH("D",на_Центральном_складе__3[[#This Row],[Столбец2]])=2,0)</f>
        <v>0</v>
      </c>
    </row>
    <row r="29" spans="1:8">
      <c r="A29">
        <v>28</v>
      </c>
      <c r="B29" t="s">
        <v>2860</v>
      </c>
      <c r="C29" t="s">
        <v>2861</v>
      </c>
      <c r="D29">
        <v>27</v>
      </c>
      <c r="E29">
        <v>26</v>
      </c>
      <c r="F29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CDMF5-26</v>
      </c>
      <c r="G29" t="str">
        <f>RIGHT(на_Центральном_складе__3[[#This Row],[Артикул]],5)</f>
        <v>LSWSC</v>
      </c>
      <c r="H29">
        <f>IFERROR(SEARCH("D",на_Центральном_складе__3[[#This Row],[Столбец2]])=2,0)</f>
        <v>0</v>
      </c>
    </row>
    <row r="30" spans="1:8">
      <c r="A30">
        <v>29</v>
      </c>
      <c r="B30" t="s">
        <v>2862</v>
      </c>
      <c r="C30" t="s">
        <v>2863</v>
      </c>
      <c r="D30">
        <v>3</v>
      </c>
      <c r="E30">
        <v>1</v>
      </c>
      <c r="F30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0" t="str">
        <f>RIGHT(на_Центральном_складе__3[[#This Row],[Артикул]],5)</f>
        <v>LDWSC</v>
      </c>
      <c r="H30" t="b">
        <f>IFERROR(SEARCH("D",на_Центральном_складе__3[[#This Row],[Столбец2]])=2,0)</f>
        <v>1</v>
      </c>
    </row>
    <row r="31" spans="1:8">
      <c r="A31">
        <v>30</v>
      </c>
      <c r="B31" t="s">
        <v>2864</v>
      </c>
      <c r="C31" t="s">
        <v>2865</v>
      </c>
      <c r="D31">
        <v>7</v>
      </c>
      <c r="E31">
        <v>7</v>
      </c>
      <c r="F31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1" t="str">
        <f>RIGHT(на_Центральном_складе__3[[#This Row],[Артикул]],5)</f>
        <v>LDWSC</v>
      </c>
      <c r="H31" t="b">
        <f>IFERROR(SEARCH("D",на_Центральном_складе__3[[#This Row],[Столбец2]])=2,0)</f>
        <v>1</v>
      </c>
    </row>
    <row r="32" spans="1:8">
      <c r="A32">
        <v>31</v>
      </c>
      <c r="B32" t="s">
        <v>2866</v>
      </c>
      <c r="C32" t="s">
        <v>2867</v>
      </c>
      <c r="D32">
        <v>30</v>
      </c>
      <c r="E32">
        <v>30</v>
      </c>
      <c r="F32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2" t="str">
        <f>RIGHT(на_Центральном_складе__3[[#This Row],[Артикул]],5)</f>
        <v>LDWSC</v>
      </c>
      <c r="H32" t="b">
        <f>IFERROR(SEARCH("D",на_Центральном_складе__3[[#This Row],[Столбец2]])=2,0)</f>
        <v>1</v>
      </c>
    </row>
    <row r="33" spans="1:8">
      <c r="A33">
        <v>32</v>
      </c>
      <c r="B33" t="s">
        <v>2868</v>
      </c>
      <c r="C33" t="s">
        <v>2869</v>
      </c>
      <c r="D33">
        <v>5</v>
      </c>
      <c r="E33">
        <v>5</v>
      </c>
      <c r="F33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3" t="str">
        <f>RIGHT(на_Центральном_складе__3[[#This Row],[Артикул]],5)</f>
        <v>LDWSC</v>
      </c>
      <c r="H33" t="b">
        <f>IFERROR(SEARCH("D",на_Центральном_складе__3[[#This Row],[Столбец2]])=2,0)</f>
        <v>1</v>
      </c>
    </row>
    <row r="34" spans="1:8">
      <c r="A34">
        <v>33</v>
      </c>
      <c r="B34" t="s">
        <v>2870</v>
      </c>
      <c r="C34" t="s">
        <v>2871</v>
      </c>
      <c r="D34">
        <v>24</v>
      </c>
      <c r="E34">
        <v>24</v>
      </c>
      <c r="F34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4" t="str">
        <f>RIGHT(на_Центральном_складе__3[[#This Row],[Артикул]],5)</f>
        <v>LDWSC</v>
      </c>
      <c r="H34" t="b">
        <f>IFERROR(SEARCH("D",на_Центральном_складе__3[[#This Row],[Столбец2]])=2,0)</f>
        <v>1</v>
      </c>
    </row>
    <row r="35" spans="1:8">
      <c r="A35">
        <v>34</v>
      </c>
      <c r="B35" t="s">
        <v>2872</v>
      </c>
      <c r="C35" t="s">
        <v>2873</v>
      </c>
      <c r="D35">
        <v>18</v>
      </c>
      <c r="E35">
        <v>18</v>
      </c>
      <c r="F35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5" t="str">
        <f>RIGHT(на_Центральном_складе__3[[#This Row],[Артикул]],5)</f>
        <v>LDWSC</v>
      </c>
      <c r="H35" t="b">
        <f>IFERROR(SEARCH("D",на_Центральном_складе__3[[#This Row],[Столбец2]])=2,0)</f>
        <v>1</v>
      </c>
    </row>
    <row r="36" spans="1:8">
      <c r="A36">
        <v>35</v>
      </c>
      <c r="B36" t="s">
        <v>2874</v>
      </c>
      <c r="C36" t="s">
        <v>2875</v>
      </c>
      <c r="D36">
        <v>8</v>
      </c>
      <c r="E36">
        <v>2</v>
      </c>
      <c r="F36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6" t="str">
        <f>RIGHT(на_Центральном_складе__3[[#This Row],[Артикул]],5)</f>
        <v>LDWSC</v>
      </c>
      <c r="H36" t="b">
        <f>IFERROR(SEARCH("D",на_Центральном_складе__3[[#This Row],[Столбец2]])=2,0)</f>
        <v>1</v>
      </c>
    </row>
    <row r="37" spans="1:8">
      <c r="A37">
        <v>36</v>
      </c>
      <c r="B37" t="s">
        <v>2876</v>
      </c>
      <c r="C37" t="s">
        <v>2877</v>
      </c>
      <c r="D37">
        <v>30</v>
      </c>
      <c r="E37">
        <v>30</v>
      </c>
      <c r="F37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7" t="str">
        <f>RIGHT(на_Центральном_складе__3[[#This Row],[Артикул]],5)</f>
        <v>LDWSC</v>
      </c>
      <c r="H37" t="b">
        <f>IFERROR(SEARCH("D",на_Центральном_складе__3[[#This Row],[Столбец2]])=2,0)</f>
        <v>1</v>
      </c>
    </row>
    <row r="38" spans="1:8">
      <c r="A38">
        <v>37</v>
      </c>
      <c r="B38" t="s">
        <v>2878</v>
      </c>
      <c r="C38" t="s">
        <v>2879</v>
      </c>
      <c r="D38">
        <v>32</v>
      </c>
      <c r="E38">
        <v>32</v>
      </c>
      <c r="F38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8" t="str">
        <f>RIGHT(на_Центральном_складе__3[[#This Row],[Артикул]],5)</f>
        <v>LDWSC</v>
      </c>
      <c r="H38" t="b">
        <f>IFERROR(SEARCH("D",на_Центральном_складе__3[[#This Row],[Столбец2]])=2,0)</f>
        <v>1</v>
      </c>
    </row>
    <row r="39" spans="1:8">
      <c r="A39">
        <v>38</v>
      </c>
      <c r="B39" t="s">
        <v>2880</v>
      </c>
      <c r="C39" t="s">
        <v>2881</v>
      </c>
      <c r="D39">
        <v>24</v>
      </c>
      <c r="E39">
        <v>24</v>
      </c>
      <c r="F39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39" t="str">
        <f>RIGHT(на_Центральном_складе__3[[#This Row],[Артикул]],5)</f>
        <v>LDWSC</v>
      </c>
      <c r="H39" t="b">
        <f>IFERROR(SEARCH("D",на_Центральном_складе__3[[#This Row],[Столбец2]])=2,0)</f>
        <v>1</v>
      </c>
    </row>
    <row r="40" spans="1:8">
      <c r="A40">
        <v>39</v>
      </c>
      <c r="B40" t="s">
        <v>2882</v>
      </c>
      <c r="C40" t="s">
        <v>2883</v>
      </c>
      <c r="D40">
        <v>19</v>
      </c>
      <c r="E40">
        <v>19</v>
      </c>
      <c r="F40">
        <f>IF(на_Центральном_складе__3[[#This Row],[Столбец3]]=0,LEFT(на_Центральном_складе__3[[#This Row],[Артикул]],LEN(на_Центральном_складе__3[[#This Row],[Артикул]])-5),0)</f>
        <v>0</v>
      </c>
      <c r="G40" t="str">
        <f>RIGHT(на_Центральном_складе__3[[#This Row],[Артикул]],5)</f>
        <v>LDWSC</v>
      </c>
      <c r="H40" t="b">
        <f>IFERROR(SEARCH("D",на_Центральном_складе__3[[#This Row],[Столбец2]])=2,0)</f>
        <v>1</v>
      </c>
    </row>
    <row r="41" spans="1:8">
      <c r="A41">
        <v>40</v>
      </c>
      <c r="B41" t="s">
        <v>3528</v>
      </c>
      <c r="C41" t="s">
        <v>3529</v>
      </c>
      <c r="D41">
        <v>1</v>
      </c>
      <c r="E41">
        <v>0</v>
      </c>
      <c r="F41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CDMF1-2</v>
      </c>
      <c r="G41" t="str">
        <f>RIGHT(на_Центральном_складе__3[[#This Row],[Артикул]],5)</f>
        <v>FSWSC</v>
      </c>
      <c r="H41">
        <f>IFERROR(SEARCH("D",на_Центральном_складе__3[[#This Row],[Столбец2]])=2,0)</f>
        <v>0</v>
      </c>
    </row>
    <row r="42" spans="1:8">
      <c r="A42">
        <v>41</v>
      </c>
      <c r="B42" t="s">
        <v>3459</v>
      </c>
      <c r="C42" t="s">
        <v>3460</v>
      </c>
      <c r="D42">
        <v>1</v>
      </c>
      <c r="E42">
        <v>0</v>
      </c>
      <c r="F42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CDMF5-4</v>
      </c>
      <c r="G42" t="str">
        <f>RIGHT(на_Центральном_складе__3[[#This Row],[Артикул]],5)</f>
        <v>FSWSC</v>
      </c>
      <c r="H42">
        <f>IFERROR(SEARCH("D",на_Центральном_складе__3[[#This Row],[Столбец2]])=2,0)</f>
        <v>0</v>
      </c>
    </row>
    <row r="43" spans="1:8">
      <c r="A43">
        <v>42</v>
      </c>
      <c r="B43" t="s">
        <v>2884</v>
      </c>
      <c r="C43" t="s">
        <v>2885</v>
      </c>
      <c r="D43">
        <v>6</v>
      </c>
      <c r="E43">
        <v>4</v>
      </c>
      <c r="F43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CDMF10-12</v>
      </c>
      <c r="G43" t="str">
        <f>RIGHT(на_Центральном_складе__3[[#This Row],[Артикул]],5)</f>
        <v>FSWSC</v>
      </c>
      <c r="H43">
        <f>IFERROR(SEARCH("D",на_Центральном_складе__3[[#This Row],[Столбец2]])=2,0)</f>
        <v>0</v>
      </c>
    </row>
    <row r="44" spans="1:8">
      <c r="A44">
        <v>43</v>
      </c>
      <c r="B44" t="s">
        <v>2886</v>
      </c>
      <c r="C44" t="s">
        <v>2887</v>
      </c>
      <c r="D44">
        <v>17</v>
      </c>
      <c r="E44">
        <v>3</v>
      </c>
      <c r="F44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CDMF10-15</v>
      </c>
      <c r="G44" t="str">
        <f>RIGHT(на_Центральном_складе__3[[#This Row],[Артикул]],5)</f>
        <v>FSWSC</v>
      </c>
      <c r="H44">
        <f>IFERROR(SEARCH("D",на_Центральном_складе__3[[#This Row],[Столбец2]])=2,0)</f>
        <v>0</v>
      </c>
    </row>
    <row r="45" spans="1:8">
      <c r="A45">
        <v>44</v>
      </c>
      <c r="B45" t="s">
        <v>2888</v>
      </c>
      <c r="C45" t="s">
        <v>2889</v>
      </c>
      <c r="D45">
        <v>3</v>
      </c>
      <c r="E45">
        <v>1</v>
      </c>
      <c r="F45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CDMF10-18</v>
      </c>
      <c r="G45" t="str">
        <f>RIGHT(на_Центральном_складе__3[[#This Row],[Артикул]],5)</f>
        <v>FSWSC</v>
      </c>
      <c r="H45">
        <f>IFERROR(SEARCH("D",на_Центральном_складе__3[[#This Row],[Столбец2]])=2,0)</f>
        <v>0</v>
      </c>
    </row>
    <row r="46" spans="1:8">
      <c r="A46">
        <v>45</v>
      </c>
      <c r="B46" t="s">
        <v>2890</v>
      </c>
      <c r="C46" t="s">
        <v>2891</v>
      </c>
      <c r="D46">
        <v>4</v>
      </c>
      <c r="E46">
        <v>4</v>
      </c>
      <c r="F46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CDMF10-22</v>
      </c>
      <c r="G46" t="str">
        <f>RIGHT(на_Центральном_складе__3[[#This Row],[Артикул]],5)</f>
        <v>FSWSC</v>
      </c>
      <c r="H46">
        <f>IFERROR(SEARCH("D",на_Центральном_складе__3[[#This Row],[Столбец2]])=2,0)</f>
        <v>0</v>
      </c>
    </row>
    <row r="47" spans="1:8">
      <c r="A47">
        <v>46</v>
      </c>
      <c r="B47" t="s">
        <v>3546</v>
      </c>
      <c r="C47" t="s">
        <v>3547</v>
      </c>
      <c r="D47">
        <v>1</v>
      </c>
      <c r="E47">
        <v>0</v>
      </c>
      <c r="F47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CDMF32-2-2</v>
      </c>
      <c r="G47" t="str">
        <f>RIGHT(на_Центральном_складе__3[[#This Row],[Артикул]],5)</f>
        <v>FSWSC</v>
      </c>
      <c r="H47">
        <f>IFERROR(SEARCH("D",на_Центральном_складе__3[[#This Row],[Столбец2]])=2,0)</f>
        <v>0</v>
      </c>
    </row>
    <row r="48" spans="1:8">
      <c r="A48">
        <v>47</v>
      </c>
      <c r="B48" t="s">
        <v>3548</v>
      </c>
      <c r="C48" t="s">
        <v>3549</v>
      </c>
      <c r="D48">
        <v>2</v>
      </c>
      <c r="E48">
        <v>0</v>
      </c>
      <c r="F48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CDMF1-2</v>
      </c>
      <c r="G48" t="str">
        <f>RIGHT(на_Центральном_складе__3[[#This Row],[Артикул]],5)</f>
        <v>FSWLC</v>
      </c>
      <c r="H48">
        <f>IFERROR(SEARCH("D",на_Центральном_складе__3[[#This Row],[Столбец2]])=2,0)</f>
        <v>0</v>
      </c>
    </row>
    <row r="49" spans="1:8">
      <c r="A49">
        <v>48</v>
      </c>
      <c r="B49" t="s">
        <v>3550</v>
      </c>
      <c r="C49" t="s">
        <v>3551</v>
      </c>
      <c r="D49">
        <v>1</v>
      </c>
      <c r="E49">
        <v>0</v>
      </c>
      <c r="F49" t="str">
        <f>IF(на_Центральном_складе__3[[#This Row],[Столбец3]]=0,LEFT(на_Центральном_складе__3[[#This Row],[Артикул]],LEN(на_Центральном_складе__3[[#This Row],[Артикул]])-5),0)</f>
        <v>CDMF1-3</v>
      </c>
      <c r="G49" t="str">
        <f>RIGHT(на_Центральном_складе__3[[#This Row],[Артикул]],5)</f>
        <v>FSWLC</v>
      </c>
      <c r="H49">
        <f>IFERROR(SEARCH("D",на_Центральном_складе__3[[#This Row],[Столбец2]])=2,0)</f>
        <v>0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254BA-5119-4066-8A48-88BE1702D752}">
  <sheetPr codeName="Лист15"/>
  <dimension ref="A1:K392"/>
  <sheetViews>
    <sheetView showGridLines="0" topLeftCell="A226" workbookViewId="0">
      <selection activeCell="B2" sqref="B2:K4"/>
    </sheetView>
  </sheetViews>
  <sheetFormatPr defaultRowHeight="14.4"/>
  <cols>
    <col min="1" max="1" width="20" customWidth="1"/>
  </cols>
  <sheetData>
    <row r="1" spans="1:11" ht="16.2">
      <c r="A1" s="360"/>
      <c r="B1" s="361" t="s">
        <v>2782</v>
      </c>
      <c r="C1" s="361" t="s">
        <v>2783</v>
      </c>
      <c r="D1" s="361" t="s">
        <v>2784</v>
      </c>
      <c r="E1" s="361" t="s">
        <v>2785</v>
      </c>
      <c r="F1" s="361" t="s">
        <v>2786</v>
      </c>
      <c r="G1" s="361" t="s">
        <v>2787</v>
      </c>
      <c r="H1" s="361" t="s">
        <v>2788</v>
      </c>
      <c r="I1" s="361" t="s">
        <v>2789</v>
      </c>
      <c r="J1" s="361" t="s">
        <v>2790</v>
      </c>
      <c r="K1" s="361" t="s">
        <v>2791</v>
      </c>
    </row>
    <row r="2" spans="1:11" ht="16.2">
      <c r="A2" s="362" t="s">
        <v>2223</v>
      </c>
      <c r="B2" s="360">
        <v>50</v>
      </c>
      <c r="C2" s="360">
        <v>950</v>
      </c>
      <c r="D2" s="360">
        <v>405</v>
      </c>
      <c r="E2" s="360">
        <v>710</v>
      </c>
      <c r="F2" s="360">
        <v>550</v>
      </c>
      <c r="G2" s="360">
        <v>800</v>
      </c>
      <c r="H2" s="360">
        <v>1080</v>
      </c>
      <c r="I2" s="360">
        <v>930</v>
      </c>
      <c r="J2" s="360">
        <v>800</v>
      </c>
      <c r="K2" s="360">
        <v>305</v>
      </c>
    </row>
    <row r="3" spans="1:11" ht="16.2">
      <c r="A3" s="362" t="s">
        <v>2224</v>
      </c>
      <c r="B3" s="360">
        <v>50</v>
      </c>
      <c r="C3" s="360">
        <v>1000</v>
      </c>
      <c r="D3" s="360">
        <v>405</v>
      </c>
      <c r="E3" s="360">
        <v>710</v>
      </c>
      <c r="F3" s="360">
        <v>550</v>
      </c>
      <c r="G3" s="360">
        <v>800</v>
      </c>
      <c r="H3" s="360">
        <v>1400</v>
      </c>
      <c r="I3" s="360">
        <v>1230</v>
      </c>
      <c r="J3" s="360">
        <v>1100</v>
      </c>
      <c r="K3" s="360">
        <v>305</v>
      </c>
    </row>
    <row r="4" spans="1:11" ht="16.2">
      <c r="A4" s="362" t="s">
        <v>2225</v>
      </c>
      <c r="B4" s="360">
        <v>50</v>
      </c>
      <c r="C4" s="360">
        <v>1050</v>
      </c>
      <c r="D4" s="360">
        <v>405</v>
      </c>
      <c r="E4" s="360">
        <v>710</v>
      </c>
      <c r="F4" s="360">
        <v>550</v>
      </c>
      <c r="G4" s="360">
        <v>800</v>
      </c>
      <c r="H4" s="360">
        <v>1770</v>
      </c>
      <c r="I4" s="360">
        <v>1505</v>
      </c>
      <c r="J4" s="360">
        <v>1390</v>
      </c>
      <c r="K4" s="360">
        <v>305</v>
      </c>
    </row>
    <row r="5" spans="1:11" ht="16.2">
      <c r="A5" s="363"/>
      <c r="B5" s="360"/>
      <c r="C5" s="360"/>
      <c r="D5" s="360"/>
      <c r="E5" s="360"/>
      <c r="F5" s="360"/>
      <c r="G5" s="360"/>
      <c r="H5" s="360"/>
      <c r="I5" s="360"/>
      <c r="J5" s="360"/>
      <c r="K5" s="360"/>
    </row>
    <row r="6" spans="1:11" ht="16.2">
      <c r="A6" s="362" t="s">
        <v>2226</v>
      </c>
      <c r="B6" s="360">
        <v>50</v>
      </c>
      <c r="C6" s="360">
        <v>950</v>
      </c>
      <c r="D6" s="360">
        <v>405</v>
      </c>
      <c r="E6" s="360">
        <v>710</v>
      </c>
      <c r="F6" s="360">
        <v>550</v>
      </c>
      <c r="G6" s="360">
        <v>800</v>
      </c>
      <c r="H6" s="360">
        <v>1080</v>
      </c>
      <c r="I6" s="360">
        <v>930</v>
      </c>
      <c r="J6" s="360">
        <v>800</v>
      </c>
      <c r="K6" s="360">
        <v>305</v>
      </c>
    </row>
    <row r="7" spans="1:11" ht="16.2">
      <c r="A7" s="362" t="s">
        <v>2227</v>
      </c>
      <c r="B7" s="360">
        <v>50</v>
      </c>
      <c r="C7" s="360">
        <v>1000</v>
      </c>
      <c r="D7" s="360">
        <v>405</v>
      </c>
      <c r="E7" s="360">
        <v>710</v>
      </c>
      <c r="F7" s="360">
        <v>550</v>
      </c>
      <c r="G7" s="360">
        <v>800</v>
      </c>
      <c r="H7" s="360">
        <v>1400</v>
      </c>
      <c r="I7" s="360">
        <v>1230</v>
      </c>
      <c r="J7" s="360">
        <v>1100</v>
      </c>
      <c r="K7" s="360">
        <v>305</v>
      </c>
    </row>
    <row r="8" spans="1:11" ht="16.2">
      <c r="A8" s="362" t="s">
        <v>2228</v>
      </c>
      <c r="B8" s="360">
        <v>50</v>
      </c>
      <c r="C8" s="360">
        <v>1050</v>
      </c>
      <c r="D8" s="360">
        <v>405</v>
      </c>
      <c r="E8" s="360">
        <v>710</v>
      </c>
      <c r="F8" s="360">
        <v>550</v>
      </c>
      <c r="G8" s="360">
        <v>800</v>
      </c>
      <c r="H8" s="360">
        <v>1770</v>
      </c>
      <c r="I8" s="360">
        <v>1505</v>
      </c>
      <c r="J8" s="360">
        <v>1390</v>
      </c>
      <c r="K8" s="360">
        <v>305</v>
      </c>
    </row>
    <row r="9" spans="1:11" ht="16.2">
      <c r="A9" s="363"/>
      <c r="B9" s="360"/>
      <c r="C9" s="360"/>
      <c r="D9" s="360"/>
      <c r="E9" s="360"/>
      <c r="F9" s="360"/>
      <c r="G9" s="360"/>
      <c r="H9" s="360"/>
      <c r="I9" s="360"/>
      <c r="J9" s="360"/>
      <c r="K9" s="360"/>
    </row>
    <row r="10" spans="1:11" ht="16.2">
      <c r="A10" s="362" t="s">
        <v>2229</v>
      </c>
      <c r="B10" s="360">
        <v>50</v>
      </c>
      <c r="C10" s="360">
        <v>950</v>
      </c>
      <c r="D10" s="360">
        <v>405</v>
      </c>
      <c r="E10" s="360">
        <v>710</v>
      </c>
      <c r="F10" s="360">
        <v>550</v>
      </c>
      <c r="G10" s="360">
        <v>800</v>
      </c>
      <c r="H10" s="360">
        <v>1080</v>
      </c>
      <c r="I10" s="360">
        <v>930</v>
      </c>
      <c r="J10" s="360">
        <v>800</v>
      </c>
      <c r="K10" s="360">
        <v>305</v>
      </c>
    </row>
    <row r="11" spans="1:11" ht="16.2">
      <c r="A11" s="362" t="s">
        <v>2230</v>
      </c>
      <c r="B11" s="360">
        <v>50</v>
      </c>
      <c r="C11" s="360">
        <v>1000</v>
      </c>
      <c r="D11" s="360">
        <v>405</v>
      </c>
      <c r="E11" s="360">
        <v>710</v>
      </c>
      <c r="F11" s="360">
        <v>550</v>
      </c>
      <c r="G11" s="360">
        <v>800</v>
      </c>
      <c r="H11" s="360">
        <v>1400</v>
      </c>
      <c r="I11" s="360">
        <v>1230</v>
      </c>
      <c r="J11" s="360">
        <v>1100</v>
      </c>
      <c r="K11" s="360">
        <v>305</v>
      </c>
    </row>
    <row r="12" spans="1:11" ht="16.2">
      <c r="A12" s="362" t="s">
        <v>2231</v>
      </c>
      <c r="B12" s="360">
        <v>50</v>
      </c>
      <c r="C12" s="360">
        <v>1050</v>
      </c>
      <c r="D12" s="360">
        <v>405</v>
      </c>
      <c r="E12" s="360">
        <v>710</v>
      </c>
      <c r="F12" s="360">
        <v>550</v>
      </c>
      <c r="G12" s="360">
        <v>800</v>
      </c>
      <c r="H12" s="360">
        <v>1770</v>
      </c>
      <c r="I12" s="360">
        <v>1505</v>
      </c>
      <c r="J12" s="360">
        <v>1390</v>
      </c>
      <c r="K12" s="360">
        <v>305</v>
      </c>
    </row>
    <row r="13" spans="1:11" ht="16.2">
      <c r="A13" s="363"/>
      <c r="B13" s="360"/>
      <c r="C13" s="360"/>
      <c r="D13" s="360"/>
      <c r="E13" s="360"/>
      <c r="F13" s="360"/>
      <c r="G13" s="360"/>
      <c r="H13" s="360"/>
      <c r="I13" s="360"/>
      <c r="J13" s="360"/>
      <c r="K13" s="360"/>
    </row>
    <row r="14" spans="1:11" ht="16.2">
      <c r="A14" s="362" t="s">
        <v>2232</v>
      </c>
      <c r="B14" s="360">
        <v>50</v>
      </c>
      <c r="C14" s="360">
        <v>950</v>
      </c>
      <c r="D14" s="360">
        <v>405</v>
      </c>
      <c r="E14" s="360">
        <v>710</v>
      </c>
      <c r="F14" s="360">
        <v>550</v>
      </c>
      <c r="G14" s="360">
        <v>800</v>
      </c>
      <c r="H14" s="360">
        <v>1080</v>
      </c>
      <c r="I14" s="360">
        <v>930</v>
      </c>
      <c r="J14" s="360">
        <v>800</v>
      </c>
      <c r="K14" s="360">
        <v>305</v>
      </c>
    </row>
    <row r="15" spans="1:11" ht="16.2">
      <c r="A15" s="362" t="s">
        <v>2233</v>
      </c>
      <c r="B15" s="360">
        <v>50</v>
      </c>
      <c r="C15" s="360">
        <v>1000</v>
      </c>
      <c r="D15" s="360">
        <v>405</v>
      </c>
      <c r="E15" s="360">
        <v>710</v>
      </c>
      <c r="F15" s="360">
        <v>550</v>
      </c>
      <c r="G15" s="360">
        <v>800</v>
      </c>
      <c r="H15" s="360">
        <v>1400</v>
      </c>
      <c r="I15" s="360">
        <v>1230</v>
      </c>
      <c r="J15" s="360">
        <v>1100</v>
      </c>
      <c r="K15" s="360">
        <v>305</v>
      </c>
    </row>
    <row r="16" spans="1:11" ht="16.2">
      <c r="A16" s="362" t="s">
        <v>2234</v>
      </c>
      <c r="B16" s="360">
        <v>50</v>
      </c>
      <c r="C16" s="360">
        <v>1050</v>
      </c>
      <c r="D16" s="360">
        <v>405</v>
      </c>
      <c r="E16" s="360">
        <v>710</v>
      </c>
      <c r="F16" s="360">
        <v>550</v>
      </c>
      <c r="G16" s="360">
        <v>800</v>
      </c>
      <c r="H16" s="360">
        <v>1770</v>
      </c>
      <c r="I16" s="360">
        <v>1505</v>
      </c>
      <c r="J16" s="360">
        <v>1390</v>
      </c>
      <c r="K16" s="360">
        <v>305</v>
      </c>
    </row>
    <row r="17" spans="1:11" ht="16.2">
      <c r="A17" s="363"/>
      <c r="B17" s="360"/>
      <c r="C17" s="360"/>
      <c r="D17" s="360"/>
      <c r="E17" s="360"/>
      <c r="F17" s="360"/>
      <c r="G17" s="360"/>
      <c r="H17" s="360"/>
      <c r="I17" s="360"/>
      <c r="J17" s="360"/>
      <c r="K17" s="360"/>
    </row>
    <row r="18" spans="1:11" ht="16.2">
      <c r="A18" s="362" t="s">
        <v>2235</v>
      </c>
      <c r="B18" s="360">
        <v>50</v>
      </c>
      <c r="C18" s="360">
        <v>950</v>
      </c>
      <c r="D18" s="360">
        <v>405</v>
      </c>
      <c r="E18" s="360">
        <v>710</v>
      </c>
      <c r="F18" s="360">
        <v>550</v>
      </c>
      <c r="G18" s="360">
        <v>800</v>
      </c>
      <c r="H18" s="360">
        <v>1080</v>
      </c>
      <c r="I18" s="360">
        <v>930</v>
      </c>
      <c r="J18" s="360">
        <v>800</v>
      </c>
      <c r="K18" s="360">
        <v>305</v>
      </c>
    </row>
    <row r="19" spans="1:11" ht="16.2">
      <c r="A19" s="362" t="s">
        <v>2236</v>
      </c>
      <c r="B19" s="360">
        <v>50</v>
      </c>
      <c r="C19" s="360">
        <v>1000</v>
      </c>
      <c r="D19" s="360">
        <v>405</v>
      </c>
      <c r="E19" s="360">
        <v>710</v>
      </c>
      <c r="F19" s="360">
        <v>550</v>
      </c>
      <c r="G19" s="360">
        <v>800</v>
      </c>
      <c r="H19" s="360">
        <v>1400</v>
      </c>
      <c r="I19" s="360">
        <v>1230</v>
      </c>
      <c r="J19" s="360">
        <v>1100</v>
      </c>
      <c r="K19" s="360">
        <v>305</v>
      </c>
    </row>
    <row r="20" spans="1:11" ht="16.2">
      <c r="A20" s="362" t="s">
        <v>2237</v>
      </c>
      <c r="B20" s="360">
        <v>50</v>
      </c>
      <c r="C20" s="360">
        <v>1050</v>
      </c>
      <c r="D20" s="360">
        <v>405</v>
      </c>
      <c r="E20" s="360">
        <v>710</v>
      </c>
      <c r="F20" s="360">
        <v>550</v>
      </c>
      <c r="G20" s="360">
        <v>800</v>
      </c>
      <c r="H20" s="360">
        <v>1770</v>
      </c>
      <c r="I20" s="360">
        <v>1505</v>
      </c>
      <c r="J20" s="360">
        <v>1390</v>
      </c>
      <c r="K20" s="360">
        <v>305</v>
      </c>
    </row>
    <row r="21" spans="1:11" ht="16.2">
      <c r="A21" s="363"/>
      <c r="B21" s="360"/>
      <c r="C21" s="360"/>
      <c r="D21" s="360"/>
      <c r="E21" s="360"/>
      <c r="F21" s="360"/>
      <c r="G21" s="360"/>
      <c r="H21" s="360"/>
      <c r="I21" s="360"/>
      <c r="J21" s="360"/>
      <c r="K21" s="360"/>
    </row>
    <row r="22" spans="1:11" ht="16.2">
      <c r="A22" s="362" t="s">
        <v>2238</v>
      </c>
      <c r="B22" s="360">
        <v>50</v>
      </c>
      <c r="C22" s="360">
        <v>950</v>
      </c>
      <c r="D22" s="360">
        <v>405</v>
      </c>
      <c r="E22" s="360">
        <v>710</v>
      </c>
      <c r="F22" s="360">
        <v>550</v>
      </c>
      <c r="G22" s="360">
        <v>800</v>
      </c>
      <c r="H22" s="360">
        <v>1080</v>
      </c>
      <c r="I22" s="360">
        <v>930</v>
      </c>
      <c r="J22" s="360">
        <v>800</v>
      </c>
      <c r="K22" s="360">
        <v>305</v>
      </c>
    </row>
    <row r="23" spans="1:11" ht="16.2">
      <c r="A23" s="362" t="s">
        <v>2239</v>
      </c>
      <c r="B23" s="360">
        <v>50</v>
      </c>
      <c r="C23" s="360">
        <v>1000</v>
      </c>
      <c r="D23" s="360">
        <v>405</v>
      </c>
      <c r="E23" s="360">
        <v>710</v>
      </c>
      <c r="F23" s="360">
        <v>550</v>
      </c>
      <c r="G23" s="360">
        <v>800</v>
      </c>
      <c r="H23" s="360">
        <v>1400</v>
      </c>
      <c r="I23" s="360">
        <v>1230</v>
      </c>
      <c r="J23" s="360">
        <v>1100</v>
      </c>
      <c r="K23" s="360">
        <v>305</v>
      </c>
    </row>
    <row r="24" spans="1:11" ht="16.2">
      <c r="A24" s="362" t="s">
        <v>2240</v>
      </c>
      <c r="B24" s="360">
        <v>50</v>
      </c>
      <c r="C24" s="360">
        <v>1050</v>
      </c>
      <c r="D24" s="360">
        <v>405</v>
      </c>
      <c r="E24" s="360">
        <v>710</v>
      </c>
      <c r="F24" s="360">
        <v>550</v>
      </c>
      <c r="G24" s="360">
        <v>800</v>
      </c>
      <c r="H24" s="360">
        <v>1770</v>
      </c>
      <c r="I24" s="360">
        <v>1505</v>
      </c>
      <c r="J24" s="360">
        <v>1390</v>
      </c>
      <c r="K24" s="360">
        <v>305</v>
      </c>
    </row>
    <row r="25" spans="1:11" ht="16.2">
      <c r="A25" s="363"/>
      <c r="B25" s="360"/>
      <c r="C25" s="360"/>
      <c r="D25" s="360"/>
      <c r="E25" s="360"/>
      <c r="F25" s="360"/>
      <c r="G25" s="360"/>
      <c r="H25" s="360"/>
      <c r="I25" s="360"/>
      <c r="J25" s="360"/>
      <c r="K25" s="360"/>
    </row>
    <row r="26" spans="1:11" ht="16.2">
      <c r="A26" s="362" t="s">
        <v>2241</v>
      </c>
      <c r="B26" s="360">
        <v>50</v>
      </c>
      <c r="C26" s="360">
        <v>950</v>
      </c>
      <c r="D26" s="360">
        <v>405</v>
      </c>
      <c r="E26" s="360">
        <v>710</v>
      </c>
      <c r="F26" s="360">
        <v>550</v>
      </c>
      <c r="G26" s="360">
        <v>800</v>
      </c>
      <c r="H26" s="360">
        <v>1080</v>
      </c>
      <c r="I26" s="360">
        <v>930</v>
      </c>
      <c r="J26" s="360">
        <v>800</v>
      </c>
      <c r="K26" s="360">
        <v>305</v>
      </c>
    </row>
    <row r="27" spans="1:11" ht="16.2">
      <c r="A27" s="362" t="s">
        <v>2242</v>
      </c>
      <c r="B27" s="360">
        <v>50</v>
      </c>
      <c r="C27" s="360">
        <v>1000</v>
      </c>
      <c r="D27" s="360">
        <v>405</v>
      </c>
      <c r="E27" s="360">
        <v>710</v>
      </c>
      <c r="F27" s="360">
        <v>550</v>
      </c>
      <c r="G27" s="360">
        <v>800</v>
      </c>
      <c r="H27" s="360">
        <v>1400</v>
      </c>
      <c r="I27" s="360">
        <v>1230</v>
      </c>
      <c r="J27" s="360">
        <v>1100</v>
      </c>
      <c r="K27" s="360">
        <v>305</v>
      </c>
    </row>
    <row r="28" spans="1:11" ht="16.2">
      <c r="A28" s="362" t="s">
        <v>2243</v>
      </c>
      <c r="B28" s="360">
        <v>50</v>
      </c>
      <c r="C28" s="360">
        <v>1050</v>
      </c>
      <c r="D28" s="360">
        <v>405</v>
      </c>
      <c r="E28" s="360">
        <v>710</v>
      </c>
      <c r="F28" s="360">
        <v>550</v>
      </c>
      <c r="G28" s="360">
        <v>800</v>
      </c>
      <c r="H28" s="360">
        <v>1770</v>
      </c>
      <c r="I28" s="360">
        <v>1505</v>
      </c>
      <c r="J28" s="360">
        <v>1390</v>
      </c>
      <c r="K28" s="360">
        <v>305</v>
      </c>
    </row>
    <row r="29" spans="1:11" ht="16.2">
      <c r="A29" s="363"/>
      <c r="B29" s="360"/>
      <c r="C29" s="360"/>
      <c r="D29" s="360"/>
      <c r="E29" s="360"/>
      <c r="F29" s="360"/>
      <c r="G29" s="360"/>
      <c r="H29" s="360"/>
      <c r="I29" s="360"/>
      <c r="J29" s="360"/>
      <c r="K29" s="360"/>
    </row>
    <row r="30" spans="1:11" ht="16.2">
      <c r="A30" s="362" t="s">
        <v>2244</v>
      </c>
      <c r="B30" s="360">
        <v>50</v>
      </c>
      <c r="C30" s="360">
        <v>950</v>
      </c>
      <c r="D30" s="360">
        <v>405</v>
      </c>
      <c r="E30" s="360">
        <v>710</v>
      </c>
      <c r="F30" s="360">
        <v>550</v>
      </c>
      <c r="G30" s="360">
        <v>800</v>
      </c>
      <c r="H30" s="360">
        <v>1080</v>
      </c>
      <c r="I30" s="360">
        <v>930</v>
      </c>
      <c r="J30" s="360">
        <v>800</v>
      </c>
      <c r="K30" s="360">
        <v>305</v>
      </c>
    </row>
    <row r="31" spans="1:11" ht="16.2">
      <c r="A31" s="362" t="s">
        <v>2245</v>
      </c>
      <c r="B31" s="360">
        <v>50</v>
      </c>
      <c r="C31" s="360">
        <v>1000</v>
      </c>
      <c r="D31" s="360">
        <v>405</v>
      </c>
      <c r="E31" s="360">
        <v>710</v>
      </c>
      <c r="F31" s="360">
        <v>550</v>
      </c>
      <c r="G31" s="360">
        <v>800</v>
      </c>
      <c r="H31" s="360">
        <v>1400</v>
      </c>
      <c r="I31" s="360">
        <v>1230</v>
      </c>
      <c r="J31" s="360">
        <v>1100</v>
      </c>
      <c r="K31" s="360">
        <v>305</v>
      </c>
    </row>
    <row r="32" spans="1:11" ht="16.2">
      <c r="A32" s="362" t="s">
        <v>2246</v>
      </c>
      <c r="B32" s="360">
        <v>50</v>
      </c>
      <c r="C32" s="360">
        <v>1050</v>
      </c>
      <c r="D32" s="360">
        <v>405</v>
      </c>
      <c r="E32" s="360">
        <v>710</v>
      </c>
      <c r="F32" s="360">
        <v>550</v>
      </c>
      <c r="G32" s="360">
        <v>800</v>
      </c>
      <c r="H32" s="360">
        <v>1770</v>
      </c>
      <c r="I32" s="360">
        <v>1505</v>
      </c>
      <c r="J32" s="360">
        <v>1390</v>
      </c>
      <c r="K32" s="360">
        <v>305</v>
      </c>
    </row>
    <row r="33" spans="1:11" ht="16.2">
      <c r="A33" s="363"/>
      <c r="B33" s="360"/>
      <c r="C33" s="360"/>
      <c r="D33" s="360"/>
      <c r="E33" s="360"/>
      <c r="F33" s="360"/>
      <c r="G33" s="360"/>
      <c r="H33" s="360"/>
      <c r="I33" s="360"/>
      <c r="J33" s="360"/>
      <c r="K33" s="360"/>
    </row>
    <row r="34" spans="1:11" ht="16.2">
      <c r="A34" s="362" t="s">
        <v>2247</v>
      </c>
      <c r="B34" s="360">
        <v>50</v>
      </c>
      <c r="C34" s="360">
        <v>950</v>
      </c>
      <c r="D34" s="360">
        <v>405</v>
      </c>
      <c r="E34" s="360">
        <v>710</v>
      </c>
      <c r="F34" s="360">
        <v>550</v>
      </c>
      <c r="G34" s="360">
        <v>800</v>
      </c>
      <c r="H34" s="360">
        <v>1080</v>
      </c>
      <c r="I34" s="360">
        <v>930</v>
      </c>
      <c r="J34" s="360">
        <v>800</v>
      </c>
      <c r="K34" s="360">
        <v>305</v>
      </c>
    </row>
    <row r="35" spans="1:11" ht="16.2">
      <c r="A35" s="362" t="s">
        <v>2248</v>
      </c>
      <c r="B35" s="360">
        <v>50</v>
      </c>
      <c r="C35" s="360">
        <v>1000</v>
      </c>
      <c r="D35" s="360">
        <v>405</v>
      </c>
      <c r="E35" s="360">
        <v>710</v>
      </c>
      <c r="F35" s="360">
        <v>550</v>
      </c>
      <c r="G35" s="360">
        <v>800</v>
      </c>
      <c r="H35" s="360">
        <v>1400</v>
      </c>
      <c r="I35" s="360">
        <v>1230</v>
      </c>
      <c r="J35" s="360">
        <v>1100</v>
      </c>
      <c r="K35" s="360">
        <v>305</v>
      </c>
    </row>
    <row r="36" spans="1:11" ht="16.2">
      <c r="A36" s="362" t="s">
        <v>2249</v>
      </c>
      <c r="B36" s="360">
        <v>50</v>
      </c>
      <c r="C36" s="360">
        <v>1050</v>
      </c>
      <c r="D36" s="360">
        <v>405</v>
      </c>
      <c r="E36" s="360">
        <v>710</v>
      </c>
      <c r="F36" s="360">
        <v>550</v>
      </c>
      <c r="G36" s="360">
        <v>800</v>
      </c>
      <c r="H36" s="360">
        <v>1770</v>
      </c>
      <c r="I36" s="360">
        <v>1505</v>
      </c>
      <c r="J36" s="360">
        <v>1390</v>
      </c>
      <c r="K36" s="360">
        <v>305</v>
      </c>
    </row>
    <row r="37" spans="1:11" ht="16.2">
      <c r="A37" s="363"/>
      <c r="B37" s="360"/>
      <c r="C37" s="360"/>
      <c r="D37" s="360"/>
      <c r="E37" s="360"/>
      <c r="F37" s="360"/>
      <c r="G37" s="360"/>
      <c r="H37" s="360"/>
      <c r="I37" s="360"/>
      <c r="J37" s="360"/>
      <c r="K37" s="360"/>
    </row>
    <row r="38" spans="1:11" ht="16.2">
      <c r="A38" s="362" t="s">
        <v>2250</v>
      </c>
      <c r="B38" s="360">
        <v>50</v>
      </c>
      <c r="C38" s="360">
        <v>950</v>
      </c>
      <c r="D38" s="360">
        <v>405</v>
      </c>
      <c r="E38" s="360">
        <v>710</v>
      </c>
      <c r="F38" s="360">
        <v>550</v>
      </c>
      <c r="G38" s="360">
        <v>800</v>
      </c>
      <c r="H38" s="360">
        <v>1080</v>
      </c>
      <c r="I38" s="360">
        <v>930</v>
      </c>
      <c r="J38" s="360">
        <v>800</v>
      </c>
      <c r="K38" s="360">
        <v>305</v>
      </c>
    </row>
    <row r="39" spans="1:11" ht="16.2">
      <c r="A39" s="362" t="s">
        <v>2251</v>
      </c>
      <c r="B39" s="360">
        <v>50</v>
      </c>
      <c r="C39" s="360">
        <v>1000</v>
      </c>
      <c r="D39" s="360">
        <v>405</v>
      </c>
      <c r="E39" s="360">
        <v>710</v>
      </c>
      <c r="F39" s="360">
        <v>550</v>
      </c>
      <c r="G39" s="360">
        <v>800</v>
      </c>
      <c r="H39" s="360">
        <v>1400</v>
      </c>
      <c r="I39" s="360">
        <v>1230</v>
      </c>
      <c r="J39" s="360">
        <v>1100</v>
      </c>
      <c r="K39" s="360">
        <v>305</v>
      </c>
    </row>
    <row r="40" spans="1:11" ht="16.2">
      <c r="A40" s="362" t="s">
        <v>2252</v>
      </c>
      <c r="B40" s="360">
        <v>50</v>
      </c>
      <c r="C40" s="360">
        <v>1050</v>
      </c>
      <c r="D40" s="360">
        <v>405</v>
      </c>
      <c r="E40" s="360">
        <v>710</v>
      </c>
      <c r="F40" s="360">
        <v>550</v>
      </c>
      <c r="G40" s="360">
        <v>800</v>
      </c>
      <c r="H40" s="360">
        <v>1770</v>
      </c>
      <c r="I40" s="360">
        <v>1505</v>
      </c>
      <c r="J40" s="360">
        <v>1390</v>
      </c>
      <c r="K40" s="360">
        <v>305</v>
      </c>
    </row>
    <row r="41" spans="1:11" ht="16.2">
      <c r="A41" s="363"/>
      <c r="B41" s="360"/>
      <c r="C41" s="360"/>
      <c r="D41" s="360"/>
      <c r="E41" s="360"/>
      <c r="F41" s="360"/>
      <c r="G41" s="360"/>
      <c r="H41" s="360"/>
      <c r="I41" s="360"/>
      <c r="J41" s="360"/>
      <c r="K41" s="360"/>
    </row>
    <row r="42" spans="1:11" ht="16.2">
      <c r="A42" s="362" t="s">
        <v>2253</v>
      </c>
      <c r="B42" s="360">
        <v>50</v>
      </c>
      <c r="C42" s="360">
        <v>950</v>
      </c>
      <c r="D42" s="360">
        <v>405</v>
      </c>
      <c r="E42" s="360">
        <v>710</v>
      </c>
      <c r="F42" s="360">
        <v>550</v>
      </c>
      <c r="G42" s="360">
        <v>800</v>
      </c>
      <c r="H42" s="360">
        <v>1080</v>
      </c>
      <c r="I42" s="360">
        <v>930</v>
      </c>
      <c r="J42" s="360">
        <v>800</v>
      </c>
      <c r="K42" s="360">
        <v>305</v>
      </c>
    </row>
    <row r="43" spans="1:11" ht="16.2">
      <c r="A43" s="362" t="s">
        <v>2254</v>
      </c>
      <c r="B43" s="360">
        <v>50</v>
      </c>
      <c r="C43" s="360">
        <v>1000</v>
      </c>
      <c r="D43" s="360">
        <v>405</v>
      </c>
      <c r="E43" s="360">
        <v>710</v>
      </c>
      <c r="F43" s="360">
        <v>550</v>
      </c>
      <c r="G43" s="360">
        <v>800</v>
      </c>
      <c r="H43" s="360">
        <v>1400</v>
      </c>
      <c r="I43" s="360">
        <v>1230</v>
      </c>
      <c r="J43" s="360">
        <v>1100</v>
      </c>
      <c r="K43" s="360">
        <v>305</v>
      </c>
    </row>
    <row r="44" spans="1:11" ht="16.2">
      <c r="A44" s="362" t="s">
        <v>2255</v>
      </c>
      <c r="B44" s="360">
        <v>50</v>
      </c>
      <c r="C44" s="360">
        <v>1050</v>
      </c>
      <c r="D44" s="360">
        <v>405</v>
      </c>
      <c r="E44" s="360">
        <v>710</v>
      </c>
      <c r="F44" s="360">
        <v>550</v>
      </c>
      <c r="G44" s="360">
        <v>800</v>
      </c>
      <c r="H44" s="360">
        <v>1770</v>
      </c>
      <c r="I44" s="360">
        <v>1505</v>
      </c>
      <c r="J44" s="360">
        <v>1390</v>
      </c>
      <c r="K44" s="360">
        <v>305</v>
      </c>
    </row>
    <row r="45" spans="1:11" ht="16.2">
      <c r="A45" s="363"/>
      <c r="B45" s="360"/>
      <c r="C45" s="360"/>
      <c r="D45" s="360"/>
      <c r="E45" s="360"/>
      <c r="F45" s="360"/>
      <c r="G45" s="360"/>
      <c r="H45" s="360"/>
      <c r="I45" s="360"/>
      <c r="J45" s="360"/>
      <c r="K45" s="360"/>
    </row>
    <row r="46" spans="1:11" ht="16.2">
      <c r="A46" s="362" t="s">
        <v>2256</v>
      </c>
      <c r="B46" s="360">
        <v>50</v>
      </c>
      <c r="C46" s="360">
        <v>950</v>
      </c>
      <c r="D46" s="360">
        <v>405</v>
      </c>
      <c r="E46" s="360">
        <v>710</v>
      </c>
      <c r="F46" s="360">
        <v>550</v>
      </c>
      <c r="G46" s="360">
        <v>800</v>
      </c>
      <c r="H46" s="360">
        <v>1080</v>
      </c>
      <c r="I46" s="360">
        <v>930</v>
      </c>
      <c r="J46" s="360">
        <v>800</v>
      </c>
      <c r="K46" s="360">
        <v>305</v>
      </c>
    </row>
    <row r="47" spans="1:11" ht="16.2">
      <c r="A47" s="362" t="s">
        <v>2257</v>
      </c>
      <c r="B47" s="360">
        <v>50</v>
      </c>
      <c r="C47" s="360">
        <v>1000</v>
      </c>
      <c r="D47" s="360">
        <v>405</v>
      </c>
      <c r="E47" s="360">
        <v>710</v>
      </c>
      <c r="F47" s="360">
        <v>550</v>
      </c>
      <c r="G47" s="360">
        <v>800</v>
      </c>
      <c r="H47" s="360">
        <v>1400</v>
      </c>
      <c r="I47" s="360">
        <v>1230</v>
      </c>
      <c r="J47" s="360">
        <v>1100</v>
      </c>
      <c r="K47" s="360">
        <v>305</v>
      </c>
    </row>
    <row r="48" spans="1:11" ht="16.2">
      <c r="A48" s="362" t="s">
        <v>2258</v>
      </c>
      <c r="B48" s="360">
        <v>50</v>
      </c>
      <c r="C48" s="360">
        <v>1050</v>
      </c>
      <c r="D48" s="360">
        <v>405</v>
      </c>
      <c r="E48" s="360">
        <v>710</v>
      </c>
      <c r="F48" s="360">
        <v>550</v>
      </c>
      <c r="G48" s="360">
        <v>800</v>
      </c>
      <c r="H48" s="360">
        <v>1770</v>
      </c>
      <c r="I48" s="360">
        <v>1505</v>
      </c>
      <c r="J48" s="360">
        <v>1390</v>
      </c>
      <c r="K48" s="360">
        <v>305</v>
      </c>
    </row>
    <row r="49" spans="1:11" ht="16.2">
      <c r="A49" s="363"/>
      <c r="B49" s="360"/>
      <c r="C49" s="360"/>
      <c r="D49" s="360"/>
      <c r="E49" s="360"/>
      <c r="F49" s="360"/>
      <c r="G49" s="360"/>
      <c r="H49" s="360"/>
      <c r="I49" s="360"/>
      <c r="J49" s="360"/>
      <c r="K49" s="360"/>
    </row>
    <row r="50" spans="1:11" ht="16.2">
      <c r="A50" s="362" t="s">
        <v>2259</v>
      </c>
      <c r="B50" s="360">
        <v>50</v>
      </c>
      <c r="C50" s="360">
        <v>950</v>
      </c>
      <c r="D50" s="360">
        <v>405</v>
      </c>
      <c r="E50" s="360">
        <v>710</v>
      </c>
      <c r="F50" s="360">
        <v>550</v>
      </c>
      <c r="G50" s="360">
        <v>800</v>
      </c>
      <c r="H50" s="360">
        <v>1080</v>
      </c>
      <c r="I50" s="360">
        <v>930</v>
      </c>
      <c r="J50" s="360">
        <v>800</v>
      </c>
      <c r="K50" s="360">
        <v>305</v>
      </c>
    </row>
    <row r="51" spans="1:11" ht="16.2">
      <c r="A51" s="362" t="s">
        <v>2260</v>
      </c>
      <c r="B51" s="360">
        <v>50</v>
      </c>
      <c r="C51" s="360">
        <v>1000</v>
      </c>
      <c r="D51" s="360">
        <v>405</v>
      </c>
      <c r="E51" s="360">
        <v>710</v>
      </c>
      <c r="F51" s="360">
        <v>550</v>
      </c>
      <c r="G51" s="360">
        <v>800</v>
      </c>
      <c r="H51" s="360">
        <v>1400</v>
      </c>
      <c r="I51" s="360">
        <v>1230</v>
      </c>
      <c r="J51" s="360">
        <v>1100</v>
      </c>
      <c r="K51" s="360">
        <v>305</v>
      </c>
    </row>
    <row r="52" spans="1:11" ht="16.2">
      <c r="A52" s="362" t="s">
        <v>2261</v>
      </c>
      <c r="B52" s="360">
        <v>50</v>
      </c>
      <c r="C52" s="360">
        <v>1050</v>
      </c>
      <c r="D52" s="360">
        <v>405</v>
      </c>
      <c r="E52" s="360">
        <v>710</v>
      </c>
      <c r="F52" s="360">
        <v>550</v>
      </c>
      <c r="G52" s="360">
        <v>800</v>
      </c>
      <c r="H52" s="360">
        <v>1770</v>
      </c>
      <c r="I52" s="360">
        <v>1505</v>
      </c>
      <c r="J52" s="360">
        <v>1390</v>
      </c>
      <c r="K52" s="360">
        <v>305</v>
      </c>
    </row>
    <row r="53" spans="1:11" ht="16.2">
      <c r="A53" s="363"/>
      <c r="B53" s="360"/>
      <c r="C53" s="360"/>
      <c r="D53" s="360"/>
      <c r="E53" s="360"/>
      <c r="F53" s="360"/>
      <c r="G53" s="360"/>
      <c r="H53" s="360"/>
      <c r="I53" s="360"/>
      <c r="J53" s="360"/>
      <c r="K53" s="360"/>
    </row>
    <row r="54" spans="1:11" ht="16.2">
      <c r="A54" s="362" t="s">
        <v>2262</v>
      </c>
      <c r="B54" s="360">
        <v>50</v>
      </c>
      <c r="C54" s="360">
        <v>950</v>
      </c>
      <c r="D54" s="360">
        <v>405</v>
      </c>
      <c r="E54" s="360">
        <v>710</v>
      </c>
      <c r="F54" s="360">
        <v>550</v>
      </c>
      <c r="G54" s="360">
        <v>800</v>
      </c>
      <c r="H54" s="360">
        <v>1080</v>
      </c>
      <c r="I54" s="360">
        <v>930</v>
      </c>
      <c r="J54" s="360">
        <v>800</v>
      </c>
      <c r="K54" s="360">
        <v>305</v>
      </c>
    </row>
    <row r="55" spans="1:11" ht="16.2">
      <c r="A55" s="362" t="s">
        <v>2263</v>
      </c>
      <c r="B55" s="360">
        <v>50</v>
      </c>
      <c r="C55" s="360">
        <v>1000</v>
      </c>
      <c r="D55" s="360">
        <v>405</v>
      </c>
      <c r="E55" s="360">
        <v>710</v>
      </c>
      <c r="F55" s="360">
        <v>550</v>
      </c>
      <c r="G55" s="360">
        <v>800</v>
      </c>
      <c r="H55" s="360">
        <v>1400</v>
      </c>
      <c r="I55" s="360">
        <v>1230</v>
      </c>
      <c r="J55" s="360">
        <v>1100</v>
      </c>
      <c r="K55" s="360">
        <v>305</v>
      </c>
    </row>
    <row r="56" spans="1:11" ht="16.2">
      <c r="A56" s="362" t="s">
        <v>2264</v>
      </c>
      <c r="B56" s="360">
        <v>50</v>
      </c>
      <c r="C56" s="360">
        <v>1050</v>
      </c>
      <c r="D56" s="360">
        <v>405</v>
      </c>
      <c r="E56" s="360">
        <v>710</v>
      </c>
      <c r="F56" s="360">
        <v>550</v>
      </c>
      <c r="G56" s="360">
        <v>800</v>
      </c>
      <c r="H56" s="360">
        <v>1770</v>
      </c>
      <c r="I56" s="360">
        <v>1505</v>
      </c>
      <c r="J56" s="360">
        <v>1390</v>
      </c>
      <c r="K56" s="360">
        <v>305</v>
      </c>
    </row>
    <row r="57" spans="1:11" ht="16.2">
      <c r="A57" s="363"/>
      <c r="B57" s="360"/>
      <c r="C57" s="360"/>
      <c r="D57" s="360"/>
      <c r="E57" s="360"/>
      <c r="F57" s="360"/>
      <c r="G57" s="360"/>
      <c r="H57" s="360"/>
      <c r="I57" s="360"/>
      <c r="J57" s="360"/>
      <c r="K57" s="360"/>
    </row>
    <row r="58" spans="1:11" ht="16.2">
      <c r="A58" s="362" t="s">
        <v>2265</v>
      </c>
      <c r="B58" s="360">
        <v>50</v>
      </c>
      <c r="C58" s="360">
        <v>950</v>
      </c>
      <c r="D58" s="360">
        <v>405</v>
      </c>
      <c r="E58" s="360">
        <v>710</v>
      </c>
      <c r="F58" s="360">
        <v>550</v>
      </c>
      <c r="G58" s="360">
        <v>800</v>
      </c>
      <c r="H58" s="360">
        <v>1080</v>
      </c>
      <c r="I58" s="360">
        <v>930</v>
      </c>
      <c r="J58" s="360">
        <v>800</v>
      </c>
      <c r="K58" s="360">
        <v>305</v>
      </c>
    </row>
    <row r="59" spans="1:11" ht="16.2">
      <c r="A59" s="362" t="s">
        <v>2266</v>
      </c>
      <c r="B59" s="360">
        <v>50</v>
      </c>
      <c r="C59" s="360">
        <v>1000</v>
      </c>
      <c r="D59" s="360">
        <v>405</v>
      </c>
      <c r="E59" s="360">
        <v>710</v>
      </c>
      <c r="F59" s="360">
        <v>550</v>
      </c>
      <c r="G59" s="360">
        <v>800</v>
      </c>
      <c r="H59" s="360">
        <v>1400</v>
      </c>
      <c r="I59" s="360">
        <v>1230</v>
      </c>
      <c r="J59" s="360">
        <v>1100</v>
      </c>
      <c r="K59" s="360">
        <v>305</v>
      </c>
    </row>
    <row r="60" spans="1:11" ht="16.2">
      <c r="A60" s="362" t="s">
        <v>2267</v>
      </c>
      <c r="B60" s="360">
        <v>50</v>
      </c>
      <c r="C60" s="360">
        <v>1050</v>
      </c>
      <c r="D60" s="360">
        <v>405</v>
      </c>
      <c r="E60" s="360">
        <v>710</v>
      </c>
      <c r="F60" s="360">
        <v>550</v>
      </c>
      <c r="G60" s="360">
        <v>800</v>
      </c>
      <c r="H60" s="360">
        <v>1770</v>
      </c>
      <c r="I60" s="360">
        <v>1505</v>
      </c>
      <c r="J60" s="360">
        <v>1390</v>
      </c>
      <c r="K60" s="360">
        <v>305</v>
      </c>
    </row>
    <row r="61" spans="1:11" ht="16.2">
      <c r="A61" s="363"/>
      <c r="B61" s="360"/>
      <c r="C61" s="360"/>
      <c r="D61" s="360"/>
      <c r="E61" s="360"/>
      <c r="F61" s="360"/>
      <c r="G61" s="360"/>
      <c r="H61" s="360"/>
      <c r="I61" s="360"/>
      <c r="J61" s="360"/>
      <c r="K61" s="360"/>
    </row>
    <row r="62" spans="1:11" ht="16.2">
      <c r="A62" s="362" t="s">
        <v>2268</v>
      </c>
      <c r="B62" s="360">
        <v>50</v>
      </c>
      <c r="C62" s="360">
        <v>950</v>
      </c>
      <c r="D62" s="360">
        <v>405</v>
      </c>
      <c r="E62" s="360">
        <v>710</v>
      </c>
      <c r="F62" s="360">
        <v>550</v>
      </c>
      <c r="G62" s="360">
        <v>800</v>
      </c>
      <c r="H62" s="360">
        <v>1080</v>
      </c>
      <c r="I62" s="360">
        <v>930</v>
      </c>
      <c r="J62" s="360">
        <v>800</v>
      </c>
      <c r="K62" s="360">
        <v>305</v>
      </c>
    </row>
    <row r="63" spans="1:11" ht="16.2">
      <c r="A63" s="362" t="s">
        <v>2269</v>
      </c>
      <c r="B63" s="360">
        <v>50</v>
      </c>
      <c r="C63" s="360">
        <v>1000</v>
      </c>
      <c r="D63" s="360">
        <v>405</v>
      </c>
      <c r="E63" s="360">
        <v>710</v>
      </c>
      <c r="F63" s="360">
        <v>550</v>
      </c>
      <c r="G63" s="360">
        <v>800</v>
      </c>
      <c r="H63" s="360">
        <v>1400</v>
      </c>
      <c r="I63" s="360">
        <v>1230</v>
      </c>
      <c r="J63" s="360">
        <v>1100</v>
      </c>
      <c r="K63" s="360">
        <v>305</v>
      </c>
    </row>
    <row r="64" spans="1:11" ht="16.2">
      <c r="A64" s="362" t="s">
        <v>2270</v>
      </c>
      <c r="B64" s="360">
        <v>50</v>
      </c>
      <c r="C64" s="360">
        <v>1050</v>
      </c>
      <c r="D64" s="360">
        <v>405</v>
      </c>
      <c r="E64" s="360">
        <v>710</v>
      </c>
      <c r="F64" s="360">
        <v>550</v>
      </c>
      <c r="G64" s="360">
        <v>800</v>
      </c>
      <c r="H64" s="360">
        <v>1770</v>
      </c>
      <c r="I64" s="360">
        <v>1505</v>
      </c>
      <c r="J64" s="360">
        <v>1390</v>
      </c>
      <c r="K64" s="360">
        <v>305</v>
      </c>
    </row>
    <row r="65" spans="1:11" ht="16.2">
      <c r="A65" s="363"/>
      <c r="B65" s="360"/>
      <c r="C65" s="360"/>
      <c r="D65" s="360"/>
      <c r="E65" s="360"/>
      <c r="F65" s="360"/>
      <c r="G65" s="360"/>
      <c r="H65" s="360"/>
      <c r="I65" s="360"/>
      <c r="J65" s="360"/>
      <c r="K65" s="360"/>
    </row>
    <row r="66" spans="1:11" ht="16.2">
      <c r="A66" s="362" t="s">
        <v>2271</v>
      </c>
      <c r="B66" s="360">
        <v>50</v>
      </c>
      <c r="C66" s="360">
        <v>1050</v>
      </c>
      <c r="D66" s="360">
        <v>405</v>
      </c>
      <c r="E66" s="360">
        <v>710</v>
      </c>
      <c r="F66" s="360">
        <v>550</v>
      </c>
      <c r="G66" s="360">
        <v>800</v>
      </c>
      <c r="H66" s="360">
        <v>1080</v>
      </c>
      <c r="I66" s="360">
        <v>930</v>
      </c>
      <c r="J66" s="360">
        <v>800</v>
      </c>
      <c r="K66" s="360">
        <v>305</v>
      </c>
    </row>
    <row r="67" spans="1:11" ht="16.2">
      <c r="A67" s="362" t="s">
        <v>2272</v>
      </c>
      <c r="B67" s="360">
        <v>50</v>
      </c>
      <c r="C67" s="360">
        <v>1100</v>
      </c>
      <c r="D67" s="360">
        <v>405</v>
      </c>
      <c r="E67" s="360">
        <v>710</v>
      </c>
      <c r="F67" s="360">
        <v>550</v>
      </c>
      <c r="G67" s="360">
        <v>800</v>
      </c>
      <c r="H67" s="360">
        <v>1400</v>
      </c>
      <c r="I67" s="360">
        <v>1230</v>
      </c>
      <c r="J67" s="360">
        <v>1100</v>
      </c>
      <c r="K67" s="360">
        <v>305</v>
      </c>
    </row>
    <row r="68" spans="1:11" ht="16.2">
      <c r="A68" s="362" t="s">
        <v>2273</v>
      </c>
      <c r="B68" s="360">
        <v>50</v>
      </c>
      <c r="C68" s="360">
        <v>1150</v>
      </c>
      <c r="D68" s="360">
        <v>405</v>
      </c>
      <c r="E68" s="360">
        <v>710</v>
      </c>
      <c r="F68" s="360">
        <v>550</v>
      </c>
      <c r="G68" s="360">
        <v>800</v>
      </c>
      <c r="H68" s="360">
        <v>1770</v>
      </c>
      <c r="I68" s="360">
        <v>1505</v>
      </c>
      <c r="J68" s="360">
        <v>1390</v>
      </c>
      <c r="K68" s="360">
        <v>305</v>
      </c>
    </row>
    <row r="69" spans="1:11" ht="16.2">
      <c r="A69" s="363"/>
      <c r="B69" s="360"/>
      <c r="C69" s="360"/>
      <c r="D69" s="360"/>
      <c r="E69" s="360"/>
      <c r="F69" s="360"/>
      <c r="G69" s="360"/>
      <c r="H69" s="360"/>
      <c r="I69" s="360"/>
      <c r="J69" s="360"/>
      <c r="K69" s="360"/>
    </row>
    <row r="70" spans="1:11" ht="16.2">
      <c r="A70" s="362" t="s">
        <v>2274</v>
      </c>
      <c r="B70" s="360">
        <v>50</v>
      </c>
      <c r="C70" s="360">
        <v>1050</v>
      </c>
      <c r="D70" s="360">
        <v>405</v>
      </c>
      <c r="E70" s="360">
        <v>710</v>
      </c>
      <c r="F70" s="360">
        <v>550</v>
      </c>
      <c r="G70" s="360">
        <v>800</v>
      </c>
      <c r="H70" s="360">
        <v>1080</v>
      </c>
      <c r="I70" s="360">
        <v>930</v>
      </c>
      <c r="J70" s="360">
        <v>800</v>
      </c>
      <c r="K70" s="360">
        <v>305</v>
      </c>
    </row>
    <row r="71" spans="1:11" ht="16.2">
      <c r="A71" s="362" t="s">
        <v>2275</v>
      </c>
      <c r="B71" s="360">
        <v>50</v>
      </c>
      <c r="C71" s="360">
        <v>1100</v>
      </c>
      <c r="D71" s="360">
        <v>405</v>
      </c>
      <c r="E71" s="360">
        <v>710</v>
      </c>
      <c r="F71" s="360">
        <v>550</v>
      </c>
      <c r="G71" s="360">
        <v>800</v>
      </c>
      <c r="H71" s="360">
        <v>1400</v>
      </c>
      <c r="I71" s="360">
        <v>1230</v>
      </c>
      <c r="J71" s="360">
        <v>1100</v>
      </c>
      <c r="K71" s="360">
        <v>305</v>
      </c>
    </row>
    <row r="72" spans="1:11" ht="16.2">
      <c r="A72" s="362" t="s">
        <v>2276</v>
      </c>
      <c r="B72" s="360">
        <v>50</v>
      </c>
      <c r="C72" s="360">
        <v>1150</v>
      </c>
      <c r="D72" s="360">
        <v>405</v>
      </c>
      <c r="E72" s="360">
        <v>710</v>
      </c>
      <c r="F72" s="360">
        <v>550</v>
      </c>
      <c r="G72" s="360">
        <v>800</v>
      </c>
      <c r="H72" s="360">
        <v>1770</v>
      </c>
      <c r="I72" s="360">
        <v>1505</v>
      </c>
      <c r="J72" s="360">
        <v>1390</v>
      </c>
      <c r="K72" s="360">
        <v>305</v>
      </c>
    </row>
    <row r="73" spans="1:11" ht="16.2">
      <c r="A73" s="363"/>
      <c r="B73" s="360"/>
      <c r="C73" s="360"/>
      <c r="D73" s="360"/>
      <c r="E73" s="360"/>
      <c r="F73" s="360"/>
      <c r="G73" s="360"/>
      <c r="H73" s="360"/>
      <c r="I73" s="360"/>
      <c r="J73" s="360"/>
      <c r="K73" s="360"/>
    </row>
    <row r="74" spans="1:11" ht="16.2">
      <c r="A74" s="362" t="s">
        <v>2277</v>
      </c>
      <c r="B74" s="360">
        <v>50</v>
      </c>
      <c r="C74" s="360">
        <v>1050</v>
      </c>
      <c r="D74" s="360">
        <v>405</v>
      </c>
      <c r="E74" s="360">
        <v>710</v>
      </c>
      <c r="F74" s="360">
        <v>550</v>
      </c>
      <c r="G74" s="360">
        <v>800</v>
      </c>
      <c r="H74" s="360">
        <v>1080</v>
      </c>
      <c r="I74" s="360">
        <v>930</v>
      </c>
      <c r="J74" s="360">
        <v>800</v>
      </c>
      <c r="K74" s="360">
        <v>305</v>
      </c>
    </row>
    <row r="75" spans="1:11" ht="16.2">
      <c r="A75" s="362" t="s">
        <v>2278</v>
      </c>
      <c r="B75" s="360">
        <v>50</v>
      </c>
      <c r="C75" s="360">
        <v>1100</v>
      </c>
      <c r="D75" s="360">
        <v>405</v>
      </c>
      <c r="E75" s="360">
        <v>710</v>
      </c>
      <c r="F75" s="360">
        <v>550</v>
      </c>
      <c r="G75" s="360">
        <v>800</v>
      </c>
      <c r="H75" s="360">
        <v>1400</v>
      </c>
      <c r="I75" s="360">
        <v>1230</v>
      </c>
      <c r="J75" s="360">
        <v>1100</v>
      </c>
      <c r="K75" s="360">
        <v>305</v>
      </c>
    </row>
    <row r="76" spans="1:11" ht="16.2">
      <c r="A76" s="362" t="s">
        <v>2279</v>
      </c>
      <c r="B76" s="360">
        <v>50</v>
      </c>
      <c r="C76" s="360">
        <v>1150</v>
      </c>
      <c r="D76" s="360">
        <v>405</v>
      </c>
      <c r="E76" s="360">
        <v>710</v>
      </c>
      <c r="F76" s="360">
        <v>550</v>
      </c>
      <c r="G76" s="360">
        <v>800</v>
      </c>
      <c r="H76" s="360">
        <v>1770</v>
      </c>
      <c r="I76" s="360">
        <v>1505</v>
      </c>
      <c r="J76" s="360">
        <v>1390</v>
      </c>
      <c r="K76" s="360">
        <v>305</v>
      </c>
    </row>
    <row r="77" spans="1:11" ht="16.2">
      <c r="A77" s="363"/>
      <c r="B77" s="360"/>
      <c r="C77" s="360"/>
      <c r="D77" s="360"/>
      <c r="E77" s="360"/>
      <c r="F77" s="360"/>
      <c r="G77" s="360"/>
      <c r="H77" s="360"/>
      <c r="I77" s="360"/>
      <c r="J77" s="360"/>
      <c r="K77" s="360"/>
    </row>
    <row r="78" spans="1:11" ht="16.2">
      <c r="A78" s="362" t="s">
        <v>2280</v>
      </c>
      <c r="B78" s="360">
        <v>50</v>
      </c>
      <c r="C78" s="360">
        <v>1050</v>
      </c>
      <c r="D78" s="360">
        <v>405</v>
      </c>
      <c r="E78" s="360">
        <v>710</v>
      </c>
      <c r="F78" s="360">
        <v>550</v>
      </c>
      <c r="G78" s="360">
        <v>800</v>
      </c>
      <c r="H78" s="360">
        <v>1080</v>
      </c>
      <c r="I78" s="360">
        <v>930</v>
      </c>
      <c r="J78" s="360">
        <v>800</v>
      </c>
      <c r="K78" s="360">
        <v>305</v>
      </c>
    </row>
    <row r="79" spans="1:11" ht="16.2">
      <c r="A79" s="362" t="s">
        <v>2281</v>
      </c>
      <c r="B79" s="360">
        <v>50</v>
      </c>
      <c r="C79" s="360">
        <v>1100</v>
      </c>
      <c r="D79" s="360">
        <v>405</v>
      </c>
      <c r="E79" s="360">
        <v>710</v>
      </c>
      <c r="F79" s="360">
        <v>550</v>
      </c>
      <c r="G79" s="360">
        <v>800</v>
      </c>
      <c r="H79" s="360">
        <v>1400</v>
      </c>
      <c r="I79" s="360">
        <v>1230</v>
      </c>
      <c r="J79" s="360">
        <v>1100</v>
      </c>
      <c r="K79" s="360">
        <v>305</v>
      </c>
    </row>
    <row r="80" spans="1:11" ht="16.2">
      <c r="A80" s="362" t="s">
        <v>2282</v>
      </c>
      <c r="B80" s="360">
        <v>50</v>
      </c>
      <c r="C80" s="360">
        <v>1150</v>
      </c>
      <c r="D80" s="360">
        <v>405</v>
      </c>
      <c r="E80" s="360">
        <v>710</v>
      </c>
      <c r="F80" s="360">
        <v>550</v>
      </c>
      <c r="G80" s="360">
        <v>800</v>
      </c>
      <c r="H80" s="360">
        <v>1770</v>
      </c>
      <c r="I80" s="360">
        <v>1505</v>
      </c>
      <c r="J80" s="360">
        <v>1390</v>
      </c>
      <c r="K80" s="360">
        <v>305</v>
      </c>
    </row>
    <row r="81" spans="1:11" ht="16.2">
      <c r="A81" s="363"/>
      <c r="B81" s="360"/>
      <c r="C81" s="360"/>
      <c r="D81" s="360"/>
      <c r="E81" s="360"/>
      <c r="F81" s="360"/>
      <c r="G81" s="360"/>
      <c r="H81" s="360"/>
      <c r="I81" s="360"/>
      <c r="J81" s="360"/>
      <c r="K81" s="360"/>
    </row>
    <row r="82" spans="1:11" ht="16.2">
      <c r="A82" s="362" t="s">
        <v>2283</v>
      </c>
      <c r="B82" s="360">
        <v>50</v>
      </c>
      <c r="C82" s="360">
        <v>1050</v>
      </c>
      <c r="D82" s="360">
        <v>405</v>
      </c>
      <c r="E82" s="360">
        <v>710</v>
      </c>
      <c r="F82" s="360">
        <v>550</v>
      </c>
      <c r="G82" s="360">
        <v>800</v>
      </c>
      <c r="H82" s="360">
        <v>1080</v>
      </c>
      <c r="I82" s="360">
        <v>930</v>
      </c>
      <c r="J82" s="360">
        <v>800</v>
      </c>
      <c r="K82" s="360">
        <v>305</v>
      </c>
    </row>
    <row r="83" spans="1:11" ht="16.2">
      <c r="A83" s="362" t="s">
        <v>2284</v>
      </c>
      <c r="B83" s="360">
        <v>50</v>
      </c>
      <c r="C83" s="360">
        <v>1100</v>
      </c>
      <c r="D83" s="360">
        <v>405</v>
      </c>
      <c r="E83" s="360">
        <v>710</v>
      </c>
      <c r="F83" s="360">
        <v>550</v>
      </c>
      <c r="G83" s="360">
        <v>800</v>
      </c>
      <c r="H83" s="360">
        <v>1400</v>
      </c>
      <c r="I83" s="360">
        <v>1230</v>
      </c>
      <c r="J83" s="360">
        <v>1100</v>
      </c>
      <c r="K83" s="360">
        <v>305</v>
      </c>
    </row>
    <row r="84" spans="1:11" ht="16.2">
      <c r="A84" s="362" t="s">
        <v>2285</v>
      </c>
      <c r="B84" s="360">
        <v>50</v>
      </c>
      <c r="C84" s="360">
        <v>1150</v>
      </c>
      <c r="D84" s="360">
        <v>405</v>
      </c>
      <c r="E84" s="360">
        <v>710</v>
      </c>
      <c r="F84" s="360">
        <v>550</v>
      </c>
      <c r="G84" s="360">
        <v>800</v>
      </c>
      <c r="H84" s="360">
        <v>1770</v>
      </c>
      <c r="I84" s="360">
        <v>1505</v>
      </c>
      <c r="J84" s="360">
        <v>1390</v>
      </c>
      <c r="K84" s="360">
        <v>305</v>
      </c>
    </row>
    <row r="85" spans="1:11" ht="16.2">
      <c r="A85" s="363"/>
      <c r="B85" s="360"/>
      <c r="C85" s="360"/>
      <c r="D85" s="360"/>
      <c r="E85" s="360"/>
      <c r="F85" s="360"/>
      <c r="G85" s="360"/>
      <c r="H85" s="360"/>
      <c r="I85" s="360"/>
      <c r="J85" s="360"/>
      <c r="K85" s="360"/>
    </row>
    <row r="86" spans="1:11" ht="16.2">
      <c r="A86" s="362" t="s">
        <v>2286</v>
      </c>
      <c r="B86" s="360">
        <v>50</v>
      </c>
      <c r="C86" s="360">
        <v>1150</v>
      </c>
      <c r="D86" s="360">
        <v>405</v>
      </c>
      <c r="E86" s="360">
        <v>710</v>
      </c>
      <c r="F86" s="360">
        <v>550</v>
      </c>
      <c r="G86" s="360">
        <v>800</v>
      </c>
      <c r="H86" s="360">
        <v>1080</v>
      </c>
      <c r="I86" s="360">
        <v>930</v>
      </c>
      <c r="J86" s="360">
        <v>800</v>
      </c>
      <c r="K86" s="360">
        <v>305</v>
      </c>
    </row>
    <row r="87" spans="1:11" ht="16.2">
      <c r="A87" s="362" t="s">
        <v>2287</v>
      </c>
      <c r="B87" s="360">
        <v>50</v>
      </c>
      <c r="C87" s="360">
        <v>1200</v>
      </c>
      <c r="D87" s="360">
        <v>405</v>
      </c>
      <c r="E87" s="360">
        <v>710</v>
      </c>
      <c r="F87" s="360">
        <v>550</v>
      </c>
      <c r="G87" s="360">
        <v>800</v>
      </c>
      <c r="H87" s="360">
        <v>1400</v>
      </c>
      <c r="I87" s="360">
        <v>1230</v>
      </c>
      <c r="J87" s="360">
        <v>1100</v>
      </c>
      <c r="K87" s="360">
        <v>305</v>
      </c>
    </row>
    <row r="88" spans="1:11" ht="16.2">
      <c r="A88" s="362" t="s">
        <v>2288</v>
      </c>
      <c r="B88" s="360">
        <v>50</v>
      </c>
      <c r="C88" s="360">
        <v>1250</v>
      </c>
      <c r="D88" s="360">
        <v>405</v>
      </c>
      <c r="E88" s="360">
        <v>710</v>
      </c>
      <c r="F88" s="360">
        <v>550</v>
      </c>
      <c r="G88" s="360">
        <v>800</v>
      </c>
      <c r="H88" s="360">
        <v>1770</v>
      </c>
      <c r="I88" s="360">
        <v>1505</v>
      </c>
      <c r="J88" s="360">
        <v>1390</v>
      </c>
      <c r="K88" s="360">
        <v>305</v>
      </c>
    </row>
    <row r="89" spans="1:11" ht="16.2">
      <c r="A89" s="364" t="s">
        <v>2289</v>
      </c>
      <c r="B89" s="360"/>
      <c r="C89" s="360"/>
      <c r="D89" s="360"/>
      <c r="E89" s="360"/>
      <c r="F89" s="360"/>
      <c r="G89" s="360"/>
      <c r="H89" s="360"/>
      <c r="I89" s="360"/>
      <c r="J89" s="360"/>
      <c r="K89" s="360"/>
    </row>
    <row r="90" spans="1:11" ht="16.2">
      <c r="A90" s="362" t="s">
        <v>2290</v>
      </c>
      <c r="B90" s="360">
        <v>50</v>
      </c>
      <c r="C90" s="360">
        <v>950</v>
      </c>
      <c r="D90" s="360">
        <v>405</v>
      </c>
      <c r="E90" s="360">
        <v>710</v>
      </c>
      <c r="F90" s="360">
        <v>550</v>
      </c>
      <c r="G90" s="360">
        <v>800</v>
      </c>
      <c r="H90" s="360">
        <v>1080</v>
      </c>
      <c r="I90" s="360">
        <v>930</v>
      </c>
      <c r="J90" s="360">
        <v>800</v>
      </c>
      <c r="K90" s="360">
        <v>305</v>
      </c>
    </row>
    <row r="91" spans="1:11" ht="16.2">
      <c r="A91" s="362" t="s">
        <v>2291</v>
      </c>
      <c r="B91" s="360">
        <v>50</v>
      </c>
      <c r="C91" s="360">
        <v>1000</v>
      </c>
      <c r="D91" s="360">
        <v>405</v>
      </c>
      <c r="E91" s="360">
        <v>710</v>
      </c>
      <c r="F91" s="360">
        <v>550</v>
      </c>
      <c r="G91" s="360">
        <v>800</v>
      </c>
      <c r="H91" s="360">
        <v>1400</v>
      </c>
      <c r="I91" s="360">
        <v>1230</v>
      </c>
      <c r="J91" s="360">
        <v>1100</v>
      </c>
      <c r="K91" s="360">
        <v>305</v>
      </c>
    </row>
    <row r="92" spans="1:11" ht="16.2">
      <c r="A92" s="362" t="s">
        <v>2292</v>
      </c>
      <c r="B92" s="360">
        <v>50</v>
      </c>
      <c r="C92" s="360">
        <v>1050</v>
      </c>
      <c r="D92" s="360">
        <v>405</v>
      </c>
      <c r="E92" s="360">
        <v>710</v>
      </c>
      <c r="F92" s="360">
        <v>550</v>
      </c>
      <c r="G92" s="360">
        <v>800</v>
      </c>
      <c r="H92" s="360">
        <v>1770</v>
      </c>
      <c r="I92" s="360">
        <v>1505</v>
      </c>
      <c r="J92" s="360">
        <v>1390</v>
      </c>
      <c r="K92" s="360">
        <v>305</v>
      </c>
    </row>
    <row r="93" spans="1:11" ht="16.2">
      <c r="A93" s="363"/>
      <c r="B93" s="360"/>
      <c r="C93" s="360"/>
      <c r="D93" s="360"/>
      <c r="E93" s="360"/>
      <c r="F93" s="360"/>
      <c r="G93" s="360"/>
      <c r="H93" s="360"/>
      <c r="I93" s="360"/>
      <c r="J93" s="360"/>
      <c r="K93" s="360"/>
    </row>
    <row r="94" spans="1:11" ht="16.2">
      <c r="A94" s="362" t="s">
        <v>2293</v>
      </c>
      <c r="B94" s="360">
        <v>50</v>
      </c>
      <c r="C94" s="360">
        <v>950</v>
      </c>
      <c r="D94" s="360">
        <v>405</v>
      </c>
      <c r="E94" s="360">
        <v>710</v>
      </c>
      <c r="F94" s="360">
        <v>550</v>
      </c>
      <c r="G94" s="360">
        <v>800</v>
      </c>
      <c r="H94" s="360">
        <v>1080</v>
      </c>
      <c r="I94" s="360">
        <v>930</v>
      </c>
      <c r="J94" s="360">
        <v>800</v>
      </c>
      <c r="K94" s="360">
        <v>305</v>
      </c>
    </row>
    <row r="95" spans="1:11" ht="16.2">
      <c r="A95" s="362" t="s">
        <v>2294</v>
      </c>
      <c r="B95" s="360">
        <v>50</v>
      </c>
      <c r="C95" s="360">
        <v>1000</v>
      </c>
      <c r="D95" s="360">
        <v>405</v>
      </c>
      <c r="E95" s="360">
        <v>710</v>
      </c>
      <c r="F95" s="360">
        <v>550</v>
      </c>
      <c r="G95" s="360">
        <v>800</v>
      </c>
      <c r="H95" s="360">
        <v>1400</v>
      </c>
      <c r="I95" s="360">
        <v>1230</v>
      </c>
      <c r="J95" s="360">
        <v>1100</v>
      </c>
      <c r="K95" s="360">
        <v>305</v>
      </c>
    </row>
    <row r="96" spans="1:11" ht="16.2">
      <c r="A96" s="362" t="s">
        <v>2295</v>
      </c>
      <c r="B96" s="360">
        <v>50</v>
      </c>
      <c r="C96" s="360">
        <v>1050</v>
      </c>
      <c r="D96" s="360">
        <v>405</v>
      </c>
      <c r="E96" s="360">
        <v>710</v>
      </c>
      <c r="F96" s="360">
        <v>550</v>
      </c>
      <c r="G96" s="360">
        <v>800</v>
      </c>
      <c r="H96" s="360">
        <v>1770</v>
      </c>
      <c r="I96" s="360">
        <v>1505</v>
      </c>
      <c r="J96" s="360">
        <v>1390</v>
      </c>
      <c r="K96" s="360">
        <v>305</v>
      </c>
    </row>
    <row r="97" spans="1:11" ht="16.2">
      <c r="A97" s="363"/>
      <c r="B97" s="360"/>
      <c r="C97" s="360"/>
      <c r="D97" s="360"/>
      <c r="E97" s="360"/>
      <c r="F97" s="360"/>
      <c r="G97" s="360"/>
      <c r="H97" s="360"/>
      <c r="I97" s="360"/>
      <c r="J97" s="360"/>
      <c r="K97" s="360"/>
    </row>
    <row r="98" spans="1:11" ht="16.2">
      <c r="A98" s="362" t="s">
        <v>2296</v>
      </c>
      <c r="B98" s="360">
        <v>50</v>
      </c>
      <c r="C98" s="360">
        <v>950</v>
      </c>
      <c r="D98" s="360">
        <v>405</v>
      </c>
      <c r="E98" s="360">
        <v>710</v>
      </c>
      <c r="F98" s="360">
        <v>550</v>
      </c>
      <c r="G98" s="360">
        <v>800</v>
      </c>
      <c r="H98" s="360">
        <v>1080</v>
      </c>
      <c r="I98" s="360">
        <v>930</v>
      </c>
      <c r="J98" s="360">
        <v>800</v>
      </c>
      <c r="K98" s="360">
        <v>305</v>
      </c>
    </row>
    <row r="99" spans="1:11" ht="16.2">
      <c r="A99" s="362" t="s">
        <v>2297</v>
      </c>
      <c r="B99" s="360">
        <v>50</v>
      </c>
      <c r="C99" s="360">
        <v>1000</v>
      </c>
      <c r="D99" s="360">
        <v>405</v>
      </c>
      <c r="E99" s="360">
        <v>710</v>
      </c>
      <c r="F99" s="360">
        <v>550</v>
      </c>
      <c r="G99" s="360">
        <v>800</v>
      </c>
      <c r="H99" s="360">
        <v>1400</v>
      </c>
      <c r="I99" s="360">
        <v>1230</v>
      </c>
      <c r="J99" s="360">
        <v>1100</v>
      </c>
      <c r="K99" s="360">
        <v>305</v>
      </c>
    </row>
    <row r="100" spans="1:11" ht="16.2">
      <c r="A100" s="362" t="s">
        <v>2298</v>
      </c>
      <c r="B100" s="360">
        <v>50</v>
      </c>
      <c r="C100" s="360">
        <v>1050</v>
      </c>
      <c r="D100" s="360">
        <v>405</v>
      </c>
      <c r="E100" s="360">
        <v>710</v>
      </c>
      <c r="F100" s="360">
        <v>550</v>
      </c>
      <c r="G100" s="360">
        <v>800</v>
      </c>
      <c r="H100" s="360">
        <v>1770</v>
      </c>
      <c r="I100" s="360">
        <v>1505</v>
      </c>
      <c r="J100" s="360">
        <v>1390</v>
      </c>
      <c r="K100" s="360">
        <v>305</v>
      </c>
    </row>
    <row r="101" spans="1:11" ht="16.2">
      <c r="A101" s="363"/>
      <c r="B101" s="360"/>
      <c r="C101" s="360"/>
      <c r="D101" s="360"/>
      <c r="E101" s="360"/>
      <c r="F101" s="360"/>
      <c r="G101" s="360"/>
      <c r="H101" s="360"/>
      <c r="I101" s="360"/>
      <c r="J101" s="360"/>
      <c r="K101" s="360"/>
    </row>
    <row r="102" spans="1:11" ht="16.2">
      <c r="A102" s="362" t="s">
        <v>2299</v>
      </c>
      <c r="B102" s="360">
        <v>50</v>
      </c>
      <c r="C102" s="360">
        <v>950</v>
      </c>
      <c r="D102" s="360">
        <v>405</v>
      </c>
      <c r="E102" s="360">
        <v>710</v>
      </c>
      <c r="F102" s="360">
        <v>550</v>
      </c>
      <c r="G102" s="360">
        <v>800</v>
      </c>
      <c r="H102" s="360">
        <v>1080</v>
      </c>
      <c r="I102" s="360">
        <v>930</v>
      </c>
      <c r="J102" s="360">
        <v>800</v>
      </c>
      <c r="K102" s="360">
        <v>305</v>
      </c>
    </row>
    <row r="103" spans="1:11" ht="16.2">
      <c r="A103" s="362" t="s">
        <v>2300</v>
      </c>
      <c r="B103" s="360">
        <v>50</v>
      </c>
      <c r="C103" s="360">
        <v>1000</v>
      </c>
      <c r="D103" s="360">
        <v>405</v>
      </c>
      <c r="E103" s="360">
        <v>710</v>
      </c>
      <c r="F103" s="360">
        <v>550</v>
      </c>
      <c r="G103" s="360">
        <v>800</v>
      </c>
      <c r="H103" s="360">
        <v>1400</v>
      </c>
      <c r="I103" s="360">
        <v>1230</v>
      </c>
      <c r="J103" s="360">
        <v>1100</v>
      </c>
      <c r="K103" s="360">
        <v>305</v>
      </c>
    </row>
    <row r="104" spans="1:11" ht="16.2">
      <c r="A104" s="362" t="s">
        <v>2301</v>
      </c>
      <c r="B104" s="360">
        <v>50</v>
      </c>
      <c r="C104" s="360">
        <v>1050</v>
      </c>
      <c r="D104" s="360">
        <v>405</v>
      </c>
      <c r="E104" s="360">
        <v>710</v>
      </c>
      <c r="F104" s="360">
        <v>550</v>
      </c>
      <c r="G104" s="360">
        <v>800</v>
      </c>
      <c r="H104" s="360">
        <v>1770</v>
      </c>
      <c r="I104" s="360">
        <v>1505</v>
      </c>
      <c r="J104" s="360">
        <v>1390</v>
      </c>
      <c r="K104" s="360">
        <v>305</v>
      </c>
    </row>
    <row r="105" spans="1:11" ht="16.2">
      <c r="A105" s="363"/>
      <c r="B105" s="360"/>
      <c r="C105" s="360"/>
      <c r="D105" s="360"/>
      <c r="E105" s="360"/>
      <c r="F105" s="360"/>
      <c r="G105" s="360"/>
      <c r="H105" s="360"/>
      <c r="I105" s="360"/>
      <c r="J105" s="360"/>
      <c r="K105" s="360"/>
    </row>
    <row r="106" spans="1:11" ht="16.2">
      <c r="A106" s="362" t="s">
        <v>2302</v>
      </c>
      <c r="B106" s="360">
        <v>50</v>
      </c>
      <c r="C106" s="360">
        <v>950</v>
      </c>
      <c r="D106" s="360">
        <v>405</v>
      </c>
      <c r="E106" s="360">
        <v>710</v>
      </c>
      <c r="F106" s="360">
        <v>550</v>
      </c>
      <c r="G106" s="360">
        <v>800</v>
      </c>
      <c r="H106" s="360">
        <v>1080</v>
      </c>
      <c r="I106" s="360">
        <v>930</v>
      </c>
      <c r="J106" s="360">
        <v>800</v>
      </c>
      <c r="K106" s="360">
        <v>305</v>
      </c>
    </row>
    <row r="107" spans="1:11" ht="16.2">
      <c r="A107" s="362" t="s">
        <v>2303</v>
      </c>
      <c r="B107" s="360">
        <v>50</v>
      </c>
      <c r="C107" s="360">
        <v>1000</v>
      </c>
      <c r="D107" s="360">
        <v>405</v>
      </c>
      <c r="E107" s="360">
        <v>710</v>
      </c>
      <c r="F107" s="360">
        <v>550</v>
      </c>
      <c r="G107" s="360">
        <v>800</v>
      </c>
      <c r="H107" s="360">
        <v>1400</v>
      </c>
      <c r="I107" s="360">
        <v>1230</v>
      </c>
      <c r="J107" s="360">
        <v>1100</v>
      </c>
      <c r="K107" s="360">
        <v>305</v>
      </c>
    </row>
    <row r="108" spans="1:11" ht="16.2">
      <c r="A108" s="362" t="s">
        <v>2304</v>
      </c>
      <c r="B108" s="360">
        <v>50</v>
      </c>
      <c r="C108" s="360">
        <v>1050</v>
      </c>
      <c r="D108" s="360">
        <v>405</v>
      </c>
      <c r="E108" s="360">
        <v>710</v>
      </c>
      <c r="F108" s="360">
        <v>550</v>
      </c>
      <c r="G108" s="360">
        <v>800</v>
      </c>
      <c r="H108" s="360">
        <v>1770</v>
      </c>
      <c r="I108" s="360">
        <v>1505</v>
      </c>
      <c r="J108" s="360">
        <v>1390</v>
      </c>
      <c r="K108" s="360">
        <v>305</v>
      </c>
    </row>
    <row r="109" spans="1:11" ht="16.2">
      <c r="A109" s="363"/>
      <c r="B109" s="360"/>
      <c r="C109" s="360"/>
      <c r="D109" s="360"/>
      <c r="E109" s="360"/>
      <c r="F109" s="360"/>
      <c r="G109" s="360"/>
      <c r="H109" s="360"/>
      <c r="I109" s="360"/>
      <c r="J109" s="360"/>
      <c r="K109" s="360"/>
    </row>
    <row r="110" spans="1:11" ht="16.2">
      <c r="A110" s="362" t="s">
        <v>2305</v>
      </c>
      <c r="B110" s="360">
        <v>50</v>
      </c>
      <c r="C110" s="360">
        <v>950</v>
      </c>
      <c r="D110" s="360">
        <v>405</v>
      </c>
      <c r="E110" s="360">
        <v>710</v>
      </c>
      <c r="F110" s="360">
        <v>550</v>
      </c>
      <c r="G110" s="360">
        <v>800</v>
      </c>
      <c r="H110" s="360">
        <v>1080</v>
      </c>
      <c r="I110" s="360">
        <v>930</v>
      </c>
      <c r="J110" s="360">
        <v>800</v>
      </c>
      <c r="K110" s="360">
        <v>305</v>
      </c>
    </row>
    <row r="111" spans="1:11" ht="16.2">
      <c r="A111" s="362" t="s">
        <v>2306</v>
      </c>
      <c r="B111" s="360">
        <v>50</v>
      </c>
      <c r="C111" s="360">
        <v>1000</v>
      </c>
      <c r="D111" s="360">
        <v>405</v>
      </c>
      <c r="E111" s="360">
        <v>710</v>
      </c>
      <c r="F111" s="360">
        <v>550</v>
      </c>
      <c r="G111" s="360">
        <v>800</v>
      </c>
      <c r="H111" s="360">
        <v>1400</v>
      </c>
      <c r="I111" s="360">
        <v>1230</v>
      </c>
      <c r="J111" s="360">
        <v>1100</v>
      </c>
      <c r="K111" s="360">
        <v>305</v>
      </c>
    </row>
    <row r="112" spans="1:11" ht="16.2">
      <c r="A112" s="362" t="s">
        <v>2307</v>
      </c>
      <c r="B112" s="360">
        <v>50</v>
      </c>
      <c r="C112" s="360">
        <v>1050</v>
      </c>
      <c r="D112" s="360">
        <v>405</v>
      </c>
      <c r="E112" s="360">
        <v>710</v>
      </c>
      <c r="F112" s="360">
        <v>550</v>
      </c>
      <c r="G112" s="360">
        <v>800</v>
      </c>
      <c r="H112" s="360">
        <v>1770</v>
      </c>
      <c r="I112" s="360">
        <v>1505</v>
      </c>
      <c r="J112" s="360">
        <v>1390</v>
      </c>
      <c r="K112" s="360">
        <v>305</v>
      </c>
    </row>
    <row r="113" spans="1:11" ht="16.2">
      <c r="A113" s="363"/>
      <c r="B113" s="360"/>
      <c r="C113" s="360"/>
      <c r="D113" s="360"/>
      <c r="E113" s="360"/>
      <c r="F113" s="360"/>
      <c r="G113" s="360"/>
      <c r="H113" s="360"/>
      <c r="I113" s="360"/>
      <c r="J113" s="360"/>
      <c r="K113" s="360"/>
    </row>
    <row r="114" spans="1:11" ht="16.2">
      <c r="A114" s="362" t="s">
        <v>2308</v>
      </c>
      <c r="B114" s="360">
        <v>50</v>
      </c>
      <c r="C114" s="360">
        <v>950</v>
      </c>
      <c r="D114" s="360">
        <v>405</v>
      </c>
      <c r="E114" s="360">
        <v>710</v>
      </c>
      <c r="F114" s="360">
        <v>550</v>
      </c>
      <c r="G114" s="360">
        <v>800</v>
      </c>
      <c r="H114" s="360">
        <v>1080</v>
      </c>
      <c r="I114" s="360">
        <v>930</v>
      </c>
      <c r="J114" s="360">
        <v>800</v>
      </c>
      <c r="K114" s="360">
        <v>305</v>
      </c>
    </row>
    <row r="115" spans="1:11" ht="16.2">
      <c r="A115" s="362" t="s">
        <v>2309</v>
      </c>
      <c r="B115" s="360">
        <v>50</v>
      </c>
      <c r="C115" s="360">
        <v>1000</v>
      </c>
      <c r="D115" s="360">
        <v>405</v>
      </c>
      <c r="E115" s="360">
        <v>710</v>
      </c>
      <c r="F115" s="360">
        <v>550</v>
      </c>
      <c r="G115" s="360">
        <v>800</v>
      </c>
      <c r="H115" s="360">
        <v>1400</v>
      </c>
      <c r="I115" s="360">
        <v>1230</v>
      </c>
      <c r="J115" s="360">
        <v>1100</v>
      </c>
      <c r="K115" s="360">
        <v>305</v>
      </c>
    </row>
    <row r="116" spans="1:11" ht="16.2">
      <c r="A116" s="362" t="s">
        <v>2310</v>
      </c>
      <c r="B116" s="360">
        <v>50</v>
      </c>
      <c r="C116" s="360">
        <v>1050</v>
      </c>
      <c r="D116" s="360">
        <v>405</v>
      </c>
      <c r="E116" s="360">
        <v>710</v>
      </c>
      <c r="F116" s="360">
        <v>550</v>
      </c>
      <c r="G116" s="360">
        <v>800</v>
      </c>
      <c r="H116" s="360">
        <v>1770</v>
      </c>
      <c r="I116" s="360">
        <v>1505</v>
      </c>
      <c r="J116" s="360">
        <v>1390</v>
      </c>
      <c r="K116" s="360">
        <v>305</v>
      </c>
    </row>
    <row r="117" spans="1:11" ht="16.2">
      <c r="A117" s="363"/>
      <c r="B117" s="360"/>
      <c r="C117" s="360"/>
      <c r="D117" s="360"/>
      <c r="E117" s="360"/>
      <c r="F117" s="360"/>
      <c r="G117" s="360"/>
      <c r="H117" s="360"/>
      <c r="I117" s="360"/>
      <c r="J117" s="360"/>
      <c r="K117" s="360"/>
    </row>
    <row r="118" spans="1:11" ht="16.2">
      <c r="A118" s="362" t="s">
        <v>2311</v>
      </c>
      <c r="B118" s="360">
        <v>50</v>
      </c>
      <c r="C118" s="360">
        <v>950</v>
      </c>
      <c r="D118" s="360">
        <v>405</v>
      </c>
      <c r="E118" s="360">
        <v>710</v>
      </c>
      <c r="F118" s="360">
        <v>550</v>
      </c>
      <c r="G118" s="360">
        <v>800</v>
      </c>
      <c r="H118" s="360">
        <v>1080</v>
      </c>
      <c r="I118" s="360">
        <v>930</v>
      </c>
      <c r="J118" s="360">
        <v>800</v>
      </c>
      <c r="K118" s="360">
        <v>305</v>
      </c>
    </row>
    <row r="119" spans="1:11" ht="16.2">
      <c r="A119" s="362" t="s">
        <v>2312</v>
      </c>
      <c r="B119" s="360">
        <v>50</v>
      </c>
      <c r="C119" s="360">
        <v>1000</v>
      </c>
      <c r="D119" s="360">
        <v>405</v>
      </c>
      <c r="E119" s="360">
        <v>710</v>
      </c>
      <c r="F119" s="360">
        <v>550</v>
      </c>
      <c r="G119" s="360">
        <v>800</v>
      </c>
      <c r="H119" s="360">
        <v>1400</v>
      </c>
      <c r="I119" s="360">
        <v>1230</v>
      </c>
      <c r="J119" s="360">
        <v>1100</v>
      </c>
      <c r="K119" s="360">
        <v>305</v>
      </c>
    </row>
    <row r="120" spans="1:11" ht="16.2">
      <c r="A120" s="362" t="s">
        <v>2313</v>
      </c>
      <c r="B120" s="360">
        <v>50</v>
      </c>
      <c r="C120" s="360">
        <v>1050</v>
      </c>
      <c r="D120" s="360">
        <v>405</v>
      </c>
      <c r="E120" s="360">
        <v>710</v>
      </c>
      <c r="F120" s="360">
        <v>550</v>
      </c>
      <c r="G120" s="360">
        <v>800</v>
      </c>
      <c r="H120" s="360">
        <v>1770</v>
      </c>
      <c r="I120" s="360">
        <v>1505</v>
      </c>
      <c r="J120" s="360">
        <v>1390</v>
      </c>
      <c r="K120" s="360">
        <v>305</v>
      </c>
    </row>
    <row r="121" spans="1:11" ht="16.2">
      <c r="A121" s="363"/>
      <c r="B121" s="360"/>
      <c r="C121" s="360"/>
      <c r="D121" s="360"/>
      <c r="E121" s="360"/>
      <c r="F121" s="360"/>
      <c r="G121" s="360"/>
      <c r="H121" s="360"/>
      <c r="I121" s="360"/>
      <c r="J121" s="360"/>
      <c r="K121" s="360"/>
    </row>
    <row r="122" spans="1:11" ht="16.2">
      <c r="A122" s="362" t="s">
        <v>2314</v>
      </c>
      <c r="B122" s="360">
        <v>50</v>
      </c>
      <c r="C122" s="360">
        <v>950</v>
      </c>
      <c r="D122" s="360">
        <v>405</v>
      </c>
      <c r="E122" s="360">
        <v>710</v>
      </c>
      <c r="F122" s="360">
        <v>550</v>
      </c>
      <c r="G122" s="360">
        <v>800</v>
      </c>
      <c r="H122" s="360">
        <v>1080</v>
      </c>
      <c r="I122" s="360">
        <v>930</v>
      </c>
      <c r="J122" s="360">
        <v>800</v>
      </c>
      <c r="K122" s="360">
        <v>305</v>
      </c>
    </row>
    <row r="123" spans="1:11" ht="16.2">
      <c r="A123" s="362" t="s">
        <v>2315</v>
      </c>
      <c r="B123" s="360">
        <v>50</v>
      </c>
      <c r="C123" s="360">
        <v>1000</v>
      </c>
      <c r="D123" s="360">
        <v>405</v>
      </c>
      <c r="E123" s="360">
        <v>710</v>
      </c>
      <c r="F123" s="360">
        <v>550</v>
      </c>
      <c r="G123" s="360">
        <v>800</v>
      </c>
      <c r="H123" s="360">
        <v>1400</v>
      </c>
      <c r="I123" s="360">
        <v>1230</v>
      </c>
      <c r="J123" s="360">
        <v>1100</v>
      </c>
      <c r="K123" s="360">
        <v>305</v>
      </c>
    </row>
    <row r="124" spans="1:11" ht="16.2">
      <c r="A124" s="362" t="s">
        <v>2316</v>
      </c>
      <c r="B124" s="360">
        <v>50</v>
      </c>
      <c r="C124" s="360">
        <v>1050</v>
      </c>
      <c r="D124" s="360">
        <v>405</v>
      </c>
      <c r="E124" s="360">
        <v>710</v>
      </c>
      <c r="F124" s="360">
        <v>550</v>
      </c>
      <c r="G124" s="360">
        <v>800</v>
      </c>
      <c r="H124" s="360">
        <v>1770</v>
      </c>
      <c r="I124" s="360">
        <v>1505</v>
      </c>
      <c r="J124" s="360">
        <v>1390</v>
      </c>
      <c r="K124" s="360">
        <v>305</v>
      </c>
    </row>
    <row r="125" spans="1:11" ht="16.2">
      <c r="A125" s="363"/>
      <c r="B125" s="360"/>
      <c r="C125" s="360"/>
      <c r="D125" s="360"/>
      <c r="E125" s="360"/>
      <c r="F125" s="360"/>
      <c r="G125" s="360"/>
      <c r="H125" s="360"/>
      <c r="I125" s="360"/>
      <c r="J125" s="360"/>
      <c r="K125" s="360"/>
    </row>
    <row r="126" spans="1:11" ht="16.2">
      <c r="A126" s="362" t="s">
        <v>2317</v>
      </c>
      <c r="B126" s="360">
        <v>50</v>
      </c>
      <c r="C126" s="360">
        <v>950</v>
      </c>
      <c r="D126" s="360">
        <v>405</v>
      </c>
      <c r="E126" s="360">
        <v>710</v>
      </c>
      <c r="F126" s="360">
        <v>550</v>
      </c>
      <c r="G126" s="360">
        <v>800</v>
      </c>
      <c r="H126" s="360">
        <v>1080</v>
      </c>
      <c r="I126" s="360">
        <v>930</v>
      </c>
      <c r="J126" s="360">
        <v>800</v>
      </c>
      <c r="K126" s="360">
        <v>305</v>
      </c>
    </row>
    <row r="127" spans="1:11" ht="16.2">
      <c r="A127" s="362" t="s">
        <v>2318</v>
      </c>
      <c r="B127" s="360">
        <v>50</v>
      </c>
      <c r="C127" s="360">
        <v>1000</v>
      </c>
      <c r="D127" s="360">
        <v>405</v>
      </c>
      <c r="E127" s="360">
        <v>710</v>
      </c>
      <c r="F127" s="360">
        <v>550</v>
      </c>
      <c r="G127" s="360">
        <v>800</v>
      </c>
      <c r="H127" s="360">
        <v>1400</v>
      </c>
      <c r="I127" s="360">
        <v>1230</v>
      </c>
      <c r="J127" s="360">
        <v>1100</v>
      </c>
      <c r="K127" s="360">
        <v>305</v>
      </c>
    </row>
    <row r="128" spans="1:11" ht="16.2">
      <c r="A128" s="362" t="s">
        <v>2319</v>
      </c>
      <c r="B128" s="360">
        <v>50</v>
      </c>
      <c r="C128" s="360">
        <v>1050</v>
      </c>
      <c r="D128" s="360">
        <v>405</v>
      </c>
      <c r="E128" s="360">
        <v>710</v>
      </c>
      <c r="F128" s="360">
        <v>550</v>
      </c>
      <c r="G128" s="360">
        <v>800</v>
      </c>
      <c r="H128" s="360">
        <v>1770</v>
      </c>
      <c r="I128" s="360">
        <v>1505</v>
      </c>
      <c r="J128" s="360">
        <v>1390</v>
      </c>
      <c r="K128" s="360">
        <v>305</v>
      </c>
    </row>
    <row r="129" spans="1:11" ht="16.2">
      <c r="A129" s="363"/>
      <c r="B129" s="360"/>
      <c r="C129" s="360"/>
      <c r="D129" s="360"/>
      <c r="E129" s="360"/>
      <c r="F129" s="360"/>
      <c r="G129" s="360"/>
      <c r="H129" s="360"/>
      <c r="I129" s="360"/>
      <c r="J129" s="360"/>
      <c r="K129" s="360"/>
    </row>
    <row r="130" spans="1:11" ht="16.2">
      <c r="A130" s="362" t="s">
        <v>2320</v>
      </c>
      <c r="B130" s="360">
        <v>50</v>
      </c>
      <c r="C130" s="360">
        <v>950</v>
      </c>
      <c r="D130" s="360">
        <v>405</v>
      </c>
      <c r="E130" s="360">
        <v>710</v>
      </c>
      <c r="F130" s="360">
        <v>550</v>
      </c>
      <c r="G130" s="360">
        <v>800</v>
      </c>
      <c r="H130" s="360">
        <v>1080</v>
      </c>
      <c r="I130" s="360">
        <v>930</v>
      </c>
      <c r="J130" s="360">
        <v>800</v>
      </c>
      <c r="K130" s="360">
        <v>305</v>
      </c>
    </row>
    <row r="131" spans="1:11" ht="16.2">
      <c r="A131" s="362" t="s">
        <v>2321</v>
      </c>
      <c r="B131" s="360">
        <v>50</v>
      </c>
      <c r="C131" s="360">
        <v>1000</v>
      </c>
      <c r="D131" s="360">
        <v>405</v>
      </c>
      <c r="E131" s="360">
        <v>710</v>
      </c>
      <c r="F131" s="360">
        <v>550</v>
      </c>
      <c r="G131" s="360">
        <v>800</v>
      </c>
      <c r="H131" s="360">
        <v>1400</v>
      </c>
      <c r="I131" s="360">
        <v>1230</v>
      </c>
      <c r="J131" s="360">
        <v>1100</v>
      </c>
      <c r="K131" s="360">
        <v>305</v>
      </c>
    </row>
    <row r="132" spans="1:11" ht="16.2">
      <c r="A132" s="362" t="s">
        <v>2322</v>
      </c>
      <c r="B132" s="360">
        <v>50</v>
      </c>
      <c r="C132" s="360">
        <v>1050</v>
      </c>
      <c r="D132" s="360">
        <v>405</v>
      </c>
      <c r="E132" s="360">
        <v>710</v>
      </c>
      <c r="F132" s="360">
        <v>550</v>
      </c>
      <c r="G132" s="360">
        <v>800</v>
      </c>
      <c r="H132" s="360">
        <v>1770</v>
      </c>
      <c r="I132" s="360">
        <v>1505</v>
      </c>
      <c r="J132" s="360">
        <v>1390</v>
      </c>
      <c r="K132" s="360">
        <v>305</v>
      </c>
    </row>
    <row r="133" spans="1:11" ht="16.2">
      <c r="A133" s="363"/>
      <c r="B133" s="360"/>
      <c r="C133" s="360"/>
      <c r="D133" s="360"/>
      <c r="E133" s="360"/>
      <c r="F133" s="360"/>
      <c r="G133" s="360"/>
      <c r="H133" s="360"/>
      <c r="I133" s="360"/>
      <c r="J133" s="360"/>
      <c r="K133" s="360"/>
    </row>
    <row r="134" spans="1:11" ht="16.2">
      <c r="A134" s="362" t="s">
        <v>2323</v>
      </c>
      <c r="B134" s="360">
        <v>50</v>
      </c>
      <c r="C134" s="360">
        <v>950</v>
      </c>
      <c r="D134" s="360">
        <v>405</v>
      </c>
      <c r="E134" s="360">
        <v>710</v>
      </c>
      <c r="F134" s="360">
        <v>550</v>
      </c>
      <c r="G134" s="360">
        <v>800</v>
      </c>
      <c r="H134" s="360">
        <v>1080</v>
      </c>
      <c r="I134" s="360">
        <v>930</v>
      </c>
      <c r="J134" s="360">
        <v>800</v>
      </c>
      <c r="K134" s="360">
        <v>305</v>
      </c>
    </row>
    <row r="135" spans="1:11" ht="16.2">
      <c r="A135" s="362" t="s">
        <v>2324</v>
      </c>
      <c r="B135" s="360">
        <v>50</v>
      </c>
      <c r="C135" s="360">
        <v>1000</v>
      </c>
      <c r="D135" s="360">
        <v>405</v>
      </c>
      <c r="E135" s="360">
        <v>710</v>
      </c>
      <c r="F135" s="360">
        <v>550</v>
      </c>
      <c r="G135" s="360">
        <v>800</v>
      </c>
      <c r="H135" s="360">
        <v>1400</v>
      </c>
      <c r="I135" s="360">
        <v>1230</v>
      </c>
      <c r="J135" s="360">
        <v>1100</v>
      </c>
      <c r="K135" s="360">
        <v>305</v>
      </c>
    </row>
    <row r="136" spans="1:11" ht="16.2">
      <c r="A136" s="362" t="s">
        <v>2325</v>
      </c>
      <c r="B136" s="360">
        <v>50</v>
      </c>
      <c r="C136" s="360">
        <v>1050</v>
      </c>
      <c r="D136" s="360">
        <v>405</v>
      </c>
      <c r="E136" s="360">
        <v>710</v>
      </c>
      <c r="F136" s="360">
        <v>550</v>
      </c>
      <c r="G136" s="360">
        <v>800</v>
      </c>
      <c r="H136" s="360">
        <v>1770</v>
      </c>
      <c r="I136" s="360">
        <v>1505</v>
      </c>
      <c r="J136" s="360">
        <v>1390</v>
      </c>
      <c r="K136" s="360">
        <v>305</v>
      </c>
    </row>
    <row r="137" spans="1:11" ht="16.2">
      <c r="A137" s="363"/>
      <c r="B137" s="360"/>
      <c r="C137" s="360"/>
      <c r="D137" s="360"/>
      <c r="E137" s="360"/>
      <c r="F137" s="360"/>
      <c r="G137" s="360"/>
      <c r="H137" s="360"/>
      <c r="I137" s="360"/>
      <c r="J137" s="360"/>
      <c r="K137" s="360"/>
    </row>
    <row r="138" spans="1:11" ht="16.2">
      <c r="A138" s="362" t="s">
        <v>2326</v>
      </c>
      <c r="B138" s="360">
        <v>50</v>
      </c>
      <c r="C138" s="360">
        <v>950</v>
      </c>
      <c r="D138" s="360">
        <v>405</v>
      </c>
      <c r="E138" s="360">
        <v>710</v>
      </c>
      <c r="F138" s="360">
        <v>550</v>
      </c>
      <c r="G138" s="360">
        <v>800</v>
      </c>
      <c r="H138" s="360">
        <v>1080</v>
      </c>
      <c r="I138" s="360">
        <v>930</v>
      </c>
      <c r="J138" s="360">
        <v>800</v>
      </c>
      <c r="K138" s="360">
        <v>305</v>
      </c>
    </row>
    <row r="139" spans="1:11" ht="16.2">
      <c r="A139" s="362" t="s">
        <v>2327</v>
      </c>
      <c r="B139" s="360">
        <v>50</v>
      </c>
      <c r="C139" s="360">
        <v>1000</v>
      </c>
      <c r="D139" s="360">
        <v>405</v>
      </c>
      <c r="E139" s="360">
        <v>710</v>
      </c>
      <c r="F139" s="360">
        <v>550</v>
      </c>
      <c r="G139" s="360">
        <v>800</v>
      </c>
      <c r="H139" s="360">
        <v>1400</v>
      </c>
      <c r="I139" s="360">
        <v>1230</v>
      </c>
      <c r="J139" s="360">
        <v>1100</v>
      </c>
      <c r="K139" s="360">
        <v>305</v>
      </c>
    </row>
    <row r="140" spans="1:11" ht="16.2">
      <c r="A140" s="362" t="s">
        <v>2328</v>
      </c>
      <c r="B140" s="360">
        <v>50</v>
      </c>
      <c r="C140" s="360">
        <v>1050</v>
      </c>
      <c r="D140" s="360">
        <v>405</v>
      </c>
      <c r="E140" s="360">
        <v>710</v>
      </c>
      <c r="F140" s="360">
        <v>550</v>
      </c>
      <c r="G140" s="360">
        <v>800</v>
      </c>
      <c r="H140" s="360">
        <v>1770</v>
      </c>
      <c r="I140" s="360">
        <v>1505</v>
      </c>
      <c r="J140" s="360">
        <v>1390</v>
      </c>
      <c r="K140" s="360">
        <v>305</v>
      </c>
    </row>
    <row r="141" spans="1:11" ht="16.2">
      <c r="A141" s="363"/>
      <c r="B141" s="360"/>
      <c r="C141" s="360"/>
      <c r="D141" s="360"/>
      <c r="E141" s="360"/>
      <c r="F141" s="360"/>
      <c r="G141" s="360"/>
      <c r="H141" s="360"/>
      <c r="I141" s="360"/>
      <c r="J141" s="360"/>
      <c r="K141" s="360"/>
    </row>
    <row r="142" spans="1:11" ht="16.2">
      <c r="A142" s="362" t="s">
        <v>2329</v>
      </c>
      <c r="B142" s="360">
        <v>50</v>
      </c>
      <c r="C142" s="360">
        <v>950</v>
      </c>
      <c r="D142" s="360">
        <v>405</v>
      </c>
      <c r="E142" s="360">
        <v>710</v>
      </c>
      <c r="F142" s="360">
        <v>550</v>
      </c>
      <c r="G142" s="360">
        <v>800</v>
      </c>
      <c r="H142" s="360">
        <v>1080</v>
      </c>
      <c r="I142" s="360">
        <v>930</v>
      </c>
      <c r="J142" s="360">
        <v>800</v>
      </c>
      <c r="K142" s="360">
        <v>305</v>
      </c>
    </row>
    <row r="143" spans="1:11" ht="16.2">
      <c r="A143" s="362" t="s">
        <v>2330</v>
      </c>
      <c r="B143" s="360">
        <v>50</v>
      </c>
      <c r="C143" s="360">
        <v>1000</v>
      </c>
      <c r="D143" s="360">
        <v>405</v>
      </c>
      <c r="E143" s="360">
        <v>710</v>
      </c>
      <c r="F143" s="360">
        <v>550</v>
      </c>
      <c r="G143" s="360">
        <v>800</v>
      </c>
      <c r="H143" s="360">
        <v>1400</v>
      </c>
      <c r="I143" s="360">
        <v>1230</v>
      </c>
      <c r="J143" s="360">
        <v>1100</v>
      </c>
      <c r="K143" s="360">
        <v>305</v>
      </c>
    </row>
    <row r="144" spans="1:11" ht="16.2">
      <c r="A144" s="362" t="s">
        <v>2331</v>
      </c>
      <c r="B144" s="360">
        <v>50</v>
      </c>
      <c r="C144" s="360">
        <v>1050</v>
      </c>
      <c r="D144" s="360">
        <v>405</v>
      </c>
      <c r="E144" s="360">
        <v>710</v>
      </c>
      <c r="F144" s="360">
        <v>550</v>
      </c>
      <c r="G144" s="360">
        <v>800</v>
      </c>
      <c r="H144" s="360">
        <v>1770</v>
      </c>
      <c r="I144" s="360">
        <v>1505</v>
      </c>
      <c r="J144" s="360">
        <v>1390</v>
      </c>
      <c r="K144" s="360">
        <v>305</v>
      </c>
    </row>
    <row r="145" spans="1:11" ht="16.2">
      <c r="A145" s="363"/>
      <c r="B145" s="360"/>
      <c r="C145" s="360"/>
      <c r="D145" s="360"/>
      <c r="E145" s="360"/>
      <c r="F145" s="360"/>
      <c r="G145" s="360"/>
      <c r="H145" s="360"/>
      <c r="I145" s="360"/>
      <c r="J145" s="360"/>
      <c r="K145" s="360"/>
    </row>
    <row r="146" spans="1:11" ht="16.2">
      <c r="A146" s="362" t="s">
        <v>2332</v>
      </c>
      <c r="B146" s="360">
        <v>50</v>
      </c>
      <c r="C146" s="360">
        <v>1050</v>
      </c>
      <c r="D146" s="360">
        <v>405</v>
      </c>
      <c r="E146" s="360">
        <v>710</v>
      </c>
      <c r="F146" s="360">
        <v>550</v>
      </c>
      <c r="G146" s="360">
        <v>800</v>
      </c>
      <c r="H146" s="360">
        <v>1080</v>
      </c>
      <c r="I146" s="360">
        <v>930</v>
      </c>
      <c r="J146" s="360">
        <v>800</v>
      </c>
      <c r="K146" s="360">
        <v>305</v>
      </c>
    </row>
    <row r="147" spans="1:11" ht="16.2">
      <c r="A147" s="362" t="s">
        <v>2333</v>
      </c>
      <c r="B147" s="360">
        <v>50</v>
      </c>
      <c r="C147" s="360">
        <v>1100</v>
      </c>
      <c r="D147" s="360">
        <v>405</v>
      </c>
      <c r="E147" s="360">
        <v>710</v>
      </c>
      <c r="F147" s="360">
        <v>550</v>
      </c>
      <c r="G147" s="360">
        <v>800</v>
      </c>
      <c r="H147" s="360">
        <v>1400</v>
      </c>
      <c r="I147" s="360">
        <v>1230</v>
      </c>
      <c r="J147" s="360">
        <v>1100</v>
      </c>
      <c r="K147" s="360">
        <v>305</v>
      </c>
    </row>
    <row r="148" spans="1:11" ht="16.2">
      <c r="A148" s="362" t="s">
        <v>2334</v>
      </c>
      <c r="B148" s="360">
        <v>50</v>
      </c>
      <c r="C148" s="360">
        <v>1150</v>
      </c>
      <c r="D148" s="360">
        <v>405</v>
      </c>
      <c r="E148" s="360">
        <v>710</v>
      </c>
      <c r="F148" s="360">
        <v>550</v>
      </c>
      <c r="G148" s="360">
        <v>800</v>
      </c>
      <c r="H148" s="360">
        <v>1770</v>
      </c>
      <c r="I148" s="360">
        <v>1505</v>
      </c>
      <c r="J148" s="360">
        <v>1390</v>
      </c>
      <c r="K148" s="360">
        <v>305</v>
      </c>
    </row>
    <row r="149" spans="1:11" ht="16.2">
      <c r="A149" s="363"/>
      <c r="B149" s="360"/>
      <c r="C149" s="360"/>
      <c r="D149" s="360"/>
      <c r="E149" s="360"/>
      <c r="F149" s="360"/>
      <c r="G149" s="360"/>
      <c r="H149" s="360"/>
      <c r="I149" s="360"/>
      <c r="J149" s="360"/>
      <c r="K149" s="360"/>
    </row>
    <row r="150" spans="1:11" ht="16.2">
      <c r="A150" s="362" t="s">
        <v>2335</v>
      </c>
      <c r="B150" s="360">
        <v>50</v>
      </c>
      <c r="C150" s="360">
        <v>1050</v>
      </c>
      <c r="D150" s="360">
        <v>405</v>
      </c>
      <c r="E150" s="360">
        <v>710</v>
      </c>
      <c r="F150" s="360">
        <v>550</v>
      </c>
      <c r="G150" s="360">
        <v>800</v>
      </c>
      <c r="H150" s="360">
        <v>1080</v>
      </c>
      <c r="I150" s="360">
        <v>930</v>
      </c>
      <c r="J150" s="360">
        <v>800</v>
      </c>
      <c r="K150" s="360">
        <v>305</v>
      </c>
    </row>
    <row r="151" spans="1:11" ht="16.2">
      <c r="A151" s="362" t="s">
        <v>2336</v>
      </c>
      <c r="B151" s="360">
        <v>50</v>
      </c>
      <c r="C151" s="360">
        <v>1100</v>
      </c>
      <c r="D151" s="360">
        <v>405</v>
      </c>
      <c r="E151" s="360">
        <v>710</v>
      </c>
      <c r="F151" s="360">
        <v>550</v>
      </c>
      <c r="G151" s="360">
        <v>800</v>
      </c>
      <c r="H151" s="360">
        <v>1400</v>
      </c>
      <c r="I151" s="360">
        <v>1230</v>
      </c>
      <c r="J151" s="360">
        <v>1100</v>
      </c>
      <c r="K151" s="360">
        <v>305</v>
      </c>
    </row>
    <row r="152" spans="1:11" ht="16.2">
      <c r="A152" s="362" t="s">
        <v>2337</v>
      </c>
      <c r="B152" s="360">
        <v>50</v>
      </c>
      <c r="C152" s="360">
        <v>1150</v>
      </c>
      <c r="D152" s="360">
        <v>405</v>
      </c>
      <c r="E152" s="360">
        <v>710</v>
      </c>
      <c r="F152" s="360">
        <v>550</v>
      </c>
      <c r="G152" s="360">
        <v>800</v>
      </c>
      <c r="H152" s="360">
        <v>1770</v>
      </c>
      <c r="I152" s="360">
        <v>1505</v>
      </c>
      <c r="J152" s="360">
        <v>1390</v>
      </c>
      <c r="K152" s="360">
        <v>305</v>
      </c>
    </row>
    <row r="153" spans="1:11" ht="16.2">
      <c r="A153" s="363"/>
      <c r="B153" s="360"/>
      <c r="C153" s="360"/>
      <c r="D153" s="360"/>
      <c r="E153" s="360"/>
      <c r="F153" s="360"/>
      <c r="G153" s="360"/>
      <c r="H153" s="360"/>
      <c r="I153" s="360"/>
      <c r="J153" s="360"/>
      <c r="K153" s="360"/>
    </row>
    <row r="154" spans="1:11" ht="16.2">
      <c r="A154" s="362" t="s">
        <v>2338</v>
      </c>
      <c r="B154" s="360">
        <v>50</v>
      </c>
      <c r="C154" s="360">
        <v>1050</v>
      </c>
      <c r="D154" s="360">
        <v>405</v>
      </c>
      <c r="E154" s="360">
        <v>710</v>
      </c>
      <c r="F154" s="360">
        <v>550</v>
      </c>
      <c r="G154" s="360">
        <v>800</v>
      </c>
      <c r="H154" s="360">
        <v>1080</v>
      </c>
      <c r="I154" s="360">
        <v>930</v>
      </c>
      <c r="J154" s="360">
        <v>800</v>
      </c>
      <c r="K154" s="360">
        <v>305</v>
      </c>
    </row>
    <row r="155" spans="1:11" ht="16.2">
      <c r="A155" s="362" t="s">
        <v>2339</v>
      </c>
      <c r="B155" s="360">
        <v>50</v>
      </c>
      <c r="C155" s="360">
        <v>1100</v>
      </c>
      <c r="D155" s="360">
        <v>405</v>
      </c>
      <c r="E155" s="360">
        <v>710</v>
      </c>
      <c r="F155" s="360">
        <v>550</v>
      </c>
      <c r="G155" s="360">
        <v>800</v>
      </c>
      <c r="H155" s="360">
        <v>1400</v>
      </c>
      <c r="I155" s="360">
        <v>1230</v>
      </c>
      <c r="J155" s="360">
        <v>1100</v>
      </c>
      <c r="K155" s="360">
        <v>305</v>
      </c>
    </row>
    <row r="156" spans="1:11" ht="16.2">
      <c r="A156" s="362" t="s">
        <v>2340</v>
      </c>
      <c r="B156" s="360">
        <v>50</v>
      </c>
      <c r="C156" s="360">
        <v>1150</v>
      </c>
      <c r="D156" s="360">
        <v>405</v>
      </c>
      <c r="E156" s="360">
        <v>710</v>
      </c>
      <c r="F156" s="360">
        <v>550</v>
      </c>
      <c r="G156" s="360">
        <v>800</v>
      </c>
      <c r="H156" s="360">
        <v>1770</v>
      </c>
      <c r="I156" s="360">
        <v>1505</v>
      </c>
      <c r="J156" s="360">
        <v>1390</v>
      </c>
      <c r="K156" s="360">
        <v>305</v>
      </c>
    </row>
    <row r="157" spans="1:11" ht="16.2">
      <c r="A157" s="363"/>
      <c r="B157" s="360"/>
      <c r="C157" s="360"/>
      <c r="D157" s="360"/>
      <c r="E157" s="360"/>
      <c r="F157" s="360"/>
      <c r="G157" s="360"/>
      <c r="H157" s="360"/>
      <c r="I157" s="360"/>
      <c r="J157" s="360"/>
      <c r="K157" s="360"/>
    </row>
    <row r="158" spans="1:11" ht="16.2">
      <c r="A158" s="362" t="s">
        <v>2341</v>
      </c>
      <c r="B158" s="360">
        <v>50</v>
      </c>
      <c r="C158" s="360">
        <v>1050</v>
      </c>
      <c r="D158" s="360">
        <v>405</v>
      </c>
      <c r="E158" s="360">
        <v>710</v>
      </c>
      <c r="F158" s="360">
        <v>550</v>
      </c>
      <c r="G158" s="360">
        <v>800</v>
      </c>
      <c r="H158" s="360">
        <v>1080</v>
      </c>
      <c r="I158" s="360">
        <v>930</v>
      </c>
      <c r="J158" s="360">
        <v>800</v>
      </c>
      <c r="K158" s="360">
        <v>305</v>
      </c>
    </row>
    <row r="159" spans="1:11" ht="16.2">
      <c r="A159" s="362" t="s">
        <v>2342</v>
      </c>
      <c r="B159" s="360">
        <v>50</v>
      </c>
      <c r="C159" s="360">
        <v>1100</v>
      </c>
      <c r="D159" s="360">
        <v>405</v>
      </c>
      <c r="E159" s="360">
        <v>710</v>
      </c>
      <c r="F159" s="360">
        <v>550</v>
      </c>
      <c r="G159" s="360">
        <v>800</v>
      </c>
      <c r="H159" s="360">
        <v>1400</v>
      </c>
      <c r="I159" s="360">
        <v>1230</v>
      </c>
      <c r="J159" s="360">
        <v>1100</v>
      </c>
      <c r="K159" s="360">
        <v>305</v>
      </c>
    </row>
    <row r="160" spans="1:11" ht="16.2">
      <c r="A160" s="362" t="s">
        <v>2343</v>
      </c>
      <c r="B160" s="360">
        <v>50</v>
      </c>
      <c r="C160" s="360">
        <v>1150</v>
      </c>
      <c r="D160" s="360">
        <v>405</v>
      </c>
      <c r="E160" s="360">
        <v>710</v>
      </c>
      <c r="F160" s="360">
        <v>550</v>
      </c>
      <c r="G160" s="360">
        <v>800</v>
      </c>
      <c r="H160" s="360">
        <v>1770</v>
      </c>
      <c r="I160" s="360">
        <v>1505</v>
      </c>
      <c r="J160" s="360">
        <v>1390</v>
      </c>
      <c r="K160" s="360">
        <v>305</v>
      </c>
    </row>
    <row r="161" spans="1:11" ht="16.2">
      <c r="A161" s="363"/>
      <c r="B161" s="360"/>
      <c r="C161" s="360"/>
      <c r="D161" s="360"/>
      <c r="E161" s="360"/>
      <c r="F161" s="360"/>
      <c r="G161" s="360"/>
      <c r="H161" s="360"/>
      <c r="I161" s="360"/>
      <c r="J161" s="360"/>
      <c r="K161" s="360"/>
    </row>
    <row r="162" spans="1:11" ht="16.2">
      <c r="A162" s="362" t="s">
        <v>2344</v>
      </c>
      <c r="B162" s="360">
        <v>50</v>
      </c>
      <c r="C162" s="360">
        <v>1050</v>
      </c>
      <c r="D162" s="360">
        <v>405</v>
      </c>
      <c r="E162" s="360">
        <v>710</v>
      </c>
      <c r="F162" s="360">
        <v>550</v>
      </c>
      <c r="G162" s="360">
        <v>800</v>
      </c>
      <c r="H162" s="360">
        <v>1080</v>
      </c>
      <c r="I162" s="360">
        <v>930</v>
      </c>
      <c r="J162" s="360">
        <v>800</v>
      </c>
      <c r="K162" s="360">
        <v>305</v>
      </c>
    </row>
    <row r="163" spans="1:11" ht="16.2">
      <c r="A163" s="362" t="s">
        <v>2345</v>
      </c>
      <c r="B163" s="360">
        <v>50</v>
      </c>
      <c r="C163" s="360">
        <v>1100</v>
      </c>
      <c r="D163" s="360">
        <v>405</v>
      </c>
      <c r="E163" s="360">
        <v>710</v>
      </c>
      <c r="F163" s="360">
        <v>550</v>
      </c>
      <c r="G163" s="360">
        <v>800</v>
      </c>
      <c r="H163" s="360">
        <v>1400</v>
      </c>
      <c r="I163" s="360">
        <v>1230</v>
      </c>
      <c r="J163" s="360">
        <v>1100</v>
      </c>
      <c r="K163" s="360">
        <v>305</v>
      </c>
    </row>
    <row r="164" spans="1:11" ht="16.2">
      <c r="A164" s="362" t="s">
        <v>2346</v>
      </c>
      <c r="B164" s="360">
        <v>50</v>
      </c>
      <c r="C164" s="360">
        <v>1150</v>
      </c>
      <c r="D164" s="360">
        <v>405</v>
      </c>
      <c r="E164" s="360">
        <v>710</v>
      </c>
      <c r="F164" s="360">
        <v>550</v>
      </c>
      <c r="G164" s="360">
        <v>800</v>
      </c>
      <c r="H164" s="360">
        <v>1770</v>
      </c>
      <c r="I164" s="360">
        <v>1505</v>
      </c>
      <c r="J164" s="360">
        <v>1390</v>
      </c>
      <c r="K164" s="360">
        <v>305</v>
      </c>
    </row>
    <row r="165" spans="1:11" ht="16.2">
      <c r="A165" s="363"/>
      <c r="B165" s="360"/>
      <c r="C165" s="360"/>
      <c r="D165" s="360"/>
      <c r="E165" s="360"/>
      <c r="F165" s="360"/>
      <c r="G165" s="360"/>
      <c r="H165" s="360"/>
      <c r="I165" s="360"/>
      <c r="J165" s="360"/>
      <c r="K165" s="360"/>
    </row>
    <row r="166" spans="1:11" ht="16.2">
      <c r="A166" s="362" t="s">
        <v>2347</v>
      </c>
      <c r="B166" s="360">
        <v>50</v>
      </c>
      <c r="C166" s="360">
        <v>1050</v>
      </c>
      <c r="D166" s="360">
        <v>405</v>
      </c>
      <c r="E166" s="360">
        <v>710</v>
      </c>
      <c r="F166" s="360">
        <v>550</v>
      </c>
      <c r="G166" s="360">
        <v>800</v>
      </c>
      <c r="H166" s="360">
        <v>1080</v>
      </c>
      <c r="I166" s="360">
        <v>930</v>
      </c>
      <c r="J166" s="360">
        <v>800</v>
      </c>
      <c r="K166" s="360">
        <v>305</v>
      </c>
    </row>
    <row r="167" spans="1:11" ht="16.2">
      <c r="A167" s="362" t="s">
        <v>2348</v>
      </c>
      <c r="B167" s="360">
        <v>50</v>
      </c>
      <c r="C167" s="360">
        <v>1100</v>
      </c>
      <c r="D167" s="360">
        <v>405</v>
      </c>
      <c r="E167" s="360">
        <v>710</v>
      </c>
      <c r="F167" s="360">
        <v>550</v>
      </c>
      <c r="G167" s="360">
        <v>800</v>
      </c>
      <c r="H167" s="360">
        <v>1400</v>
      </c>
      <c r="I167" s="360">
        <v>1230</v>
      </c>
      <c r="J167" s="360">
        <v>1100</v>
      </c>
      <c r="K167" s="360">
        <v>305</v>
      </c>
    </row>
    <row r="168" spans="1:11" ht="16.2">
      <c r="A168" s="362" t="s">
        <v>2349</v>
      </c>
      <c r="B168" s="360">
        <v>50</v>
      </c>
      <c r="C168" s="360">
        <v>1150</v>
      </c>
      <c r="D168" s="360">
        <v>405</v>
      </c>
      <c r="E168" s="360">
        <v>710</v>
      </c>
      <c r="F168" s="360">
        <v>550</v>
      </c>
      <c r="G168" s="360">
        <v>800</v>
      </c>
      <c r="H168" s="360">
        <v>1770</v>
      </c>
      <c r="I168" s="360">
        <v>1505</v>
      </c>
      <c r="J168" s="360">
        <v>1390</v>
      </c>
      <c r="K168" s="360">
        <v>305</v>
      </c>
    </row>
    <row r="169" spans="1:11" ht="16.2">
      <c r="A169" s="364" t="s">
        <v>2350</v>
      </c>
      <c r="B169" s="360"/>
      <c r="C169" s="360"/>
      <c r="D169" s="360"/>
      <c r="E169" s="360"/>
      <c r="F169" s="360"/>
      <c r="G169" s="360"/>
      <c r="H169" s="360"/>
      <c r="I169" s="360"/>
      <c r="J169" s="360"/>
      <c r="K169" s="360"/>
    </row>
    <row r="170" spans="1:11" ht="16.2">
      <c r="A170" s="362" t="s">
        <v>2351</v>
      </c>
      <c r="B170" s="360">
        <v>50</v>
      </c>
      <c r="C170" s="360">
        <v>950</v>
      </c>
      <c r="D170" s="360">
        <v>405</v>
      </c>
      <c r="E170" s="360">
        <v>740</v>
      </c>
      <c r="F170" s="360">
        <v>580</v>
      </c>
      <c r="G170" s="360">
        <v>800</v>
      </c>
      <c r="H170" s="360">
        <v>1080</v>
      </c>
      <c r="I170" s="360">
        <v>930</v>
      </c>
      <c r="J170" s="360">
        <v>800</v>
      </c>
      <c r="K170" s="360">
        <v>305</v>
      </c>
    </row>
    <row r="171" spans="1:11" ht="16.2">
      <c r="A171" s="362" t="s">
        <v>2352</v>
      </c>
      <c r="B171" s="360">
        <v>50</v>
      </c>
      <c r="C171" s="360">
        <v>1000</v>
      </c>
      <c r="D171" s="360">
        <v>405</v>
      </c>
      <c r="E171" s="360">
        <v>740</v>
      </c>
      <c r="F171" s="360">
        <v>580</v>
      </c>
      <c r="G171" s="360">
        <v>800</v>
      </c>
      <c r="H171" s="360">
        <v>1540</v>
      </c>
      <c r="I171" s="360">
        <v>1230</v>
      </c>
      <c r="J171" s="360">
        <v>1100</v>
      </c>
      <c r="K171" s="360">
        <v>305</v>
      </c>
    </row>
    <row r="172" spans="1:11" ht="16.2">
      <c r="A172" s="362" t="s">
        <v>2353</v>
      </c>
      <c r="B172" s="360">
        <v>65</v>
      </c>
      <c r="C172" s="360">
        <v>1050</v>
      </c>
      <c r="D172" s="360">
        <v>405</v>
      </c>
      <c r="E172" s="360">
        <v>760</v>
      </c>
      <c r="F172" s="360">
        <v>580</v>
      </c>
      <c r="G172" s="360">
        <v>800</v>
      </c>
      <c r="H172" s="360">
        <v>1800</v>
      </c>
      <c r="I172" s="360">
        <v>1505</v>
      </c>
      <c r="J172" s="360">
        <v>1390</v>
      </c>
      <c r="K172" s="360">
        <v>305</v>
      </c>
    </row>
    <row r="173" spans="1:11" ht="16.2">
      <c r="A173" s="363"/>
      <c r="B173" s="360"/>
      <c r="C173" s="360"/>
      <c r="D173" s="360"/>
      <c r="E173" s="360"/>
      <c r="F173" s="360"/>
      <c r="G173" s="360"/>
      <c r="H173" s="360"/>
      <c r="I173" s="360"/>
      <c r="J173" s="360"/>
      <c r="K173" s="360"/>
    </row>
    <row r="174" spans="1:11" ht="16.2">
      <c r="A174" s="362" t="s">
        <v>2354</v>
      </c>
      <c r="B174" s="360">
        <v>50</v>
      </c>
      <c r="C174" s="360">
        <v>950</v>
      </c>
      <c r="D174" s="360">
        <v>405</v>
      </c>
      <c r="E174" s="360">
        <v>740</v>
      </c>
      <c r="F174" s="360">
        <v>580</v>
      </c>
      <c r="G174" s="360">
        <v>800</v>
      </c>
      <c r="H174" s="360">
        <v>1080</v>
      </c>
      <c r="I174" s="360">
        <v>930</v>
      </c>
      <c r="J174" s="360">
        <v>800</v>
      </c>
      <c r="K174" s="360">
        <v>305</v>
      </c>
    </row>
    <row r="175" spans="1:11" ht="16.2">
      <c r="A175" s="362" t="s">
        <v>2355</v>
      </c>
      <c r="B175" s="360">
        <v>50</v>
      </c>
      <c r="C175" s="360">
        <v>1000</v>
      </c>
      <c r="D175" s="360">
        <v>405</v>
      </c>
      <c r="E175" s="360">
        <v>740</v>
      </c>
      <c r="F175" s="360">
        <v>580</v>
      </c>
      <c r="G175" s="360">
        <v>800</v>
      </c>
      <c r="H175" s="360">
        <v>1540</v>
      </c>
      <c r="I175" s="360">
        <v>1230</v>
      </c>
      <c r="J175" s="360">
        <v>1100</v>
      </c>
      <c r="K175" s="360">
        <v>305</v>
      </c>
    </row>
    <row r="176" spans="1:11" ht="16.2">
      <c r="A176" s="362" t="s">
        <v>2356</v>
      </c>
      <c r="B176" s="360">
        <v>65</v>
      </c>
      <c r="C176" s="360">
        <v>1050</v>
      </c>
      <c r="D176" s="360">
        <v>405</v>
      </c>
      <c r="E176" s="360">
        <v>760</v>
      </c>
      <c r="F176" s="360">
        <v>580</v>
      </c>
      <c r="G176" s="360">
        <v>800</v>
      </c>
      <c r="H176" s="360">
        <v>1800</v>
      </c>
      <c r="I176" s="360">
        <v>1505</v>
      </c>
      <c r="J176" s="360">
        <v>1390</v>
      </c>
      <c r="K176" s="360">
        <v>305</v>
      </c>
    </row>
    <row r="177" spans="1:11" ht="16.2">
      <c r="A177" s="363"/>
      <c r="B177" s="360"/>
      <c r="C177" s="360"/>
      <c r="D177" s="360"/>
      <c r="E177" s="360"/>
      <c r="F177" s="360"/>
      <c r="G177" s="360"/>
      <c r="H177" s="360"/>
      <c r="I177" s="360"/>
      <c r="J177" s="360"/>
      <c r="K177" s="360"/>
    </row>
    <row r="178" spans="1:11" ht="16.2">
      <c r="A178" s="362" t="s">
        <v>2357</v>
      </c>
      <c r="B178" s="360">
        <v>50</v>
      </c>
      <c r="C178" s="360">
        <v>950</v>
      </c>
      <c r="D178" s="360">
        <v>405</v>
      </c>
      <c r="E178" s="360">
        <v>740</v>
      </c>
      <c r="F178" s="360">
        <v>580</v>
      </c>
      <c r="G178" s="360">
        <v>800</v>
      </c>
      <c r="H178" s="360">
        <v>1080</v>
      </c>
      <c r="I178" s="360">
        <v>930</v>
      </c>
      <c r="J178" s="360">
        <v>800</v>
      </c>
      <c r="K178" s="360">
        <v>305</v>
      </c>
    </row>
    <row r="179" spans="1:11" ht="16.2">
      <c r="A179" s="362" t="s">
        <v>2358</v>
      </c>
      <c r="B179" s="360">
        <v>50</v>
      </c>
      <c r="C179" s="360">
        <v>1000</v>
      </c>
      <c r="D179" s="360">
        <v>405</v>
      </c>
      <c r="E179" s="360">
        <v>740</v>
      </c>
      <c r="F179" s="360">
        <v>580</v>
      </c>
      <c r="G179" s="360">
        <v>800</v>
      </c>
      <c r="H179" s="360">
        <v>1540</v>
      </c>
      <c r="I179" s="360">
        <v>1230</v>
      </c>
      <c r="J179" s="360">
        <v>1100</v>
      </c>
      <c r="K179" s="360">
        <v>305</v>
      </c>
    </row>
    <row r="180" spans="1:11" ht="16.2">
      <c r="A180" s="362" t="s">
        <v>2359</v>
      </c>
      <c r="B180" s="360">
        <v>65</v>
      </c>
      <c r="C180" s="360">
        <v>1050</v>
      </c>
      <c r="D180" s="360">
        <v>405</v>
      </c>
      <c r="E180" s="360">
        <v>760</v>
      </c>
      <c r="F180" s="360">
        <v>580</v>
      </c>
      <c r="G180" s="360">
        <v>800</v>
      </c>
      <c r="H180" s="360">
        <v>1800</v>
      </c>
      <c r="I180" s="360">
        <v>1505</v>
      </c>
      <c r="J180" s="360">
        <v>1390</v>
      </c>
      <c r="K180" s="360">
        <v>305</v>
      </c>
    </row>
    <row r="181" spans="1:11" ht="16.2">
      <c r="A181" s="363"/>
      <c r="B181" s="360"/>
      <c r="C181" s="360"/>
      <c r="D181" s="360"/>
      <c r="E181" s="360"/>
      <c r="F181" s="360"/>
      <c r="G181" s="360"/>
      <c r="H181" s="360"/>
      <c r="I181" s="360"/>
      <c r="J181" s="360"/>
      <c r="K181" s="360"/>
    </row>
    <row r="182" spans="1:11" ht="16.2">
      <c r="A182" s="362" t="s">
        <v>2360</v>
      </c>
      <c r="B182" s="360">
        <v>50</v>
      </c>
      <c r="C182" s="360">
        <v>950</v>
      </c>
      <c r="D182" s="360">
        <v>405</v>
      </c>
      <c r="E182" s="360">
        <v>740</v>
      </c>
      <c r="F182" s="360">
        <v>580</v>
      </c>
      <c r="G182" s="360">
        <v>800</v>
      </c>
      <c r="H182" s="360">
        <v>1080</v>
      </c>
      <c r="I182" s="360">
        <v>930</v>
      </c>
      <c r="J182" s="360">
        <v>800</v>
      </c>
      <c r="K182" s="360">
        <v>305</v>
      </c>
    </row>
    <row r="183" spans="1:11" ht="16.2">
      <c r="A183" s="362" t="s">
        <v>2361</v>
      </c>
      <c r="B183" s="360">
        <v>50</v>
      </c>
      <c r="C183" s="360">
        <v>1000</v>
      </c>
      <c r="D183" s="360">
        <v>405</v>
      </c>
      <c r="E183" s="360">
        <v>740</v>
      </c>
      <c r="F183" s="360">
        <v>580</v>
      </c>
      <c r="G183" s="360">
        <v>800</v>
      </c>
      <c r="H183" s="360">
        <v>1540</v>
      </c>
      <c r="I183" s="360">
        <v>1230</v>
      </c>
      <c r="J183" s="360">
        <v>1100</v>
      </c>
      <c r="K183" s="360">
        <v>305</v>
      </c>
    </row>
    <row r="184" spans="1:11" ht="16.2">
      <c r="A184" s="362" t="s">
        <v>2362</v>
      </c>
      <c r="B184" s="360">
        <v>65</v>
      </c>
      <c r="C184" s="360">
        <v>1050</v>
      </c>
      <c r="D184" s="360">
        <v>405</v>
      </c>
      <c r="E184" s="360">
        <v>760</v>
      </c>
      <c r="F184" s="360">
        <v>580</v>
      </c>
      <c r="G184" s="360">
        <v>800</v>
      </c>
      <c r="H184" s="360">
        <v>1800</v>
      </c>
      <c r="I184" s="360">
        <v>1505</v>
      </c>
      <c r="J184" s="360">
        <v>1390</v>
      </c>
      <c r="K184" s="360">
        <v>305</v>
      </c>
    </row>
    <row r="185" spans="1:11" ht="16.2">
      <c r="A185" s="363"/>
      <c r="B185" s="360"/>
      <c r="C185" s="360"/>
      <c r="D185" s="360"/>
      <c r="E185" s="360"/>
      <c r="F185" s="360"/>
      <c r="G185" s="360"/>
      <c r="H185" s="360"/>
      <c r="I185" s="360"/>
      <c r="J185" s="360"/>
      <c r="K185" s="360"/>
    </row>
    <row r="186" spans="1:11" ht="16.2">
      <c r="A186" s="362" t="s">
        <v>2363</v>
      </c>
      <c r="B186" s="360">
        <v>50</v>
      </c>
      <c r="C186" s="360">
        <v>950</v>
      </c>
      <c r="D186" s="360">
        <v>405</v>
      </c>
      <c r="E186" s="360">
        <v>740</v>
      </c>
      <c r="F186" s="360">
        <v>580</v>
      </c>
      <c r="G186" s="360">
        <v>800</v>
      </c>
      <c r="H186" s="360">
        <v>1080</v>
      </c>
      <c r="I186" s="360">
        <v>930</v>
      </c>
      <c r="J186" s="360">
        <v>800</v>
      </c>
      <c r="K186" s="360">
        <v>305</v>
      </c>
    </row>
    <row r="187" spans="1:11" ht="16.2">
      <c r="A187" s="362" t="s">
        <v>2364</v>
      </c>
      <c r="B187" s="360">
        <v>50</v>
      </c>
      <c r="C187" s="360">
        <v>1000</v>
      </c>
      <c r="D187" s="360">
        <v>405</v>
      </c>
      <c r="E187" s="360">
        <v>740</v>
      </c>
      <c r="F187" s="360">
        <v>580</v>
      </c>
      <c r="G187" s="360">
        <v>800</v>
      </c>
      <c r="H187" s="360">
        <v>1540</v>
      </c>
      <c r="I187" s="360">
        <v>1230</v>
      </c>
      <c r="J187" s="360">
        <v>1100</v>
      </c>
      <c r="K187" s="360">
        <v>305</v>
      </c>
    </row>
    <row r="188" spans="1:11" ht="16.2">
      <c r="A188" s="362" t="s">
        <v>2365</v>
      </c>
      <c r="B188" s="360">
        <v>65</v>
      </c>
      <c r="C188" s="360">
        <v>1050</v>
      </c>
      <c r="D188" s="360">
        <v>405</v>
      </c>
      <c r="E188" s="360">
        <v>760</v>
      </c>
      <c r="F188" s="360">
        <v>580</v>
      </c>
      <c r="G188" s="360">
        <v>800</v>
      </c>
      <c r="H188" s="360">
        <v>1800</v>
      </c>
      <c r="I188" s="360">
        <v>1505</v>
      </c>
      <c r="J188" s="360">
        <v>1390</v>
      </c>
      <c r="K188" s="360">
        <v>305</v>
      </c>
    </row>
    <row r="189" spans="1:11" ht="16.2">
      <c r="A189" s="363"/>
      <c r="B189" s="360"/>
      <c r="C189" s="360"/>
      <c r="D189" s="360"/>
      <c r="E189" s="360"/>
      <c r="F189" s="360"/>
      <c r="G189" s="360"/>
      <c r="H189" s="360"/>
      <c r="I189" s="360"/>
      <c r="J189" s="360"/>
      <c r="K189" s="360"/>
    </row>
    <row r="190" spans="1:11" ht="16.2">
      <c r="A190" s="362" t="s">
        <v>2366</v>
      </c>
      <c r="B190" s="360">
        <v>50</v>
      </c>
      <c r="C190" s="360">
        <v>950</v>
      </c>
      <c r="D190" s="360">
        <v>405</v>
      </c>
      <c r="E190" s="360">
        <v>740</v>
      </c>
      <c r="F190" s="360">
        <v>580</v>
      </c>
      <c r="G190" s="360">
        <v>800</v>
      </c>
      <c r="H190" s="360">
        <v>1080</v>
      </c>
      <c r="I190" s="360">
        <v>930</v>
      </c>
      <c r="J190" s="360">
        <v>800</v>
      </c>
      <c r="K190" s="360">
        <v>305</v>
      </c>
    </row>
    <row r="191" spans="1:11" ht="16.2">
      <c r="A191" s="362" t="s">
        <v>2367</v>
      </c>
      <c r="B191" s="360">
        <v>50</v>
      </c>
      <c r="C191" s="360">
        <v>1000</v>
      </c>
      <c r="D191" s="360">
        <v>405</v>
      </c>
      <c r="E191" s="360">
        <v>740</v>
      </c>
      <c r="F191" s="360">
        <v>580</v>
      </c>
      <c r="G191" s="360">
        <v>800</v>
      </c>
      <c r="H191" s="360">
        <v>1540</v>
      </c>
      <c r="I191" s="360">
        <v>1230</v>
      </c>
      <c r="J191" s="360">
        <v>1100</v>
      </c>
      <c r="K191" s="360">
        <v>305</v>
      </c>
    </row>
    <row r="192" spans="1:11" ht="16.2">
      <c r="A192" s="362" t="s">
        <v>2368</v>
      </c>
      <c r="B192" s="360">
        <v>65</v>
      </c>
      <c r="C192" s="360">
        <v>1050</v>
      </c>
      <c r="D192" s="360">
        <v>405</v>
      </c>
      <c r="E192" s="360">
        <v>760</v>
      </c>
      <c r="F192" s="360">
        <v>580</v>
      </c>
      <c r="G192" s="360">
        <v>800</v>
      </c>
      <c r="H192" s="360">
        <v>1800</v>
      </c>
      <c r="I192" s="360">
        <v>1505</v>
      </c>
      <c r="J192" s="360">
        <v>1390</v>
      </c>
      <c r="K192" s="360">
        <v>305</v>
      </c>
    </row>
    <row r="193" spans="1:11" ht="16.2">
      <c r="A193" s="363"/>
      <c r="B193" s="360"/>
      <c r="C193" s="360"/>
      <c r="D193" s="360"/>
      <c r="E193" s="360"/>
      <c r="F193" s="360"/>
      <c r="G193" s="360"/>
      <c r="H193" s="360"/>
      <c r="I193" s="360"/>
      <c r="J193" s="360"/>
      <c r="K193" s="360"/>
    </row>
    <row r="194" spans="1:11" ht="16.2">
      <c r="A194" s="362" t="s">
        <v>2369</v>
      </c>
      <c r="B194" s="360">
        <v>50</v>
      </c>
      <c r="C194" s="360">
        <v>950</v>
      </c>
      <c r="D194" s="360">
        <v>405</v>
      </c>
      <c r="E194" s="360">
        <v>740</v>
      </c>
      <c r="F194" s="360">
        <v>580</v>
      </c>
      <c r="G194" s="360">
        <v>800</v>
      </c>
      <c r="H194" s="360">
        <v>1080</v>
      </c>
      <c r="I194" s="360">
        <v>930</v>
      </c>
      <c r="J194" s="360">
        <v>800</v>
      </c>
      <c r="K194" s="360">
        <v>305</v>
      </c>
    </row>
    <row r="195" spans="1:11" ht="16.2">
      <c r="A195" s="362" t="s">
        <v>2370</v>
      </c>
      <c r="B195" s="360">
        <v>50</v>
      </c>
      <c r="C195" s="360">
        <v>1000</v>
      </c>
      <c r="D195" s="360">
        <v>405</v>
      </c>
      <c r="E195" s="360">
        <v>740</v>
      </c>
      <c r="F195" s="360">
        <v>580</v>
      </c>
      <c r="G195" s="360">
        <v>800</v>
      </c>
      <c r="H195" s="360">
        <v>1540</v>
      </c>
      <c r="I195" s="360">
        <v>1230</v>
      </c>
      <c r="J195" s="360">
        <v>1100</v>
      </c>
      <c r="K195" s="360">
        <v>305</v>
      </c>
    </row>
    <row r="196" spans="1:11" ht="16.2">
      <c r="A196" s="362" t="s">
        <v>2371</v>
      </c>
      <c r="B196" s="360">
        <v>65</v>
      </c>
      <c r="C196" s="360">
        <v>1050</v>
      </c>
      <c r="D196" s="360">
        <v>405</v>
      </c>
      <c r="E196" s="360">
        <v>760</v>
      </c>
      <c r="F196" s="360">
        <v>580</v>
      </c>
      <c r="G196" s="360">
        <v>800</v>
      </c>
      <c r="H196" s="360">
        <v>1800</v>
      </c>
      <c r="I196" s="360">
        <v>1505</v>
      </c>
      <c r="J196" s="360">
        <v>1390</v>
      </c>
      <c r="K196" s="360">
        <v>305</v>
      </c>
    </row>
    <row r="197" spans="1:11" ht="16.2">
      <c r="A197" s="363"/>
      <c r="B197" s="360"/>
      <c r="C197" s="360"/>
      <c r="D197" s="360"/>
      <c r="E197" s="360"/>
      <c r="F197" s="360"/>
      <c r="G197" s="360"/>
      <c r="H197" s="360"/>
      <c r="I197" s="360"/>
      <c r="J197" s="360"/>
      <c r="K197" s="360"/>
    </row>
    <row r="198" spans="1:11" ht="16.2">
      <c r="A198" s="362" t="s">
        <v>2372</v>
      </c>
      <c r="B198" s="360">
        <v>50</v>
      </c>
      <c r="C198" s="360">
        <v>950</v>
      </c>
      <c r="D198" s="360">
        <v>405</v>
      </c>
      <c r="E198" s="360">
        <v>740</v>
      </c>
      <c r="F198" s="360">
        <v>580</v>
      </c>
      <c r="G198" s="360">
        <v>800</v>
      </c>
      <c r="H198" s="360">
        <v>1080</v>
      </c>
      <c r="I198" s="360">
        <v>930</v>
      </c>
      <c r="J198" s="360">
        <v>800</v>
      </c>
      <c r="K198" s="360">
        <v>305</v>
      </c>
    </row>
    <row r="199" spans="1:11" ht="16.2">
      <c r="A199" s="362" t="s">
        <v>2373</v>
      </c>
      <c r="B199" s="360">
        <v>50</v>
      </c>
      <c r="C199" s="360">
        <v>1000</v>
      </c>
      <c r="D199" s="360">
        <v>405</v>
      </c>
      <c r="E199" s="360">
        <v>740</v>
      </c>
      <c r="F199" s="360">
        <v>580</v>
      </c>
      <c r="G199" s="360">
        <v>800</v>
      </c>
      <c r="H199" s="360">
        <v>1540</v>
      </c>
      <c r="I199" s="360">
        <v>1230</v>
      </c>
      <c r="J199" s="360">
        <v>1100</v>
      </c>
      <c r="K199" s="360">
        <v>305</v>
      </c>
    </row>
    <row r="200" spans="1:11" ht="16.2">
      <c r="A200" s="362" t="s">
        <v>2374</v>
      </c>
      <c r="B200" s="360">
        <v>65</v>
      </c>
      <c r="C200" s="360">
        <v>1050</v>
      </c>
      <c r="D200" s="360">
        <v>405</v>
      </c>
      <c r="E200" s="360">
        <v>760</v>
      </c>
      <c r="F200" s="360">
        <v>580</v>
      </c>
      <c r="G200" s="360">
        <v>800</v>
      </c>
      <c r="H200" s="360">
        <v>1800</v>
      </c>
      <c r="I200" s="360">
        <v>1505</v>
      </c>
      <c r="J200" s="360">
        <v>1390</v>
      </c>
      <c r="K200" s="360">
        <v>305</v>
      </c>
    </row>
    <row r="201" spans="1:11" ht="16.2">
      <c r="A201" s="363"/>
      <c r="B201" s="360"/>
      <c r="C201" s="360"/>
      <c r="D201" s="360"/>
      <c r="E201" s="360"/>
      <c r="F201" s="360"/>
      <c r="G201" s="360"/>
      <c r="H201" s="360"/>
      <c r="I201" s="360"/>
      <c r="J201" s="360"/>
      <c r="K201" s="360"/>
    </row>
    <row r="202" spans="1:11" ht="16.2">
      <c r="A202" s="362" t="s">
        <v>2375</v>
      </c>
      <c r="B202" s="360">
        <v>50</v>
      </c>
      <c r="C202" s="360">
        <v>950</v>
      </c>
      <c r="D202" s="360">
        <v>405</v>
      </c>
      <c r="E202" s="360">
        <v>740</v>
      </c>
      <c r="F202" s="360">
        <v>580</v>
      </c>
      <c r="G202" s="360">
        <v>800</v>
      </c>
      <c r="H202" s="360">
        <v>1080</v>
      </c>
      <c r="I202" s="360">
        <v>930</v>
      </c>
      <c r="J202" s="360">
        <v>800</v>
      </c>
      <c r="K202" s="360">
        <v>305</v>
      </c>
    </row>
    <row r="203" spans="1:11" ht="16.2">
      <c r="A203" s="362" t="s">
        <v>2376</v>
      </c>
      <c r="B203" s="360">
        <v>50</v>
      </c>
      <c r="C203" s="360">
        <v>1000</v>
      </c>
      <c r="D203" s="360">
        <v>405</v>
      </c>
      <c r="E203" s="360">
        <v>740</v>
      </c>
      <c r="F203" s="360">
        <v>580</v>
      </c>
      <c r="G203" s="360">
        <v>800</v>
      </c>
      <c r="H203" s="360">
        <v>1540</v>
      </c>
      <c r="I203" s="360">
        <v>1230</v>
      </c>
      <c r="J203" s="360">
        <v>1100</v>
      </c>
      <c r="K203" s="360">
        <v>305</v>
      </c>
    </row>
    <row r="204" spans="1:11" ht="16.2">
      <c r="A204" s="362" t="s">
        <v>2377</v>
      </c>
      <c r="B204" s="360">
        <v>65</v>
      </c>
      <c r="C204" s="360">
        <v>1050</v>
      </c>
      <c r="D204" s="360">
        <v>405</v>
      </c>
      <c r="E204" s="360">
        <v>760</v>
      </c>
      <c r="F204" s="360">
        <v>580</v>
      </c>
      <c r="G204" s="360">
        <v>800</v>
      </c>
      <c r="H204" s="360">
        <v>1800</v>
      </c>
      <c r="I204" s="360">
        <v>1505</v>
      </c>
      <c r="J204" s="360">
        <v>1390</v>
      </c>
      <c r="K204" s="360">
        <v>305</v>
      </c>
    </row>
    <row r="205" spans="1:11" ht="16.2">
      <c r="A205" s="363"/>
      <c r="B205" s="360"/>
      <c r="C205" s="360"/>
      <c r="D205" s="360"/>
      <c r="E205" s="360"/>
      <c r="F205" s="360"/>
      <c r="G205" s="360"/>
      <c r="H205" s="360"/>
      <c r="I205" s="360"/>
      <c r="J205" s="360"/>
      <c r="K205" s="360"/>
    </row>
    <row r="206" spans="1:11" ht="16.2">
      <c r="A206" s="362" t="s">
        <v>2378</v>
      </c>
      <c r="B206" s="360">
        <v>50</v>
      </c>
      <c r="C206" s="360">
        <v>950</v>
      </c>
      <c r="D206" s="360">
        <v>405</v>
      </c>
      <c r="E206" s="360">
        <v>740</v>
      </c>
      <c r="F206" s="360">
        <v>580</v>
      </c>
      <c r="G206" s="360">
        <v>800</v>
      </c>
      <c r="H206" s="360">
        <v>1080</v>
      </c>
      <c r="I206" s="360">
        <v>930</v>
      </c>
      <c r="J206" s="360">
        <v>800</v>
      </c>
      <c r="K206" s="360">
        <v>305</v>
      </c>
    </row>
    <row r="207" spans="1:11" ht="16.2">
      <c r="A207" s="362" t="s">
        <v>2379</v>
      </c>
      <c r="B207" s="360">
        <v>50</v>
      </c>
      <c r="C207" s="360">
        <v>1000</v>
      </c>
      <c r="D207" s="360">
        <v>405</v>
      </c>
      <c r="E207" s="360">
        <v>740</v>
      </c>
      <c r="F207" s="360">
        <v>580</v>
      </c>
      <c r="G207" s="360">
        <v>800</v>
      </c>
      <c r="H207" s="360">
        <v>1540</v>
      </c>
      <c r="I207" s="360">
        <v>1230</v>
      </c>
      <c r="J207" s="360">
        <v>1100</v>
      </c>
      <c r="K207" s="360">
        <v>305</v>
      </c>
    </row>
    <row r="208" spans="1:11" ht="16.2">
      <c r="A208" s="362" t="s">
        <v>2380</v>
      </c>
      <c r="B208" s="360">
        <v>65</v>
      </c>
      <c r="C208" s="360">
        <v>1050</v>
      </c>
      <c r="D208" s="360">
        <v>405</v>
      </c>
      <c r="E208" s="360">
        <v>760</v>
      </c>
      <c r="F208" s="360">
        <v>580</v>
      </c>
      <c r="G208" s="360">
        <v>800</v>
      </c>
      <c r="H208" s="360">
        <v>1800</v>
      </c>
      <c r="I208" s="360">
        <v>1505</v>
      </c>
      <c r="J208" s="360">
        <v>1390</v>
      </c>
      <c r="K208" s="360">
        <v>305</v>
      </c>
    </row>
    <row r="209" spans="1:11" ht="16.2">
      <c r="A209" s="363"/>
      <c r="B209" s="360"/>
      <c r="C209" s="360"/>
      <c r="D209" s="360"/>
      <c r="E209" s="360"/>
      <c r="F209" s="360"/>
      <c r="G209" s="360"/>
      <c r="H209" s="360"/>
      <c r="I209" s="360"/>
      <c r="J209" s="360"/>
      <c r="K209" s="360"/>
    </row>
    <row r="210" spans="1:11" ht="16.2">
      <c r="A210" s="362" t="s">
        <v>2381</v>
      </c>
      <c r="B210" s="360">
        <v>50</v>
      </c>
      <c r="C210" s="360">
        <v>950</v>
      </c>
      <c r="D210" s="360">
        <v>405</v>
      </c>
      <c r="E210" s="360">
        <v>740</v>
      </c>
      <c r="F210" s="360">
        <v>580</v>
      </c>
      <c r="G210" s="360">
        <v>800</v>
      </c>
      <c r="H210" s="360">
        <v>1080</v>
      </c>
      <c r="I210" s="360">
        <v>930</v>
      </c>
      <c r="J210" s="360">
        <v>800</v>
      </c>
      <c r="K210" s="360">
        <v>305</v>
      </c>
    </row>
    <row r="211" spans="1:11" ht="16.2">
      <c r="A211" s="362" t="s">
        <v>2382</v>
      </c>
      <c r="B211" s="360">
        <v>50</v>
      </c>
      <c r="C211" s="360">
        <v>1000</v>
      </c>
      <c r="D211" s="360">
        <v>405</v>
      </c>
      <c r="E211" s="360">
        <v>740</v>
      </c>
      <c r="F211" s="360">
        <v>580</v>
      </c>
      <c r="G211" s="360">
        <v>800</v>
      </c>
      <c r="H211" s="360">
        <v>1540</v>
      </c>
      <c r="I211" s="360">
        <v>1230</v>
      </c>
      <c r="J211" s="360">
        <v>1100</v>
      </c>
      <c r="K211" s="360">
        <v>305</v>
      </c>
    </row>
    <row r="212" spans="1:11" ht="16.2">
      <c r="A212" s="362" t="s">
        <v>2383</v>
      </c>
      <c r="B212" s="360">
        <v>65</v>
      </c>
      <c r="C212" s="360">
        <v>1050</v>
      </c>
      <c r="D212" s="360">
        <v>405</v>
      </c>
      <c r="E212" s="360">
        <v>760</v>
      </c>
      <c r="F212" s="360">
        <v>580</v>
      </c>
      <c r="G212" s="360">
        <v>800</v>
      </c>
      <c r="H212" s="360">
        <v>1800</v>
      </c>
      <c r="I212" s="360">
        <v>1505</v>
      </c>
      <c r="J212" s="360">
        <v>1390</v>
      </c>
      <c r="K212" s="360">
        <v>305</v>
      </c>
    </row>
    <row r="213" spans="1:11" ht="16.2">
      <c r="A213" s="363"/>
      <c r="B213" s="360"/>
      <c r="C213" s="360"/>
      <c r="D213" s="360"/>
      <c r="E213" s="360"/>
      <c r="F213" s="360"/>
      <c r="G213" s="360"/>
      <c r="H213" s="360"/>
      <c r="I213" s="360"/>
      <c r="J213" s="360"/>
      <c r="K213" s="360"/>
    </row>
    <row r="214" spans="1:11" ht="16.2">
      <c r="A214" s="362" t="s">
        <v>2384</v>
      </c>
      <c r="B214" s="360">
        <v>50</v>
      </c>
      <c r="C214" s="360">
        <v>1050</v>
      </c>
      <c r="D214" s="360">
        <v>405</v>
      </c>
      <c r="E214" s="360">
        <v>740</v>
      </c>
      <c r="F214" s="360">
        <v>580</v>
      </c>
      <c r="G214" s="360">
        <v>800</v>
      </c>
      <c r="H214" s="360">
        <v>1080</v>
      </c>
      <c r="I214" s="360">
        <v>930</v>
      </c>
      <c r="J214" s="360">
        <v>800</v>
      </c>
      <c r="K214" s="360">
        <v>305</v>
      </c>
    </row>
    <row r="215" spans="1:11" ht="16.2">
      <c r="A215" s="362" t="s">
        <v>2385</v>
      </c>
      <c r="B215" s="360">
        <v>50</v>
      </c>
      <c r="C215" s="360">
        <v>1100</v>
      </c>
      <c r="D215" s="360">
        <v>405</v>
      </c>
      <c r="E215" s="360">
        <v>740</v>
      </c>
      <c r="F215" s="360">
        <v>580</v>
      </c>
      <c r="G215" s="360">
        <v>800</v>
      </c>
      <c r="H215" s="360">
        <v>1540</v>
      </c>
      <c r="I215" s="360">
        <v>1230</v>
      </c>
      <c r="J215" s="360">
        <v>1100</v>
      </c>
      <c r="K215" s="360">
        <v>305</v>
      </c>
    </row>
    <row r="216" spans="1:11" ht="16.2">
      <c r="A216" s="362" t="s">
        <v>2386</v>
      </c>
      <c r="B216" s="360">
        <v>65</v>
      </c>
      <c r="C216" s="360">
        <v>1150</v>
      </c>
      <c r="D216" s="360">
        <v>405</v>
      </c>
      <c r="E216" s="360">
        <v>760</v>
      </c>
      <c r="F216" s="360">
        <v>580</v>
      </c>
      <c r="G216" s="360">
        <v>800</v>
      </c>
      <c r="H216" s="360">
        <v>1800</v>
      </c>
      <c r="I216" s="360">
        <v>1505</v>
      </c>
      <c r="J216" s="360">
        <v>1390</v>
      </c>
      <c r="K216" s="360">
        <v>305</v>
      </c>
    </row>
    <row r="217" spans="1:11" ht="16.2">
      <c r="A217" s="363"/>
      <c r="B217" s="360"/>
      <c r="C217" s="360"/>
      <c r="D217" s="360"/>
      <c r="E217" s="360"/>
      <c r="F217" s="360"/>
      <c r="G217" s="360"/>
      <c r="H217" s="360"/>
      <c r="I217" s="360"/>
      <c r="J217" s="360"/>
      <c r="K217" s="360"/>
    </row>
    <row r="218" spans="1:11" ht="16.2">
      <c r="A218" s="362" t="s">
        <v>2387</v>
      </c>
      <c r="B218" s="360">
        <v>50</v>
      </c>
      <c r="C218" s="360">
        <v>1050</v>
      </c>
      <c r="D218" s="360">
        <v>405</v>
      </c>
      <c r="E218" s="360">
        <v>740</v>
      </c>
      <c r="F218" s="360">
        <v>580</v>
      </c>
      <c r="G218" s="360">
        <v>800</v>
      </c>
      <c r="H218" s="360">
        <v>1080</v>
      </c>
      <c r="I218" s="360">
        <v>930</v>
      </c>
      <c r="J218" s="360">
        <v>800</v>
      </c>
      <c r="K218" s="360">
        <v>305</v>
      </c>
    </row>
    <row r="219" spans="1:11" ht="16.2">
      <c r="A219" s="362" t="s">
        <v>2388</v>
      </c>
      <c r="B219" s="360">
        <v>50</v>
      </c>
      <c r="C219" s="360">
        <v>1100</v>
      </c>
      <c r="D219" s="360">
        <v>405</v>
      </c>
      <c r="E219" s="360">
        <v>740</v>
      </c>
      <c r="F219" s="360">
        <v>580</v>
      </c>
      <c r="G219" s="360">
        <v>800</v>
      </c>
      <c r="H219" s="360">
        <v>1540</v>
      </c>
      <c r="I219" s="360">
        <v>1230</v>
      </c>
      <c r="J219" s="360">
        <v>1100</v>
      </c>
      <c r="K219" s="360">
        <v>305</v>
      </c>
    </row>
    <row r="220" spans="1:11" ht="16.2">
      <c r="A220" s="362" t="s">
        <v>2389</v>
      </c>
      <c r="B220" s="360">
        <v>65</v>
      </c>
      <c r="C220" s="360">
        <v>1150</v>
      </c>
      <c r="D220" s="360">
        <v>405</v>
      </c>
      <c r="E220" s="360">
        <v>760</v>
      </c>
      <c r="F220" s="360">
        <v>580</v>
      </c>
      <c r="G220" s="360">
        <v>800</v>
      </c>
      <c r="H220" s="360">
        <v>1800</v>
      </c>
      <c r="I220" s="360">
        <v>1505</v>
      </c>
      <c r="J220" s="360">
        <v>1390</v>
      </c>
      <c r="K220" s="360">
        <v>305</v>
      </c>
    </row>
    <row r="221" spans="1:11" ht="16.2">
      <c r="A221" s="363"/>
      <c r="B221" s="360"/>
      <c r="C221" s="360"/>
      <c r="D221" s="360"/>
      <c r="E221" s="360"/>
      <c r="F221" s="360"/>
      <c r="G221" s="360"/>
      <c r="H221" s="360"/>
      <c r="I221" s="360"/>
      <c r="J221" s="360"/>
      <c r="K221" s="360"/>
    </row>
    <row r="222" spans="1:11" ht="16.2">
      <c r="A222" s="362" t="s">
        <v>2390</v>
      </c>
      <c r="B222" s="360">
        <v>50</v>
      </c>
      <c r="C222" s="360">
        <v>1050</v>
      </c>
      <c r="D222" s="360">
        <v>405</v>
      </c>
      <c r="E222" s="360">
        <v>740</v>
      </c>
      <c r="F222" s="360">
        <v>580</v>
      </c>
      <c r="G222" s="360">
        <v>800</v>
      </c>
      <c r="H222" s="360">
        <v>1080</v>
      </c>
      <c r="I222" s="360">
        <v>930</v>
      </c>
      <c r="J222" s="360">
        <v>800</v>
      </c>
      <c r="K222" s="360">
        <v>305</v>
      </c>
    </row>
    <row r="223" spans="1:11" ht="16.2">
      <c r="A223" s="362" t="s">
        <v>2391</v>
      </c>
      <c r="B223" s="360">
        <v>50</v>
      </c>
      <c r="C223" s="360">
        <v>1100</v>
      </c>
      <c r="D223" s="360">
        <v>405</v>
      </c>
      <c r="E223" s="360">
        <v>740</v>
      </c>
      <c r="F223" s="360">
        <v>580</v>
      </c>
      <c r="G223" s="360">
        <v>800</v>
      </c>
      <c r="H223" s="360">
        <v>1540</v>
      </c>
      <c r="I223" s="360">
        <v>1230</v>
      </c>
      <c r="J223" s="360">
        <v>1100</v>
      </c>
      <c r="K223" s="360">
        <v>305</v>
      </c>
    </row>
    <row r="224" spans="1:11" ht="16.2">
      <c r="A224" s="362" t="s">
        <v>2392</v>
      </c>
      <c r="B224" s="360">
        <v>65</v>
      </c>
      <c r="C224" s="360">
        <v>1150</v>
      </c>
      <c r="D224" s="360">
        <v>405</v>
      </c>
      <c r="E224" s="360">
        <v>760</v>
      </c>
      <c r="F224" s="360">
        <v>580</v>
      </c>
      <c r="G224" s="360">
        <v>800</v>
      </c>
      <c r="H224" s="360">
        <v>1800</v>
      </c>
      <c r="I224" s="360">
        <v>1505</v>
      </c>
      <c r="J224" s="360">
        <v>1390</v>
      </c>
      <c r="K224" s="360">
        <v>305</v>
      </c>
    </row>
    <row r="225" spans="1:11" ht="16.2">
      <c r="A225" s="363"/>
      <c r="B225" s="360"/>
      <c r="C225" s="360"/>
      <c r="D225" s="360"/>
      <c r="E225" s="360"/>
      <c r="F225" s="360"/>
      <c r="G225" s="360"/>
      <c r="H225" s="360"/>
      <c r="I225" s="360"/>
      <c r="J225" s="360"/>
      <c r="K225" s="360"/>
    </row>
    <row r="226" spans="1:11" ht="16.2">
      <c r="A226" s="362" t="s">
        <v>2393</v>
      </c>
      <c r="B226" s="360">
        <v>50</v>
      </c>
      <c r="C226" s="360">
        <v>1150</v>
      </c>
      <c r="D226" s="360">
        <v>405</v>
      </c>
      <c r="E226" s="360">
        <v>740</v>
      </c>
      <c r="F226" s="360">
        <v>580</v>
      </c>
      <c r="G226" s="360">
        <v>800</v>
      </c>
      <c r="H226" s="360">
        <v>1080</v>
      </c>
      <c r="I226" s="360">
        <v>930</v>
      </c>
      <c r="J226" s="360">
        <v>800</v>
      </c>
      <c r="K226" s="360">
        <v>305</v>
      </c>
    </row>
    <row r="227" spans="1:11" ht="16.2">
      <c r="A227" s="362" t="s">
        <v>2394</v>
      </c>
      <c r="B227" s="360">
        <v>50</v>
      </c>
      <c r="C227" s="360">
        <v>1200</v>
      </c>
      <c r="D227" s="360">
        <v>405</v>
      </c>
      <c r="E227" s="360">
        <v>740</v>
      </c>
      <c r="F227" s="360">
        <v>580</v>
      </c>
      <c r="G227" s="360">
        <v>800</v>
      </c>
      <c r="H227" s="360">
        <v>1540</v>
      </c>
      <c r="I227" s="360">
        <v>1230</v>
      </c>
      <c r="J227" s="360">
        <v>1100</v>
      </c>
      <c r="K227" s="360">
        <v>305</v>
      </c>
    </row>
    <row r="228" spans="1:11" ht="16.2">
      <c r="A228" s="362" t="s">
        <v>2395</v>
      </c>
      <c r="B228" s="360">
        <v>65</v>
      </c>
      <c r="C228" s="360">
        <v>1250</v>
      </c>
      <c r="D228" s="360">
        <v>405</v>
      </c>
      <c r="E228" s="360">
        <v>760</v>
      </c>
      <c r="F228" s="360">
        <v>580</v>
      </c>
      <c r="G228" s="360">
        <v>800</v>
      </c>
      <c r="H228" s="360">
        <v>1800</v>
      </c>
      <c r="I228" s="360">
        <v>1505</v>
      </c>
      <c r="J228" s="360">
        <v>1390</v>
      </c>
      <c r="K228" s="360">
        <v>305</v>
      </c>
    </row>
    <row r="229" spans="1:11" ht="16.2">
      <c r="A229" s="363"/>
      <c r="B229" s="360"/>
      <c r="C229" s="360"/>
      <c r="D229" s="360"/>
      <c r="E229" s="360"/>
      <c r="F229" s="360"/>
      <c r="G229" s="360"/>
      <c r="H229" s="360"/>
      <c r="I229" s="360"/>
      <c r="J229" s="360"/>
      <c r="K229" s="360"/>
    </row>
    <row r="230" spans="1:11" ht="16.2">
      <c r="A230" s="362" t="s">
        <v>2396</v>
      </c>
      <c r="B230" s="360">
        <v>50</v>
      </c>
      <c r="C230" s="360">
        <v>1150</v>
      </c>
      <c r="D230" s="360">
        <v>405</v>
      </c>
      <c r="E230" s="360">
        <v>740</v>
      </c>
      <c r="F230" s="360">
        <v>580</v>
      </c>
      <c r="G230" s="360">
        <v>800</v>
      </c>
      <c r="H230" s="360">
        <v>1080</v>
      </c>
      <c r="I230" s="360">
        <v>930</v>
      </c>
      <c r="J230" s="360">
        <v>800</v>
      </c>
      <c r="K230" s="360">
        <v>305</v>
      </c>
    </row>
    <row r="231" spans="1:11" ht="16.2">
      <c r="A231" s="362" t="s">
        <v>2397</v>
      </c>
      <c r="B231" s="360">
        <v>50</v>
      </c>
      <c r="C231" s="360">
        <v>1200</v>
      </c>
      <c r="D231" s="360">
        <v>405</v>
      </c>
      <c r="E231" s="360">
        <v>740</v>
      </c>
      <c r="F231" s="360">
        <v>580</v>
      </c>
      <c r="G231" s="360">
        <v>800</v>
      </c>
      <c r="H231" s="360">
        <v>1540</v>
      </c>
      <c r="I231" s="360">
        <v>1230</v>
      </c>
      <c r="J231" s="360">
        <v>1100</v>
      </c>
      <c r="K231" s="360">
        <v>305</v>
      </c>
    </row>
    <row r="232" spans="1:11" ht="16.2">
      <c r="A232" s="362" t="s">
        <v>2398</v>
      </c>
      <c r="B232" s="360">
        <v>65</v>
      </c>
      <c r="C232" s="360">
        <v>1250</v>
      </c>
      <c r="D232" s="360">
        <v>405</v>
      </c>
      <c r="E232" s="360">
        <v>760</v>
      </c>
      <c r="F232" s="360">
        <v>580</v>
      </c>
      <c r="G232" s="360">
        <v>800</v>
      </c>
      <c r="H232" s="360">
        <v>1800</v>
      </c>
      <c r="I232" s="360">
        <v>1505</v>
      </c>
      <c r="J232" s="360">
        <v>1390</v>
      </c>
      <c r="K232" s="360">
        <v>305</v>
      </c>
    </row>
    <row r="233" spans="1:11" ht="16.2">
      <c r="A233" s="363"/>
      <c r="B233" s="360"/>
      <c r="C233" s="360"/>
      <c r="D233" s="360"/>
      <c r="E233" s="360"/>
      <c r="F233" s="360"/>
      <c r="G233" s="360"/>
      <c r="H233" s="360"/>
      <c r="I233" s="360"/>
      <c r="J233" s="360"/>
      <c r="K233" s="360"/>
    </row>
    <row r="234" spans="1:11" ht="16.2">
      <c r="A234" s="362" t="s">
        <v>2399</v>
      </c>
      <c r="B234" s="360">
        <v>50</v>
      </c>
      <c r="C234" s="360">
        <v>1150</v>
      </c>
      <c r="D234" s="360">
        <v>405</v>
      </c>
      <c r="E234" s="360">
        <v>740</v>
      </c>
      <c r="F234" s="360">
        <v>580</v>
      </c>
      <c r="G234" s="360">
        <v>800</v>
      </c>
      <c r="H234" s="360">
        <v>1080</v>
      </c>
      <c r="I234" s="360">
        <v>930</v>
      </c>
      <c r="J234" s="360">
        <v>800</v>
      </c>
      <c r="K234" s="360">
        <v>305</v>
      </c>
    </row>
    <row r="235" spans="1:11" ht="16.2">
      <c r="A235" s="362" t="s">
        <v>2400</v>
      </c>
      <c r="B235" s="360">
        <v>50</v>
      </c>
      <c r="C235" s="360">
        <v>1200</v>
      </c>
      <c r="D235" s="360">
        <v>405</v>
      </c>
      <c r="E235" s="360">
        <v>740</v>
      </c>
      <c r="F235" s="360">
        <v>580</v>
      </c>
      <c r="G235" s="360">
        <v>800</v>
      </c>
      <c r="H235" s="360">
        <v>1540</v>
      </c>
      <c r="I235" s="360">
        <v>1230</v>
      </c>
      <c r="J235" s="360">
        <v>1100</v>
      </c>
      <c r="K235" s="360">
        <v>305</v>
      </c>
    </row>
    <row r="236" spans="1:11" ht="16.2">
      <c r="A236" s="362" t="s">
        <v>2401</v>
      </c>
      <c r="B236" s="360">
        <v>65</v>
      </c>
      <c r="C236" s="360">
        <v>1250</v>
      </c>
      <c r="D236" s="360">
        <v>405</v>
      </c>
      <c r="E236" s="360">
        <v>760</v>
      </c>
      <c r="F236" s="360">
        <v>580</v>
      </c>
      <c r="G236" s="360">
        <v>800</v>
      </c>
      <c r="H236" s="360">
        <v>1800</v>
      </c>
      <c r="I236" s="360">
        <v>1505</v>
      </c>
      <c r="J236" s="360">
        <v>1390</v>
      </c>
      <c r="K236" s="360">
        <v>305</v>
      </c>
    </row>
    <row r="237" spans="1:11" ht="16.2">
      <c r="A237" s="363"/>
      <c r="B237" s="360"/>
      <c r="C237" s="360"/>
      <c r="D237" s="360"/>
      <c r="E237" s="360"/>
      <c r="F237" s="360"/>
      <c r="G237" s="360"/>
      <c r="H237" s="360"/>
      <c r="I237" s="360"/>
      <c r="J237" s="360"/>
      <c r="K237" s="360"/>
    </row>
    <row r="238" spans="1:11" ht="16.2">
      <c r="A238" s="362" t="s">
        <v>2402</v>
      </c>
      <c r="B238" s="360">
        <v>50</v>
      </c>
      <c r="C238" s="360">
        <v>1150</v>
      </c>
      <c r="D238" s="360">
        <v>405</v>
      </c>
      <c r="E238" s="360">
        <v>740</v>
      </c>
      <c r="F238" s="360">
        <v>580</v>
      </c>
      <c r="G238" s="360">
        <v>800</v>
      </c>
      <c r="H238" s="360">
        <v>1080</v>
      </c>
      <c r="I238" s="360">
        <v>930</v>
      </c>
      <c r="J238" s="360">
        <v>800</v>
      </c>
      <c r="K238" s="360">
        <v>305</v>
      </c>
    </row>
    <row r="239" spans="1:11" ht="16.2">
      <c r="A239" s="362" t="s">
        <v>2403</v>
      </c>
      <c r="B239" s="360">
        <v>50</v>
      </c>
      <c r="C239" s="360">
        <v>1200</v>
      </c>
      <c r="D239" s="360">
        <v>405</v>
      </c>
      <c r="E239" s="360">
        <v>740</v>
      </c>
      <c r="F239" s="360">
        <v>580</v>
      </c>
      <c r="G239" s="360">
        <v>800</v>
      </c>
      <c r="H239" s="360">
        <v>1540</v>
      </c>
      <c r="I239" s="360">
        <v>1230</v>
      </c>
      <c r="J239" s="360">
        <v>1100</v>
      </c>
      <c r="K239" s="360">
        <v>305</v>
      </c>
    </row>
    <row r="240" spans="1:11" ht="16.2">
      <c r="A240" s="362" t="s">
        <v>2404</v>
      </c>
      <c r="B240" s="360">
        <v>65</v>
      </c>
      <c r="C240" s="360">
        <v>1250</v>
      </c>
      <c r="D240" s="360">
        <v>405</v>
      </c>
      <c r="E240" s="360">
        <v>760</v>
      </c>
      <c r="F240" s="360">
        <v>580</v>
      </c>
      <c r="G240" s="360">
        <v>800</v>
      </c>
      <c r="H240" s="360">
        <v>1800</v>
      </c>
      <c r="I240" s="360">
        <v>1505</v>
      </c>
      <c r="J240" s="360">
        <v>1390</v>
      </c>
      <c r="K240" s="360">
        <v>305</v>
      </c>
    </row>
    <row r="241" spans="1:11" ht="16.2">
      <c r="A241" s="364" t="s">
        <v>2405</v>
      </c>
      <c r="B241" s="360"/>
      <c r="C241" s="360"/>
      <c r="D241" s="360"/>
      <c r="E241" s="360"/>
      <c r="F241" s="360"/>
      <c r="G241" s="360"/>
      <c r="H241" s="360"/>
      <c r="I241" s="360"/>
      <c r="J241" s="360"/>
      <c r="K241" s="360"/>
    </row>
    <row r="242" spans="1:11" ht="16.2">
      <c r="A242" s="362" t="s">
        <v>2406</v>
      </c>
      <c r="B242" s="360">
        <v>65</v>
      </c>
      <c r="C242" s="360">
        <v>1150</v>
      </c>
      <c r="D242" s="360">
        <v>440</v>
      </c>
      <c r="E242" s="360">
        <v>830</v>
      </c>
      <c r="F242" s="360">
        <v>650</v>
      </c>
      <c r="G242" s="360">
        <v>800</v>
      </c>
      <c r="H242" s="360">
        <v>1250</v>
      </c>
      <c r="I242" s="360">
        <v>1080</v>
      </c>
      <c r="J242" s="360">
        <v>800</v>
      </c>
      <c r="K242" s="360">
        <v>340</v>
      </c>
    </row>
    <row r="243" spans="1:11" ht="16.2">
      <c r="A243" s="362" t="s">
        <v>2407</v>
      </c>
      <c r="B243" s="360">
        <v>80</v>
      </c>
      <c r="C243" s="360">
        <v>1200</v>
      </c>
      <c r="D243" s="360">
        <v>440</v>
      </c>
      <c r="E243" s="360">
        <v>845</v>
      </c>
      <c r="F243" s="360">
        <v>650</v>
      </c>
      <c r="G243" s="360">
        <v>800</v>
      </c>
      <c r="H243" s="360">
        <v>1650</v>
      </c>
      <c r="I243" s="360">
        <v>1420</v>
      </c>
      <c r="J243" s="360">
        <v>1200</v>
      </c>
      <c r="K243" s="360">
        <v>340</v>
      </c>
    </row>
    <row r="244" spans="1:11" ht="16.2">
      <c r="A244" s="362" t="s">
        <v>2408</v>
      </c>
      <c r="B244" s="360">
        <v>80</v>
      </c>
      <c r="C244" s="360">
        <v>1250</v>
      </c>
      <c r="D244" s="360">
        <v>440</v>
      </c>
      <c r="E244" s="360">
        <v>845</v>
      </c>
      <c r="F244" s="360">
        <v>650</v>
      </c>
      <c r="G244" s="360">
        <v>800</v>
      </c>
      <c r="H244" s="360">
        <v>1980</v>
      </c>
      <c r="I244" s="365">
        <v>1740</v>
      </c>
      <c r="J244" s="360">
        <v>1530</v>
      </c>
      <c r="K244" s="360">
        <v>340</v>
      </c>
    </row>
    <row r="245" spans="1:11" ht="16.2">
      <c r="A245" s="363"/>
      <c r="B245" s="360"/>
      <c r="C245" s="360"/>
      <c r="D245" s="360"/>
      <c r="E245" s="360"/>
      <c r="F245" s="360"/>
      <c r="G245" s="360"/>
      <c r="H245" s="360"/>
      <c r="I245" s="360"/>
      <c r="J245" s="360"/>
      <c r="K245" s="360"/>
    </row>
    <row r="246" spans="1:11" ht="16.2">
      <c r="A246" s="362" t="s">
        <v>2409</v>
      </c>
      <c r="B246" s="360">
        <v>65</v>
      </c>
      <c r="C246" s="360">
        <v>1150</v>
      </c>
      <c r="D246" s="360">
        <v>440</v>
      </c>
      <c r="E246" s="360">
        <v>830</v>
      </c>
      <c r="F246" s="360">
        <v>650</v>
      </c>
      <c r="G246" s="360">
        <v>800</v>
      </c>
      <c r="H246" s="360">
        <v>1250</v>
      </c>
      <c r="I246" s="360">
        <v>1080</v>
      </c>
      <c r="J246" s="360">
        <v>800</v>
      </c>
      <c r="K246" s="360">
        <v>340</v>
      </c>
    </row>
    <row r="247" spans="1:11" ht="16.2">
      <c r="A247" s="362" t="s">
        <v>2410</v>
      </c>
      <c r="B247" s="360">
        <v>80</v>
      </c>
      <c r="C247" s="360">
        <v>1200</v>
      </c>
      <c r="D247" s="360">
        <v>440</v>
      </c>
      <c r="E247" s="360">
        <v>845</v>
      </c>
      <c r="F247" s="360">
        <v>650</v>
      </c>
      <c r="G247" s="360">
        <v>800</v>
      </c>
      <c r="H247" s="360">
        <v>1650</v>
      </c>
      <c r="I247" s="360">
        <v>1420</v>
      </c>
      <c r="J247" s="360">
        <v>1200</v>
      </c>
      <c r="K247" s="360">
        <v>340</v>
      </c>
    </row>
    <row r="248" spans="1:11" ht="16.2">
      <c r="A248" s="362" t="s">
        <v>2411</v>
      </c>
      <c r="B248" s="360">
        <v>80</v>
      </c>
      <c r="C248" s="360">
        <v>1250</v>
      </c>
      <c r="D248" s="360">
        <v>440</v>
      </c>
      <c r="E248" s="360">
        <v>845</v>
      </c>
      <c r="F248" s="360">
        <v>650</v>
      </c>
      <c r="G248" s="360">
        <v>800</v>
      </c>
      <c r="H248" s="360">
        <v>1980</v>
      </c>
      <c r="I248" s="365">
        <v>1740</v>
      </c>
      <c r="J248" s="360">
        <v>1530</v>
      </c>
      <c r="K248" s="360">
        <v>340</v>
      </c>
    </row>
    <row r="249" spans="1:11" ht="16.2">
      <c r="A249" s="363"/>
      <c r="B249" s="360"/>
      <c r="C249" s="360"/>
      <c r="D249" s="360"/>
      <c r="E249" s="360"/>
      <c r="F249" s="360"/>
      <c r="G249" s="360"/>
      <c r="H249" s="360"/>
      <c r="I249" s="360"/>
      <c r="J249" s="360"/>
      <c r="K249" s="360"/>
    </row>
    <row r="250" spans="1:11" ht="16.2">
      <c r="A250" s="362" t="s">
        <v>2412</v>
      </c>
      <c r="B250" s="360">
        <v>65</v>
      </c>
      <c r="C250" s="360">
        <v>1150</v>
      </c>
      <c r="D250" s="360">
        <v>440</v>
      </c>
      <c r="E250" s="360">
        <v>830</v>
      </c>
      <c r="F250" s="360">
        <v>650</v>
      </c>
      <c r="G250" s="360">
        <v>800</v>
      </c>
      <c r="H250" s="360">
        <v>1250</v>
      </c>
      <c r="I250" s="360">
        <v>1080</v>
      </c>
      <c r="J250" s="360">
        <v>800</v>
      </c>
      <c r="K250" s="360">
        <v>340</v>
      </c>
    </row>
    <row r="251" spans="1:11" ht="16.2">
      <c r="A251" s="362" t="s">
        <v>2413</v>
      </c>
      <c r="B251" s="360">
        <v>80</v>
      </c>
      <c r="C251" s="360">
        <v>1200</v>
      </c>
      <c r="D251" s="360">
        <v>440</v>
      </c>
      <c r="E251" s="360">
        <v>845</v>
      </c>
      <c r="F251" s="360">
        <v>650</v>
      </c>
      <c r="G251" s="360">
        <v>800</v>
      </c>
      <c r="H251" s="360">
        <v>1650</v>
      </c>
      <c r="I251" s="360">
        <v>1420</v>
      </c>
      <c r="J251" s="360">
        <v>1200</v>
      </c>
      <c r="K251" s="360">
        <v>340</v>
      </c>
    </row>
    <row r="252" spans="1:11" ht="16.2">
      <c r="A252" s="362" t="s">
        <v>2414</v>
      </c>
      <c r="B252" s="360">
        <v>80</v>
      </c>
      <c r="C252" s="360">
        <v>1250</v>
      </c>
      <c r="D252" s="360">
        <v>440</v>
      </c>
      <c r="E252" s="360">
        <v>845</v>
      </c>
      <c r="F252" s="360">
        <v>650</v>
      </c>
      <c r="G252" s="360">
        <v>800</v>
      </c>
      <c r="H252" s="360">
        <v>1980</v>
      </c>
      <c r="I252" s="365">
        <v>1740</v>
      </c>
      <c r="J252" s="360">
        <v>1530</v>
      </c>
      <c r="K252" s="360">
        <v>340</v>
      </c>
    </row>
    <row r="253" spans="1:11" ht="16.2">
      <c r="A253" s="363"/>
      <c r="B253" s="360"/>
      <c r="C253" s="360"/>
      <c r="D253" s="360"/>
      <c r="E253" s="360"/>
      <c r="F253" s="360"/>
      <c r="G253" s="360"/>
      <c r="H253" s="360"/>
      <c r="I253" s="360"/>
      <c r="J253" s="360"/>
      <c r="K253" s="360"/>
    </row>
    <row r="254" spans="1:11" ht="16.2">
      <c r="A254" s="362" t="s">
        <v>2415</v>
      </c>
      <c r="B254" s="360">
        <v>65</v>
      </c>
      <c r="C254" s="360">
        <v>1150</v>
      </c>
      <c r="D254" s="360">
        <v>440</v>
      </c>
      <c r="E254" s="360">
        <v>830</v>
      </c>
      <c r="F254" s="360">
        <v>650</v>
      </c>
      <c r="G254" s="360">
        <v>800</v>
      </c>
      <c r="H254" s="360">
        <v>1250</v>
      </c>
      <c r="I254" s="360">
        <v>1080</v>
      </c>
      <c r="J254" s="360">
        <v>800</v>
      </c>
      <c r="K254" s="360">
        <v>340</v>
      </c>
    </row>
    <row r="255" spans="1:11" ht="16.2">
      <c r="A255" s="362" t="s">
        <v>2416</v>
      </c>
      <c r="B255" s="360">
        <v>80</v>
      </c>
      <c r="C255" s="360">
        <v>1200</v>
      </c>
      <c r="D255" s="360">
        <v>440</v>
      </c>
      <c r="E255" s="360">
        <v>845</v>
      </c>
      <c r="F255" s="360">
        <v>650</v>
      </c>
      <c r="G255" s="360">
        <v>800</v>
      </c>
      <c r="H255" s="360">
        <v>1650</v>
      </c>
      <c r="I255" s="360">
        <v>1420</v>
      </c>
      <c r="J255" s="360">
        <v>1200</v>
      </c>
      <c r="K255" s="360">
        <v>340</v>
      </c>
    </row>
    <row r="256" spans="1:11" ht="16.2">
      <c r="A256" s="362" t="s">
        <v>2417</v>
      </c>
      <c r="B256" s="360">
        <v>80</v>
      </c>
      <c r="C256" s="360">
        <v>1250</v>
      </c>
      <c r="D256" s="360">
        <v>440</v>
      </c>
      <c r="E256" s="360">
        <v>845</v>
      </c>
      <c r="F256" s="360">
        <v>650</v>
      </c>
      <c r="G256" s="360">
        <v>800</v>
      </c>
      <c r="H256" s="360">
        <v>1980</v>
      </c>
      <c r="I256" s="365">
        <v>1740</v>
      </c>
      <c r="J256" s="360">
        <v>1530</v>
      </c>
      <c r="K256" s="360">
        <v>340</v>
      </c>
    </row>
    <row r="257" spans="1:11" ht="16.2">
      <c r="A257" s="363"/>
      <c r="B257" s="360"/>
      <c r="C257" s="360"/>
      <c r="D257" s="360"/>
      <c r="E257" s="360"/>
      <c r="F257" s="360"/>
      <c r="G257" s="360"/>
      <c r="H257" s="360"/>
      <c r="I257" s="360"/>
      <c r="J257" s="360"/>
      <c r="K257" s="360"/>
    </row>
    <row r="258" spans="1:11" ht="16.2">
      <c r="A258" s="362" t="s">
        <v>2418</v>
      </c>
      <c r="B258" s="360">
        <v>65</v>
      </c>
      <c r="C258" s="360">
        <v>1150</v>
      </c>
      <c r="D258" s="360">
        <v>440</v>
      </c>
      <c r="E258" s="360">
        <v>830</v>
      </c>
      <c r="F258" s="360">
        <v>650</v>
      </c>
      <c r="G258" s="360">
        <v>800</v>
      </c>
      <c r="H258" s="360">
        <v>1250</v>
      </c>
      <c r="I258" s="360">
        <v>1080</v>
      </c>
      <c r="J258" s="360">
        <v>800</v>
      </c>
      <c r="K258" s="360">
        <v>340</v>
      </c>
    </row>
    <row r="259" spans="1:11" ht="16.2">
      <c r="A259" s="362" t="s">
        <v>2419</v>
      </c>
      <c r="B259" s="360">
        <v>80</v>
      </c>
      <c r="C259" s="360">
        <v>1200</v>
      </c>
      <c r="D259" s="360">
        <v>440</v>
      </c>
      <c r="E259" s="360">
        <v>845</v>
      </c>
      <c r="F259" s="360">
        <v>650</v>
      </c>
      <c r="G259" s="360">
        <v>800</v>
      </c>
      <c r="H259" s="360">
        <v>1650</v>
      </c>
      <c r="I259" s="360">
        <v>1420</v>
      </c>
      <c r="J259" s="360">
        <v>1200</v>
      </c>
      <c r="K259" s="360">
        <v>340</v>
      </c>
    </row>
    <row r="260" spans="1:11" ht="16.2">
      <c r="A260" s="362" t="s">
        <v>2420</v>
      </c>
      <c r="B260" s="360">
        <v>80</v>
      </c>
      <c r="C260" s="360">
        <v>1250</v>
      </c>
      <c r="D260" s="360">
        <v>440</v>
      </c>
      <c r="E260" s="360">
        <v>845</v>
      </c>
      <c r="F260" s="360">
        <v>650</v>
      </c>
      <c r="G260" s="360">
        <v>800</v>
      </c>
      <c r="H260" s="360">
        <v>1980</v>
      </c>
      <c r="I260" s="365">
        <v>1740</v>
      </c>
      <c r="J260" s="360">
        <v>1530</v>
      </c>
      <c r="K260" s="360">
        <v>340</v>
      </c>
    </row>
    <row r="261" spans="1:11" ht="16.2">
      <c r="A261" s="363"/>
      <c r="B261" s="360"/>
      <c r="C261" s="360"/>
      <c r="D261" s="360"/>
      <c r="E261" s="360"/>
      <c r="F261" s="360"/>
      <c r="G261" s="360"/>
      <c r="H261" s="360"/>
      <c r="I261" s="360"/>
      <c r="J261" s="360"/>
      <c r="K261" s="360"/>
    </row>
    <row r="262" spans="1:11" ht="16.2">
      <c r="A262" s="362" t="s">
        <v>2421</v>
      </c>
      <c r="B262" s="360">
        <v>65</v>
      </c>
      <c r="C262" s="360">
        <v>1150</v>
      </c>
      <c r="D262" s="360">
        <v>440</v>
      </c>
      <c r="E262" s="360">
        <v>830</v>
      </c>
      <c r="F262" s="360">
        <v>650</v>
      </c>
      <c r="G262" s="360">
        <v>800</v>
      </c>
      <c r="H262" s="360">
        <v>1250</v>
      </c>
      <c r="I262" s="360">
        <v>1080</v>
      </c>
      <c r="J262" s="360">
        <v>800</v>
      </c>
      <c r="K262" s="360">
        <v>340</v>
      </c>
    </row>
    <row r="263" spans="1:11" ht="16.2">
      <c r="A263" s="362" t="s">
        <v>2422</v>
      </c>
      <c r="B263" s="360">
        <v>80</v>
      </c>
      <c r="C263" s="360">
        <v>1200</v>
      </c>
      <c r="D263" s="360">
        <v>440</v>
      </c>
      <c r="E263" s="360">
        <v>845</v>
      </c>
      <c r="F263" s="360">
        <v>650</v>
      </c>
      <c r="G263" s="360">
        <v>800</v>
      </c>
      <c r="H263" s="360">
        <v>1650</v>
      </c>
      <c r="I263" s="360">
        <v>1420</v>
      </c>
      <c r="J263" s="360">
        <v>1200</v>
      </c>
      <c r="K263" s="360">
        <v>340</v>
      </c>
    </row>
    <row r="264" spans="1:11" ht="16.2">
      <c r="A264" s="362" t="s">
        <v>2423</v>
      </c>
      <c r="B264" s="360">
        <v>80</v>
      </c>
      <c r="C264" s="360">
        <v>1250</v>
      </c>
      <c r="D264" s="360">
        <v>440</v>
      </c>
      <c r="E264" s="360">
        <v>845</v>
      </c>
      <c r="F264" s="360">
        <v>650</v>
      </c>
      <c r="G264" s="360">
        <v>800</v>
      </c>
      <c r="H264" s="360">
        <v>1980</v>
      </c>
      <c r="I264" s="365">
        <v>1740</v>
      </c>
      <c r="J264" s="360">
        <v>1530</v>
      </c>
      <c r="K264" s="360">
        <v>340</v>
      </c>
    </row>
    <row r="265" spans="1:11" ht="16.2">
      <c r="A265" s="363"/>
      <c r="B265" s="360"/>
      <c r="C265" s="360"/>
      <c r="D265" s="360"/>
      <c r="E265" s="360"/>
      <c r="F265" s="360"/>
      <c r="G265" s="360"/>
      <c r="H265" s="360"/>
      <c r="I265" s="360"/>
      <c r="J265" s="360"/>
      <c r="K265" s="360"/>
    </row>
    <row r="266" spans="1:11" ht="16.2">
      <c r="A266" s="362" t="s">
        <v>2424</v>
      </c>
      <c r="B266" s="360">
        <v>65</v>
      </c>
      <c r="C266" s="360">
        <v>1150</v>
      </c>
      <c r="D266" s="360">
        <v>440</v>
      </c>
      <c r="E266" s="360">
        <v>830</v>
      </c>
      <c r="F266" s="360">
        <v>650</v>
      </c>
      <c r="G266" s="360">
        <v>800</v>
      </c>
      <c r="H266" s="360">
        <v>1250</v>
      </c>
      <c r="I266" s="360">
        <v>1080</v>
      </c>
      <c r="J266" s="360">
        <v>800</v>
      </c>
      <c r="K266" s="360">
        <v>340</v>
      </c>
    </row>
    <row r="267" spans="1:11" ht="16.2">
      <c r="A267" s="362" t="s">
        <v>2425</v>
      </c>
      <c r="B267" s="360">
        <v>80</v>
      </c>
      <c r="C267" s="360">
        <v>1200</v>
      </c>
      <c r="D267" s="360">
        <v>440</v>
      </c>
      <c r="E267" s="360">
        <v>845</v>
      </c>
      <c r="F267" s="360">
        <v>650</v>
      </c>
      <c r="G267" s="360">
        <v>800</v>
      </c>
      <c r="H267" s="360">
        <v>1650</v>
      </c>
      <c r="I267" s="360">
        <v>1420</v>
      </c>
      <c r="J267" s="360">
        <v>1200</v>
      </c>
      <c r="K267" s="360">
        <v>340</v>
      </c>
    </row>
    <row r="268" spans="1:11" ht="16.2">
      <c r="A268" s="362" t="s">
        <v>2426</v>
      </c>
      <c r="B268" s="360">
        <v>80</v>
      </c>
      <c r="C268" s="360">
        <v>1250</v>
      </c>
      <c r="D268" s="360">
        <v>440</v>
      </c>
      <c r="E268" s="360">
        <v>845</v>
      </c>
      <c r="F268" s="360">
        <v>650</v>
      </c>
      <c r="G268" s="360">
        <v>800</v>
      </c>
      <c r="H268" s="360">
        <v>1980</v>
      </c>
      <c r="I268" s="365">
        <v>1740</v>
      </c>
      <c r="J268" s="360">
        <v>1530</v>
      </c>
      <c r="K268" s="360">
        <v>340</v>
      </c>
    </row>
    <row r="269" spans="1:11" ht="16.2">
      <c r="A269" s="363"/>
      <c r="B269" s="360"/>
      <c r="C269" s="360"/>
      <c r="D269" s="360"/>
      <c r="E269" s="360"/>
      <c r="F269" s="360"/>
      <c r="G269" s="360"/>
      <c r="H269" s="360"/>
      <c r="I269" s="360"/>
      <c r="J269" s="360"/>
      <c r="K269" s="360"/>
    </row>
    <row r="270" spans="1:11" ht="16.2">
      <c r="A270" s="362" t="s">
        <v>2427</v>
      </c>
      <c r="B270" s="360">
        <v>65</v>
      </c>
      <c r="C270" s="360">
        <v>1150</v>
      </c>
      <c r="D270" s="360">
        <v>440</v>
      </c>
      <c r="E270" s="360">
        <v>830</v>
      </c>
      <c r="F270" s="360">
        <v>650</v>
      </c>
      <c r="G270" s="360">
        <v>800</v>
      </c>
      <c r="H270" s="360">
        <v>1250</v>
      </c>
      <c r="I270" s="360">
        <v>1080</v>
      </c>
      <c r="J270" s="360">
        <v>800</v>
      </c>
      <c r="K270" s="360">
        <v>340</v>
      </c>
    </row>
    <row r="271" spans="1:11" ht="16.2">
      <c r="A271" s="362" t="s">
        <v>2428</v>
      </c>
      <c r="B271" s="360">
        <v>80</v>
      </c>
      <c r="C271" s="360">
        <v>1200</v>
      </c>
      <c r="D271" s="360">
        <v>440</v>
      </c>
      <c r="E271" s="360">
        <v>845</v>
      </c>
      <c r="F271" s="360">
        <v>650</v>
      </c>
      <c r="G271" s="360">
        <v>800</v>
      </c>
      <c r="H271" s="360">
        <v>1650</v>
      </c>
      <c r="I271" s="360">
        <v>1420</v>
      </c>
      <c r="J271" s="360">
        <v>1200</v>
      </c>
      <c r="K271" s="360">
        <v>340</v>
      </c>
    </row>
    <row r="272" spans="1:11" ht="16.2">
      <c r="A272" s="362" t="s">
        <v>2429</v>
      </c>
      <c r="B272" s="360">
        <v>80</v>
      </c>
      <c r="C272" s="360">
        <v>1250</v>
      </c>
      <c r="D272" s="360">
        <v>440</v>
      </c>
      <c r="E272" s="360">
        <v>845</v>
      </c>
      <c r="F272" s="360">
        <v>650</v>
      </c>
      <c r="G272" s="360">
        <v>800</v>
      </c>
      <c r="H272" s="360">
        <v>1980</v>
      </c>
      <c r="I272" s="365">
        <v>1740</v>
      </c>
      <c r="J272" s="360">
        <v>1530</v>
      </c>
      <c r="K272" s="360">
        <v>340</v>
      </c>
    </row>
    <row r="273" spans="1:11" ht="16.2">
      <c r="A273" s="363"/>
      <c r="B273" s="360"/>
      <c r="C273" s="360"/>
      <c r="D273" s="360"/>
      <c r="E273" s="360"/>
      <c r="F273" s="360"/>
      <c r="G273" s="360"/>
      <c r="H273" s="360"/>
      <c r="I273" s="360"/>
      <c r="J273" s="360"/>
      <c r="K273" s="360"/>
    </row>
    <row r="274" spans="1:11" ht="16.2">
      <c r="A274" s="362" t="s">
        <v>2430</v>
      </c>
      <c r="B274" s="360">
        <v>65</v>
      </c>
      <c r="C274" s="360">
        <v>1150</v>
      </c>
      <c r="D274" s="360">
        <v>440</v>
      </c>
      <c r="E274" s="360">
        <v>830</v>
      </c>
      <c r="F274" s="360">
        <v>650</v>
      </c>
      <c r="G274" s="360">
        <v>800</v>
      </c>
      <c r="H274" s="360">
        <v>1250</v>
      </c>
      <c r="I274" s="360">
        <v>1080</v>
      </c>
      <c r="J274" s="360">
        <v>800</v>
      </c>
      <c r="K274" s="360">
        <v>340</v>
      </c>
    </row>
    <row r="275" spans="1:11" ht="16.2">
      <c r="A275" s="362" t="s">
        <v>2431</v>
      </c>
      <c r="B275" s="360">
        <v>80</v>
      </c>
      <c r="C275" s="360">
        <v>1200</v>
      </c>
      <c r="D275" s="360">
        <v>440</v>
      </c>
      <c r="E275" s="360">
        <v>845</v>
      </c>
      <c r="F275" s="360">
        <v>650</v>
      </c>
      <c r="G275" s="360">
        <v>800</v>
      </c>
      <c r="H275" s="360">
        <v>1650</v>
      </c>
      <c r="I275" s="360">
        <v>1420</v>
      </c>
      <c r="J275" s="360">
        <v>1200</v>
      </c>
      <c r="K275" s="360">
        <v>340</v>
      </c>
    </row>
    <row r="276" spans="1:11" ht="16.2">
      <c r="A276" s="362" t="s">
        <v>2432</v>
      </c>
      <c r="B276" s="360">
        <v>80</v>
      </c>
      <c r="C276" s="360">
        <v>1250</v>
      </c>
      <c r="D276" s="360">
        <v>440</v>
      </c>
      <c r="E276" s="360">
        <v>845</v>
      </c>
      <c r="F276" s="360">
        <v>650</v>
      </c>
      <c r="G276" s="360">
        <v>800</v>
      </c>
      <c r="H276" s="360">
        <v>1980</v>
      </c>
      <c r="I276" s="365">
        <v>1740</v>
      </c>
      <c r="J276" s="360">
        <v>1530</v>
      </c>
      <c r="K276" s="360">
        <v>340</v>
      </c>
    </row>
    <row r="277" spans="1:11" ht="16.2">
      <c r="A277" s="363"/>
      <c r="B277" s="360"/>
      <c r="C277" s="360"/>
      <c r="D277" s="360"/>
      <c r="E277" s="360"/>
      <c r="F277" s="360"/>
      <c r="G277" s="360"/>
      <c r="H277" s="360"/>
      <c r="I277" s="360"/>
      <c r="J277" s="360"/>
      <c r="K277" s="360"/>
    </row>
    <row r="278" spans="1:11" ht="16.2">
      <c r="A278" s="362" t="s">
        <v>2433</v>
      </c>
      <c r="B278" s="360">
        <v>65</v>
      </c>
      <c r="C278" s="360">
        <v>1150</v>
      </c>
      <c r="D278" s="360">
        <v>440</v>
      </c>
      <c r="E278" s="360">
        <v>830</v>
      </c>
      <c r="F278" s="360">
        <v>650</v>
      </c>
      <c r="G278" s="360">
        <v>800</v>
      </c>
      <c r="H278" s="360">
        <v>1250</v>
      </c>
      <c r="I278" s="360">
        <v>1080</v>
      </c>
      <c r="J278" s="360">
        <v>800</v>
      </c>
      <c r="K278" s="360">
        <v>340</v>
      </c>
    </row>
    <row r="279" spans="1:11" ht="16.2">
      <c r="A279" s="362" t="s">
        <v>2434</v>
      </c>
      <c r="B279" s="360">
        <v>80</v>
      </c>
      <c r="C279" s="360">
        <v>1200</v>
      </c>
      <c r="D279" s="360">
        <v>440</v>
      </c>
      <c r="E279" s="360">
        <v>845</v>
      </c>
      <c r="F279" s="360">
        <v>650</v>
      </c>
      <c r="G279" s="360">
        <v>800</v>
      </c>
      <c r="H279" s="360">
        <v>1650</v>
      </c>
      <c r="I279" s="360">
        <v>1420</v>
      </c>
      <c r="J279" s="360">
        <v>1200</v>
      </c>
      <c r="K279" s="360">
        <v>340</v>
      </c>
    </row>
    <row r="280" spans="1:11" ht="16.2">
      <c r="A280" s="362" t="s">
        <v>2435</v>
      </c>
      <c r="B280" s="360">
        <v>80</v>
      </c>
      <c r="C280" s="360">
        <v>1250</v>
      </c>
      <c r="D280" s="360">
        <v>440</v>
      </c>
      <c r="E280" s="360">
        <v>845</v>
      </c>
      <c r="F280" s="360">
        <v>650</v>
      </c>
      <c r="G280" s="360">
        <v>800</v>
      </c>
      <c r="H280" s="360">
        <v>1980</v>
      </c>
      <c r="I280" s="365">
        <v>1740</v>
      </c>
      <c r="J280" s="360">
        <v>1530</v>
      </c>
      <c r="K280" s="360">
        <v>340</v>
      </c>
    </row>
    <row r="281" spans="1:11" ht="16.2">
      <c r="A281" s="363"/>
      <c r="B281" s="360"/>
      <c r="C281" s="360"/>
      <c r="D281" s="360"/>
      <c r="E281" s="360"/>
      <c r="F281" s="360"/>
      <c r="G281" s="360"/>
      <c r="H281" s="360"/>
      <c r="I281" s="360"/>
      <c r="J281" s="360"/>
      <c r="K281" s="360"/>
    </row>
    <row r="282" spans="1:11" ht="16.2">
      <c r="A282" s="362" t="s">
        <v>2436</v>
      </c>
      <c r="B282" s="360">
        <v>65</v>
      </c>
      <c r="C282" s="360">
        <v>1250</v>
      </c>
      <c r="D282" s="360">
        <v>440</v>
      </c>
      <c r="E282" s="360">
        <v>830</v>
      </c>
      <c r="F282" s="360">
        <v>650</v>
      </c>
      <c r="G282" s="360">
        <v>800</v>
      </c>
      <c r="H282" s="360">
        <v>1250</v>
      </c>
      <c r="I282" s="360">
        <v>1080</v>
      </c>
      <c r="J282" s="360">
        <v>800</v>
      </c>
      <c r="K282" s="360">
        <v>340</v>
      </c>
    </row>
    <row r="283" spans="1:11" ht="16.2">
      <c r="A283" s="362" t="s">
        <v>2437</v>
      </c>
      <c r="B283" s="360">
        <v>80</v>
      </c>
      <c r="C283" s="360">
        <v>1300</v>
      </c>
      <c r="D283" s="360">
        <v>440</v>
      </c>
      <c r="E283" s="360">
        <v>845</v>
      </c>
      <c r="F283" s="360">
        <v>650</v>
      </c>
      <c r="G283" s="360">
        <v>800</v>
      </c>
      <c r="H283" s="360">
        <v>1650</v>
      </c>
      <c r="I283" s="360">
        <v>1420</v>
      </c>
      <c r="J283" s="360">
        <v>1200</v>
      </c>
      <c r="K283" s="360">
        <v>340</v>
      </c>
    </row>
    <row r="284" spans="1:11" ht="16.2">
      <c r="A284" s="362" t="s">
        <v>2438</v>
      </c>
      <c r="B284" s="360">
        <v>80</v>
      </c>
      <c r="C284" s="360">
        <v>1350</v>
      </c>
      <c r="D284" s="360">
        <v>440</v>
      </c>
      <c r="E284" s="360">
        <v>845</v>
      </c>
      <c r="F284" s="360">
        <v>650</v>
      </c>
      <c r="G284" s="360">
        <v>800</v>
      </c>
      <c r="H284" s="360">
        <v>1980</v>
      </c>
      <c r="I284" s="365">
        <v>1740</v>
      </c>
      <c r="J284" s="360">
        <v>1530</v>
      </c>
      <c r="K284" s="360">
        <v>340</v>
      </c>
    </row>
    <row r="285" spans="1:11" ht="16.2">
      <c r="A285" s="363"/>
      <c r="B285" s="360"/>
      <c r="C285" s="360"/>
      <c r="D285" s="360"/>
      <c r="E285" s="360"/>
      <c r="F285" s="360"/>
      <c r="G285" s="360"/>
      <c r="H285" s="360"/>
      <c r="I285" s="360"/>
      <c r="J285" s="360"/>
      <c r="K285" s="360"/>
    </row>
    <row r="286" spans="1:11" ht="16.2">
      <c r="A286" s="362" t="s">
        <v>2439</v>
      </c>
      <c r="B286" s="360">
        <v>65</v>
      </c>
      <c r="C286" s="360">
        <v>1250</v>
      </c>
      <c r="D286" s="360">
        <v>440</v>
      </c>
      <c r="E286" s="360">
        <v>830</v>
      </c>
      <c r="F286" s="360">
        <v>650</v>
      </c>
      <c r="G286" s="360">
        <v>800</v>
      </c>
      <c r="H286" s="360">
        <v>1250</v>
      </c>
      <c r="I286" s="360">
        <v>1080</v>
      </c>
      <c r="J286" s="360">
        <v>800</v>
      </c>
      <c r="K286" s="360">
        <v>340</v>
      </c>
    </row>
    <row r="287" spans="1:11" ht="16.2">
      <c r="A287" s="362" t="s">
        <v>2440</v>
      </c>
      <c r="B287" s="360">
        <v>80</v>
      </c>
      <c r="C287" s="360">
        <v>1300</v>
      </c>
      <c r="D287" s="360">
        <v>440</v>
      </c>
      <c r="E287" s="360">
        <v>845</v>
      </c>
      <c r="F287" s="360">
        <v>650</v>
      </c>
      <c r="G287" s="360">
        <v>800</v>
      </c>
      <c r="H287" s="360">
        <v>1650</v>
      </c>
      <c r="I287" s="360">
        <v>1420</v>
      </c>
      <c r="J287" s="360">
        <v>1200</v>
      </c>
      <c r="K287" s="360">
        <v>340</v>
      </c>
    </row>
    <row r="288" spans="1:11" ht="16.2">
      <c r="A288" s="362" t="s">
        <v>2441</v>
      </c>
      <c r="B288" s="360">
        <v>80</v>
      </c>
      <c r="C288" s="360">
        <v>1350</v>
      </c>
      <c r="D288" s="360">
        <v>440</v>
      </c>
      <c r="E288" s="360">
        <v>845</v>
      </c>
      <c r="F288" s="360">
        <v>650</v>
      </c>
      <c r="G288" s="360">
        <v>800</v>
      </c>
      <c r="H288" s="360">
        <v>1980</v>
      </c>
      <c r="I288" s="365">
        <v>1740</v>
      </c>
      <c r="J288" s="360">
        <v>1530</v>
      </c>
      <c r="K288" s="360">
        <v>340</v>
      </c>
    </row>
    <row r="289" spans="1:11" ht="16.2">
      <c r="A289" s="363"/>
      <c r="B289" s="360"/>
      <c r="C289" s="360"/>
      <c r="D289" s="360"/>
      <c r="E289" s="360"/>
      <c r="F289" s="360"/>
      <c r="G289" s="360"/>
      <c r="H289" s="360"/>
      <c r="I289" s="360"/>
      <c r="J289" s="360"/>
      <c r="K289" s="360"/>
    </row>
    <row r="290" spans="1:11" ht="16.2">
      <c r="A290" s="362" t="s">
        <v>2442</v>
      </c>
      <c r="B290" s="360">
        <v>65</v>
      </c>
      <c r="C290" s="360">
        <v>1450</v>
      </c>
      <c r="D290" s="360">
        <v>440</v>
      </c>
      <c r="E290" s="360">
        <v>830</v>
      </c>
      <c r="F290" s="360">
        <v>650</v>
      </c>
      <c r="G290" s="360">
        <v>800</v>
      </c>
      <c r="H290" s="360">
        <v>1250</v>
      </c>
      <c r="I290" s="360">
        <v>1080</v>
      </c>
      <c r="J290" s="360">
        <v>800</v>
      </c>
      <c r="K290" s="360">
        <v>340</v>
      </c>
    </row>
    <row r="291" spans="1:11" ht="16.2">
      <c r="A291" s="362" t="s">
        <v>2443</v>
      </c>
      <c r="B291" s="360">
        <v>80</v>
      </c>
      <c r="C291" s="360">
        <v>1500</v>
      </c>
      <c r="D291" s="360">
        <v>440</v>
      </c>
      <c r="E291" s="360">
        <v>845</v>
      </c>
      <c r="F291" s="360">
        <v>650</v>
      </c>
      <c r="G291" s="360">
        <v>800</v>
      </c>
      <c r="H291" s="360">
        <v>1650</v>
      </c>
      <c r="I291" s="360">
        <v>1420</v>
      </c>
      <c r="J291" s="360">
        <v>1200</v>
      </c>
      <c r="K291" s="360">
        <v>340</v>
      </c>
    </row>
    <row r="292" spans="1:11" ht="16.2">
      <c r="A292" s="362" t="s">
        <v>2444</v>
      </c>
      <c r="B292" s="360">
        <v>80</v>
      </c>
      <c r="C292" s="360">
        <v>1550</v>
      </c>
      <c r="D292" s="360">
        <v>440</v>
      </c>
      <c r="E292" s="360">
        <v>845</v>
      </c>
      <c r="F292" s="360">
        <v>650</v>
      </c>
      <c r="G292" s="360">
        <v>800</v>
      </c>
      <c r="H292" s="360">
        <v>1980</v>
      </c>
      <c r="I292" s="365">
        <v>1740</v>
      </c>
      <c r="J292" s="360">
        <v>1530</v>
      </c>
      <c r="K292" s="360">
        <v>340</v>
      </c>
    </row>
    <row r="293" spans="1:11" ht="16.2">
      <c r="A293" s="363"/>
      <c r="B293" s="360"/>
      <c r="C293" s="360"/>
      <c r="D293" s="360"/>
      <c r="E293" s="360"/>
      <c r="F293" s="360"/>
      <c r="G293" s="360"/>
      <c r="H293" s="360"/>
      <c r="I293" s="360"/>
      <c r="J293" s="360"/>
      <c r="K293" s="360"/>
    </row>
    <row r="294" spans="1:11" ht="16.2">
      <c r="A294" s="362" t="s">
        <v>2445</v>
      </c>
      <c r="B294" s="360">
        <v>65</v>
      </c>
      <c r="C294" s="360">
        <v>1450</v>
      </c>
      <c r="D294" s="360">
        <v>440</v>
      </c>
      <c r="E294" s="360">
        <v>830</v>
      </c>
      <c r="F294" s="360">
        <v>650</v>
      </c>
      <c r="G294" s="360">
        <v>800</v>
      </c>
      <c r="H294" s="360">
        <v>1250</v>
      </c>
      <c r="I294" s="360">
        <v>1080</v>
      </c>
      <c r="J294" s="360">
        <v>800</v>
      </c>
      <c r="K294" s="360">
        <v>340</v>
      </c>
    </row>
    <row r="295" spans="1:11" ht="16.2">
      <c r="A295" s="362" t="s">
        <v>2446</v>
      </c>
      <c r="B295" s="360">
        <v>80</v>
      </c>
      <c r="C295" s="360">
        <v>1500</v>
      </c>
      <c r="D295" s="360">
        <v>440</v>
      </c>
      <c r="E295" s="360">
        <v>845</v>
      </c>
      <c r="F295" s="360">
        <v>650</v>
      </c>
      <c r="G295" s="360">
        <v>800</v>
      </c>
      <c r="H295" s="360">
        <v>1650</v>
      </c>
      <c r="I295" s="360">
        <v>1420</v>
      </c>
      <c r="J295" s="360">
        <v>1200</v>
      </c>
      <c r="K295" s="360">
        <v>340</v>
      </c>
    </row>
    <row r="296" spans="1:11" ht="16.2">
      <c r="A296" s="362" t="s">
        <v>2447</v>
      </c>
      <c r="B296" s="360">
        <v>80</v>
      </c>
      <c r="C296" s="360">
        <v>1550</v>
      </c>
      <c r="D296" s="360">
        <v>440</v>
      </c>
      <c r="E296" s="360">
        <v>845</v>
      </c>
      <c r="F296" s="360">
        <v>650</v>
      </c>
      <c r="G296" s="360">
        <v>800</v>
      </c>
      <c r="H296" s="360">
        <v>1980</v>
      </c>
      <c r="I296" s="365">
        <v>1740</v>
      </c>
      <c r="J296" s="360">
        <v>1530</v>
      </c>
      <c r="K296" s="360">
        <v>340</v>
      </c>
    </row>
    <row r="297" spans="1:11" ht="16.2">
      <c r="A297" s="363"/>
      <c r="B297" s="360"/>
      <c r="C297" s="360"/>
      <c r="D297" s="360"/>
      <c r="E297" s="360"/>
      <c r="F297" s="360"/>
      <c r="G297" s="360"/>
      <c r="H297" s="360"/>
      <c r="I297" s="360"/>
      <c r="J297" s="360"/>
      <c r="K297" s="360"/>
    </row>
    <row r="298" spans="1:11" ht="16.2">
      <c r="A298" s="362" t="s">
        <v>2448</v>
      </c>
      <c r="B298" s="360">
        <v>65</v>
      </c>
      <c r="C298" s="360">
        <v>1450</v>
      </c>
      <c r="D298" s="360">
        <v>440</v>
      </c>
      <c r="E298" s="360">
        <v>830</v>
      </c>
      <c r="F298" s="360">
        <v>650</v>
      </c>
      <c r="G298" s="360">
        <v>800</v>
      </c>
      <c r="H298" s="360">
        <v>1250</v>
      </c>
      <c r="I298" s="360">
        <v>1080</v>
      </c>
      <c r="J298" s="360">
        <v>800</v>
      </c>
      <c r="K298" s="360">
        <v>340</v>
      </c>
    </row>
    <row r="299" spans="1:11" ht="16.2">
      <c r="A299" s="362" t="s">
        <v>2449</v>
      </c>
      <c r="B299" s="360">
        <v>80</v>
      </c>
      <c r="C299" s="360">
        <v>1500</v>
      </c>
      <c r="D299" s="360">
        <v>440</v>
      </c>
      <c r="E299" s="360">
        <v>845</v>
      </c>
      <c r="F299" s="360">
        <v>650</v>
      </c>
      <c r="G299" s="360">
        <v>800</v>
      </c>
      <c r="H299" s="360">
        <v>1650</v>
      </c>
      <c r="I299" s="360">
        <v>1420</v>
      </c>
      <c r="J299" s="360">
        <v>1200</v>
      </c>
      <c r="K299" s="360">
        <v>340</v>
      </c>
    </row>
    <row r="300" spans="1:11" ht="16.2">
      <c r="A300" s="362" t="s">
        <v>2450</v>
      </c>
      <c r="B300" s="360">
        <v>80</v>
      </c>
      <c r="C300" s="360">
        <v>1550</v>
      </c>
      <c r="D300" s="360">
        <v>440</v>
      </c>
      <c r="E300" s="360">
        <v>845</v>
      </c>
      <c r="F300" s="360">
        <v>650</v>
      </c>
      <c r="G300" s="360">
        <v>800</v>
      </c>
      <c r="H300" s="360">
        <v>1980</v>
      </c>
      <c r="I300" s="365">
        <v>1740</v>
      </c>
      <c r="J300" s="360">
        <v>1530</v>
      </c>
      <c r="K300" s="360">
        <v>340</v>
      </c>
    </row>
    <row r="301" spans="1:11" ht="16.2">
      <c r="A301" s="366" t="s">
        <v>2451</v>
      </c>
      <c r="B301" s="367"/>
      <c r="C301" s="367"/>
      <c r="D301" s="367"/>
      <c r="E301" s="367"/>
      <c r="F301" s="367"/>
      <c r="G301" s="367"/>
      <c r="H301" s="367"/>
      <c r="I301" s="367"/>
      <c r="J301" s="367"/>
      <c r="K301" s="367"/>
    </row>
    <row r="302" spans="1:11" ht="16.2">
      <c r="A302" s="367" t="s">
        <v>2452</v>
      </c>
      <c r="B302" s="367">
        <v>80</v>
      </c>
      <c r="C302" s="367">
        <v>1250</v>
      </c>
      <c r="D302" s="367">
        <v>560</v>
      </c>
      <c r="E302" s="367">
        <v>845</v>
      </c>
      <c r="F302" s="367">
        <v>650</v>
      </c>
      <c r="G302" s="367">
        <v>800</v>
      </c>
      <c r="H302" s="367">
        <v>1360</v>
      </c>
      <c r="I302" s="367">
        <v>1080</v>
      </c>
      <c r="J302" s="367">
        <v>800</v>
      </c>
      <c r="K302" s="367">
        <v>340</v>
      </c>
    </row>
    <row r="303" spans="1:11" ht="16.2">
      <c r="A303" s="367" t="s">
        <v>2453</v>
      </c>
      <c r="B303" s="367">
        <v>100</v>
      </c>
      <c r="C303" s="367">
        <v>1300</v>
      </c>
      <c r="D303" s="367">
        <v>560</v>
      </c>
      <c r="E303" s="367">
        <v>865</v>
      </c>
      <c r="F303" s="367">
        <v>650</v>
      </c>
      <c r="G303" s="367">
        <v>800</v>
      </c>
      <c r="H303" s="367">
        <v>1700</v>
      </c>
      <c r="I303" s="367">
        <v>1420</v>
      </c>
      <c r="J303" s="367">
        <v>1200</v>
      </c>
      <c r="K303" s="367">
        <v>340</v>
      </c>
    </row>
    <row r="304" spans="1:11" ht="16.2">
      <c r="A304" s="367" t="s">
        <v>2454</v>
      </c>
      <c r="B304" s="367">
        <v>125</v>
      </c>
      <c r="C304" s="367">
        <v>1350</v>
      </c>
      <c r="D304" s="367">
        <v>560</v>
      </c>
      <c r="E304" s="367">
        <v>895</v>
      </c>
      <c r="F304" s="367">
        <v>650</v>
      </c>
      <c r="G304" s="367">
        <v>800</v>
      </c>
      <c r="H304" s="367">
        <v>2050</v>
      </c>
      <c r="I304" s="368">
        <v>1740</v>
      </c>
      <c r="J304" s="367">
        <v>1530</v>
      </c>
      <c r="K304" s="367">
        <v>340</v>
      </c>
    </row>
    <row r="305" spans="1:11" ht="16.2">
      <c r="A305" s="369"/>
      <c r="B305" s="367"/>
      <c r="C305" s="367"/>
      <c r="D305" s="367"/>
      <c r="E305" s="367"/>
      <c r="F305" s="367"/>
      <c r="G305" s="367"/>
      <c r="H305" s="367"/>
      <c r="I305" s="367"/>
      <c r="J305" s="367"/>
      <c r="K305" s="367"/>
    </row>
    <row r="306" spans="1:11" ht="16.2">
      <c r="A306" s="367" t="s">
        <v>2455</v>
      </c>
      <c r="B306" s="367">
        <v>80</v>
      </c>
      <c r="C306" s="367">
        <v>1250</v>
      </c>
      <c r="D306" s="367">
        <v>560</v>
      </c>
      <c r="E306" s="367">
        <v>845</v>
      </c>
      <c r="F306" s="367">
        <v>650</v>
      </c>
      <c r="G306" s="367">
        <v>800</v>
      </c>
      <c r="H306" s="367">
        <v>1360</v>
      </c>
      <c r="I306" s="367">
        <v>1080</v>
      </c>
      <c r="J306" s="367">
        <v>800</v>
      </c>
      <c r="K306" s="367">
        <v>340</v>
      </c>
    </row>
    <row r="307" spans="1:11" ht="16.2">
      <c r="A307" s="367" t="s">
        <v>2456</v>
      </c>
      <c r="B307" s="367">
        <v>100</v>
      </c>
      <c r="C307" s="367">
        <v>1300</v>
      </c>
      <c r="D307" s="367">
        <v>560</v>
      </c>
      <c r="E307" s="367">
        <v>865</v>
      </c>
      <c r="F307" s="367">
        <v>650</v>
      </c>
      <c r="G307" s="367">
        <v>800</v>
      </c>
      <c r="H307" s="367">
        <v>1700</v>
      </c>
      <c r="I307" s="367">
        <v>1420</v>
      </c>
      <c r="J307" s="367">
        <v>1200</v>
      </c>
      <c r="K307" s="367">
        <v>340</v>
      </c>
    </row>
    <row r="308" spans="1:11" ht="16.2">
      <c r="A308" s="367" t="s">
        <v>2457</v>
      </c>
      <c r="B308" s="367">
        <v>125</v>
      </c>
      <c r="C308" s="367">
        <v>1350</v>
      </c>
      <c r="D308" s="367">
        <v>560</v>
      </c>
      <c r="E308" s="367">
        <v>895</v>
      </c>
      <c r="F308" s="367">
        <v>650</v>
      </c>
      <c r="G308" s="367">
        <v>800</v>
      </c>
      <c r="H308" s="367">
        <v>2050</v>
      </c>
      <c r="I308" s="368">
        <v>1740</v>
      </c>
      <c r="J308" s="367">
        <v>1530</v>
      </c>
      <c r="K308" s="367">
        <v>340</v>
      </c>
    </row>
    <row r="309" spans="1:11" ht="16.2">
      <c r="A309" s="369"/>
      <c r="B309" s="367"/>
      <c r="C309" s="367"/>
      <c r="D309" s="367"/>
      <c r="E309" s="367"/>
      <c r="F309" s="367"/>
      <c r="G309" s="367"/>
      <c r="H309" s="367"/>
      <c r="I309" s="367"/>
      <c r="J309" s="367"/>
      <c r="K309" s="367"/>
    </row>
    <row r="310" spans="1:11" ht="16.2">
      <c r="A310" s="367" t="s">
        <v>2458</v>
      </c>
      <c r="B310" s="367">
        <v>80</v>
      </c>
      <c r="C310" s="367">
        <v>1250</v>
      </c>
      <c r="D310" s="367">
        <v>560</v>
      </c>
      <c r="E310" s="367">
        <v>845</v>
      </c>
      <c r="F310" s="367">
        <v>650</v>
      </c>
      <c r="G310" s="367">
        <v>800</v>
      </c>
      <c r="H310" s="367">
        <v>1360</v>
      </c>
      <c r="I310" s="367">
        <v>1080</v>
      </c>
      <c r="J310" s="367">
        <v>800</v>
      </c>
      <c r="K310" s="367">
        <v>340</v>
      </c>
    </row>
    <row r="311" spans="1:11" ht="16.2">
      <c r="A311" s="367" t="s">
        <v>2459</v>
      </c>
      <c r="B311" s="367">
        <v>100</v>
      </c>
      <c r="C311" s="367">
        <v>1300</v>
      </c>
      <c r="D311" s="367">
        <v>560</v>
      </c>
      <c r="E311" s="367">
        <v>865</v>
      </c>
      <c r="F311" s="367">
        <v>650</v>
      </c>
      <c r="G311" s="367">
        <v>800</v>
      </c>
      <c r="H311" s="367">
        <v>1700</v>
      </c>
      <c r="I311" s="367">
        <v>1420</v>
      </c>
      <c r="J311" s="367">
        <v>1200</v>
      </c>
      <c r="K311" s="367">
        <v>340</v>
      </c>
    </row>
    <row r="312" spans="1:11" ht="16.2">
      <c r="A312" s="367" t="s">
        <v>2460</v>
      </c>
      <c r="B312" s="367">
        <v>125</v>
      </c>
      <c r="C312" s="367">
        <v>1350</v>
      </c>
      <c r="D312" s="367">
        <v>560</v>
      </c>
      <c r="E312" s="367">
        <v>895</v>
      </c>
      <c r="F312" s="367">
        <v>650</v>
      </c>
      <c r="G312" s="367">
        <v>800</v>
      </c>
      <c r="H312" s="367">
        <v>2050</v>
      </c>
      <c r="I312" s="368">
        <v>1740</v>
      </c>
      <c r="J312" s="367">
        <v>1530</v>
      </c>
      <c r="K312" s="367">
        <v>340</v>
      </c>
    </row>
    <row r="313" spans="1:11" ht="16.2">
      <c r="A313" s="369"/>
      <c r="B313" s="367"/>
      <c r="C313" s="367"/>
      <c r="D313" s="367"/>
      <c r="E313" s="367"/>
      <c r="F313" s="367"/>
      <c r="G313" s="367"/>
      <c r="H313" s="367"/>
      <c r="I313" s="367"/>
      <c r="J313" s="367"/>
      <c r="K313" s="367"/>
    </row>
    <row r="314" spans="1:11" ht="16.2">
      <c r="A314" s="367" t="s">
        <v>2461</v>
      </c>
      <c r="B314" s="367">
        <v>80</v>
      </c>
      <c r="C314" s="367">
        <v>1250</v>
      </c>
      <c r="D314" s="367">
        <v>560</v>
      </c>
      <c r="E314" s="367">
        <v>845</v>
      </c>
      <c r="F314" s="367">
        <v>650</v>
      </c>
      <c r="G314" s="367">
        <v>800</v>
      </c>
      <c r="H314" s="367">
        <v>1360</v>
      </c>
      <c r="I314" s="367">
        <v>1080</v>
      </c>
      <c r="J314" s="367">
        <v>800</v>
      </c>
      <c r="K314" s="367">
        <v>340</v>
      </c>
    </row>
    <row r="315" spans="1:11" ht="16.2">
      <c r="A315" s="367" t="s">
        <v>2462</v>
      </c>
      <c r="B315" s="367">
        <v>100</v>
      </c>
      <c r="C315" s="367">
        <v>1300</v>
      </c>
      <c r="D315" s="367">
        <v>560</v>
      </c>
      <c r="E315" s="367">
        <v>865</v>
      </c>
      <c r="F315" s="367">
        <v>650</v>
      </c>
      <c r="G315" s="367">
        <v>800</v>
      </c>
      <c r="H315" s="367">
        <v>1700</v>
      </c>
      <c r="I315" s="367">
        <v>1420</v>
      </c>
      <c r="J315" s="367">
        <v>1200</v>
      </c>
      <c r="K315" s="367">
        <v>340</v>
      </c>
    </row>
    <row r="316" spans="1:11" ht="16.2">
      <c r="A316" s="367" t="s">
        <v>2463</v>
      </c>
      <c r="B316" s="367">
        <v>125</v>
      </c>
      <c r="C316" s="367">
        <v>1350</v>
      </c>
      <c r="D316" s="367">
        <v>560</v>
      </c>
      <c r="E316" s="367">
        <v>895</v>
      </c>
      <c r="F316" s="367">
        <v>650</v>
      </c>
      <c r="G316" s="367">
        <v>800</v>
      </c>
      <c r="H316" s="367">
        <v>2050</v>
      </c>
      <c r="I316" s="368">
        <v>1740</v>
      </c>
      <c r="J316" s="367">
        <v>1530</v>
      </c>
      <c r="K316" s="367">
        <v>340</v>
      </c>
    </row>
    <row r="317" spans="1:11" ht="16.2">
      <c r="A317" s="369"/>
      <c r="B317" s="367"/>
      <c r="C317" s="367"/>
      <c r="D317" s="367"/>
      <c r="E317" s="367"/>
      <c r="F317" s="367"/>
      <c r="G317" s="367"/>
      <c r="H317" s="367"/>
      <c r="I317" s="367"/>
      <c r="J317" s="367"/>
      <c r="K317" s="367"/>
    </row>
    <row r="318" spans="1:11" ht="16.2">
      <c r="A318" s="367" t="s">
        <v>2464</v>
      </c>
      <c r="B318" s="367">
        <v>80</v>
      </c>
      <c r="C318" s="367">
        <v>1250</v>
      </c>
      <c r="D318" s="367">
        <v>560</v>
      </c>
      <c r="E318" s="367">
        <v>845</v>
      </c>
      <c r="F318" s="367">
        <v>650</v>
      </c>
      <c r="G318" s="367">
        <v>800</v>
      </c>
      <c r="H318" s="367">
        <v>1360</v>
      </c>
      <c r="I318" s="367">
        <v>1080</v>
      </c>
      <c r="J318" s="367">
        <v>800</v>
      </c>
      <c r="K318" s="367">
        <v>340</v>
      </c>
    </row>
    <row r="319" spans="1:11" ht="16.2">
      <c r="A319" s="367" t="s">
        <v>2465</v>
      </c>
      <c r="B319" s="367">
        <v>100</v>
      </c>
      <c r="C319" s="367">
        <v>1300</v>
      </c>
      <c r="D319" s="367">
        <v>560</v>
      </c>
      <c r="E319" s="367">
        <v>865</v>
      </c>
      <c r="F319" s="367">
        <v>650</v>
      </c>
      <c r="G319" s="367">
        <v>800</v>
      </c>
      <c r="H319" s="367">
        <v>1700</v>
      </c>
      <c r="I319" s="367">
        <v>1420</v>
      </c>
      <c r="J319" s="367">
        <v>1200</v>
      </c>
      <c r="K319" s="367">
        <v>340</v>
      </c>
    </row>
    <row r="320" spans="1:11" ht="16.2">
      <c r="A320" s="367" t="s">
        <v>2466</v>
      </c>
      <c r="B320" s="367">
        <v>125</v>
      </c>
      <c r="C320" s="367">
        <v>1350</v>
      </c>
      <c r="D320" s="367">
        <v>560</v>
      </c>
      <c r="E320" s="367">
        <v>895</v>
      </c>
      <c r="F320" s="367">
        <v>650</v>
      </c>
      <c r="G320" s="367">
        <v>800</v>
      </c>
      <c r="H320" s="367">
        <v>2050</v>
      </c>
      <c r="I320" s="368">
        <v>1740</v>
      </c>
      <c r="J320" s="367">
        <v>1530</v>
      </c>
      <c r="K320" s="367">
        <v>340</v>
      </c>
    </row>
    <row r="321" spans="1:11" ht="16.2">
      <c r="A321" s="369"/>
      <c r="B321" s="367"/>
      <c r="C321" s="367"/>
      <c r="D321" s="367"/>
      <c r="E321" s="367"/>
      <c r="F321" s="367"/>
      <c r="G321" s="367"/>
      <c r="H321" s="367"/>
      <c r="I321" s="367"/>
      <c r="J321" s="367"/>
      <c r="K321" s="367"/>
    </row>
    <row r="322" spans="1:11" ht="16.2">
      <c r="A322" s="367" t="s">
        <v>2467</v>
      </c>
      <c r="B322" s="367">
        <v>80</v>
      </c>
      <c r="C322" s="367">
        <v>1250</v>
      </c>
      <c r="D322" s="367">
        <v>580</v>
      </c>
      <c r="E322" s="367">
        <v>845</v>
      </c>
      <c r="F322" s="367">
        <v>650</v>
      </c>
      <c r="G322" s="367">
        <v>800</v>
      </c>
      <c r="H322" s="367">
        <v>1360</v>
      </c>
      <c r="I322" s="367">
        <v>1080</v>
      </c>
      <c r="J322" s="367">
        <v>800</v>
      </c>
      <c r="K322" s="367">
        <v>340</v>
      </c>
    </row>
    <row r="323" spans="1:11" ht="16.2">
      <c r="A323" s="367" t="s">
        <v>2468</v>
      </c>
      <c r="B323" s="367">
        <v>100</v>
      </c>
      <c r="C323" s="367">
        <v>1300</v>
      </c>
      <c r="D323" s="367">
        <v>580</v>
      </c>
      <c r="E323" s="367">
        <v>865</v>
      </c>
      <c r="F323" s="367">
        <v>650</v>
      </c>
      <c r="G323" s="367">
        <v>800</v>
      </c>
      <c r="H323" s="367">
        <v>1700</v>
      </c>
      <c r="I323" s="367">
        <v>1420</v>
      </c>
      <c r="J323" s="367">
        <v>1200</v>
      </c>
      <c r="K323" s="367">
        <v>340</v>
      </c>
    </row>
    <row r="324" spans="1:11" ht="16.2">
      <c r="A324" s="367" t="s">
        <v>2469</v>
      </c>
      <c r="B324" s="367">
        <v>125</v>
      </c>
      <c r="C324" s="367">
        <v>1350</v>
      </c>
      <c r="D324" s="367">
        <v>580</v>
      </c>
      <c r="E324" s="367">
        <v>895</v>
      </c>
      <c r="F324" s="367">
        <v>650</v>
      </c>
      <c r="G324" s="367">
        <v>800</v>
      </c>
      <c r="H324" s="367">
        <v>2050</v>
      </c>
      <c r="I324" s="368">
        <v>1740</v>
      </c>
      <c r="J324" s="367">
        <v>1530</v>
      </c>
      <c r="K324" s="367">
        <v>340</v>
      </c>
    </row>
    <row r="325" spans="1:11" ht="16.2">
      <c r="A325" s="369"/>
      <c r="B325" s="367"/>
      <c r="C325" s="367"/>
      <c r="D325" s="367"/>
      <c r="E325" s="367"/>
      <c r="F325" s="367"/>
      <c r="G325" s="367"/>
      <c r="H325" s="367"/>
      <c r="I325" s="367"/>
      <c r="J325" s="367"/>
      <c r="K325" s="367"/>
    </row>
    <row r="326" spans="1:11" ht="16.2">
      <c r="A326" s="367" t="s">
        <v>2470</v>
      </c>
      <c r="B326" s="367">
        <v>80</v>
      </c>
      <c r="C326" s="367">
        <v>1250</v>
      </c>
      <c r="D326" s="367">
        <v>580</v>
      </c>
      <c r="E326" s="367">
        <v>845</v>
      </c>
      <c r="F326" s="367">
        <v>650</v>
      </c>
      <c r="G326" s="367">
        <v>800</v>
      </c>
      <c r="H326" s="367">
        <v>1360</v>
      </c>
      <c r="I326" s="367">
        <v>1080</v>
      </c>
      <c r="J326" s="367">
        <v>800</v>
      </c>
      <c r="K326" s="367">
        <v>340</v>
      </c>
    </row>
    <row r="327" spans="1:11" ht="16.2">
      <c r="A327" s="367" t="s">
        <v>2471</v>
      </c>
      <c r="B327" s="367">
        <v>100</v>
      </c>
      <c r="C327" s="367">
        <v>1300</v>
      </c>
      <c r="D327" s="367">
        <v>580</v>
      </c>
      <c r="E327" s="367">
        <v>865</v>
      </c>
      <c r="F327" s="367">
        <v>650</v>
      </c>
      <c r="G327" s="367">
        <v>800</v>
      </c>
      <c r="H327" s="367">
        <v>1700</v>
      </c>
      <c r="I327" s="367">
        <v>1420</v>
      </c>
      <c r="J327" s="367">
        <v>1200</v>
      </c>
      <c r="K327" s="367">
        <v>340</v>
      </c>
    </row>
    <row r="328" spans="1:11" ht="16.2">
      <c r="A328" s="367" t="s">
        <v>2472</v>
      </c>
      <c r="B328" s="367">
        <v>125</v>
      </c>
      <c r="C328" s="367">
        <v>1350</v>
      </c>
      <c r="D328" s="367">
        <v>580</v>
      </c>
      <c r="E328" s="367">
        <v>895</v>
      </c>
      <c r="F328" s="367">
        <v>650</v>
      </c>
      <c r="G328" s="367">
        <v>800</v>
      </c>
      <c r="H328" s="367">
        <v>2050</v>
      </c>
      <c r="I328" s="368">
        <v>1740</v>
      </c>
      <c r="J328" s="367">
        <v>1530</v>
      </c>
      <c r="K328" s="367">
        <v>340</v>
      </c>
    </row>
    <row r="329" spans="1:11" ht="16.2">
      <c r="A329" s="369"/>
      <c r="B329" s="367"/>
      <c r="C329" s="367"/>
      <c r="D329" s="367"/>
      <c r="E329" s="367"/>
      <c r="F329" s="367"/>
      <c r="G329" s="367"/>
      <c r="H329" s="367"/>
      <c r="I329" s="367"/>
      <c r="J329" s="367"/>
      <c r="K329" s="367"/>
    </row>
    <row r="330" spans="1:11" ht="16.2">
      <c r="A330" s="367" t="s">
        <v>2473</v>
      </c>
      <c r="B330" s="367">
        <v>80</v>
      </c>
      <c r="C330" s="367">
        <v>1250</v>
      </c>
      <c r="D330" s="367">
        <v>580</v>
      </c>
      <c r="E330" s="367">
        <v>845</v>
      </c>
      <c r="F330" s="367">
        <v>650</v>
      </c>
      <c r="G330" s="367">
        <v>800</v>
      </c>
      <c r="H330" s="367">
        <v>1360</v>
      </c>
      <c r="I330" s="367">
        <v>1080</v>
      </c>
      <c r="J330" s="367">
        <v>800</v>
      </c>
      <c r="K330" s="367">
        <v>340</v>
      </c>
    </row>
    <row r="331" spans="1:11" ht="16.2">
      <c r="A331" s="367" t="s">
        <v>2474</v>
      </c>
      <c r="B331" s="367">
        <v>100</v>
      </c>
      <c r="C331" s="367">
        <v>1300</v>
      </c>
      <c r="D331" s="367">
        <v>580</v>
      </c>
      <c r="E331" s="367">
        <v>865</v>
      </c>
      <c r="F331" s="367">
        <v>650</v>
      </c>
      <c r="G331" s="367">
        <v>800</v>
      </c>
      <c r="H331" s="367">
        <v>1700</v>
      </c>
      <c r="I331" s="367">
        <v>1420</v>
      </c>
      <c r="J331" s="367">
        <v>1200</v>
      </c>
      <c r="K331" s="367">
        <v>340</v>
      </c>
    </row>
    <row r="332" spans="1:11" ht="16.2">
      <c r="A332" s="367" t="s">
        <v>2475</v>
      </c>
      <c r="B332" s="367">
        <v>125</v>
      </c>
      <c r="C332" s="367">
        <v>1350</v>
      </c>
      <c r="D332" s="367">
        <v>580</v>
      </c>
      <c r="E332" s="367">
        <v>895</v>
      </c>
      <c r="F332" s="367">
        <v>650</v>
      </c>
      <c r="G332" s="367">
        <v>800</v>
      </c>
      <c r="H332" s="367">
        <v>2050</v>
      </c>
      <c r="I332" s="368">
        <v>1740</v>
      </c>
      <c r="J332" s="367">
        <v>1530</v>
      </c>
      <c r="K332" s="367">
        <v>340</v>
      </c>
    </row>
    <row r="333" spans="1:11" ht="16.2">
      <c r="A333" s="369"/>
      <c r="B333" s="367"/>
      <c r="C333" s="367"/>
      <c r="D333" s="367"/>
      <c r="E333" s="367"/>
      <c r="F333" s="367"/>
      <c r="G333" s="367"/>
      <c r="H333" s="367"/>
      <c r="I333" s="367"/>
      <c r="J333" s="367"/>
      <c r="K333" s="367"/>
    </row>
    <row r="334" spans="1:11" ht="16.2">
      <c r="A334" s="367" t="s">
        <v>2476</v>
      </c>
      <c r="B334" s="367">
        <v>80</v>
      </c>
      <c r="C334" s="367">
        <v>1250</v>
      </c>
      <c r="D334" s="367">
        <v>580</v>
      </c>
      <c r="E334" s="367">
        <v>845</v>
      </c>
      <c r="F334" s="367">
        <v>650</v>
      </c>
      <c r="G334" s="367">
        <v>800</v>
      </c>
      <c r="H334" s="367">
        <v>1360</v>
      </c>
      <c r="I334" s="367">
        <v>1080</v>
      </c>
      <c r="J334" s="367">
        <v>800</v>
      </c>
      <c r="K334" s="367">
        <v>340</v>
      </c>
    </row>
    <row r="335" spans="1:11" ht="16.2">
      <c r="A335" s="367" t="s">
        <v>2477</v>
      </c>
      <c r="B335" s="367">
        <v>100</v>
      </c>
      <c r="C335" s="367">
        <v>1300</v>
      </c>
      <c r="D335" s="367">
        <v>580</v>
      </c>
      <c r="E335" s="367">
        <v>865</v>
      </c>
      <c r="F335" s="367">
        <v>650</v>
      </c>
      <c r="G335" s="367">
        <v>800</v>
      </c>
      <c r="H335" s="367">
        <v>1700</v>
      </c>
      <c r="I335" s="367">
        <v>1420</v>
      </c>
      <c r="J335" s="367">
        <v>1200</v>
      </c>
      <c r="K335" s="367">
        <v>340</v>
      </c>
    </row>
    <row r="336" spans="1:11" ht="16.2">
      <c r="A336" s="367" t="s">
        <v>2478</v>
      </c>
      <c r="B336" s="367">
        <v>125</v>
      </c>
      <c r="C336" s="367">
        <v>1350</v>
      </c>
      <c r="D336" s="367">
        <v>580</v>
      </c>
      <c r="E336" s="367">
        <v>895</v>
      </c>
      <c r="F336" s="367">
        <v>650</v>
      </c>
      <c r="G336" s="367">
        <v>800</v>
      </c>
      <c r="H336" s="367">
        <v>2050</v>
      </c>
      <c r="I336" s="368">
        <v>1740</v>
      </c>
      <c r="J336" s="367">
        <v>1530</v>
      </c>
      <c r="K336" s="367">
        <v>340</v>
      </c>
    </row>
    <row r="337" spans="1:11" ht="16.2">
      <c r="A337" s="369"/>
      <c r="B337" s="367"/>
      <c r="C337" s="367"/>
      <c r="D337" s="367"/>
      <c r="E337" s="367"/>
      <c r="F337" s="367"/>
      <c r="G337" s="367"/>
      <c r="H337" s="367"/>
      <c r="I337" s="367"/>
      <c r="J337" s="367"/>
      <c r="K337" s="367"/>
    </row>
    <row r="338" spans="1:11" ht="16.2">
      <c r="A338" s="367" t="s">
        <v>2479</v>
      </c>
      <c r="B338" s="367">
        <v>80</v>
      </c>
      <c r="C338" s="367">
        <v>1550</v>
      </c>
      <c r="D338" s="367">
        <v>580</v>
      </c>
      <c r="E338" s="367">
        <v>845</v>
      </c>
      <c r="F338" s="367">
        <v>650</v>
      </c>
      <c r="G338" s="367">
        <v>800</v>
      </c>
      <c r="H338" s="367">
        <v>1420</v>
      </c>
      <c r="I338" s="367">
        <v>1180</v>
      </c>
      <c r="J338" s="367">
        <v>900</v>
      </c>
      <c r="K338" s="367">
        <v>400</v>
      </c>
    </row>
    <row r="339" spans="1:11" ht="16.2">
      <c r="A339" s="367" t="s">
        <v>2480</v>
      </c>
      <c r="B339" s="367">
        <v>100</v>
      </c>
      <c r="C339" s="367">
        <v>1600</v>
      </c>
      <c r="D339" s="367">
        <v>580</v>
      </c>
      <c r="E339" s="367">
        <v>865</v>
      </c>
      <c r="F339" s="367">
        <v>650</v>
      </c>
      <c r="G339" s="367">
        <v>800</v>
      </c>
      <c r="H339" s="367">
        <v>1760</v>
      </c>
      <c r="I339" s="367">
        <v>1520</v>
      </c>
      <c r="J339" s="367">
        <v>1300</v>
      </c>
      <c r="K339" s="367">
        <v>400</v>
      </c>
    </row>
    <row r="340" spans="1:11" ht="16.2">
      <c r="A340" s="367" t="s">
        <v>2481</v>
      </c>
      <c r="B340" s="367">
        <v>125</v>
      </c>
      <c r="C340" s="367">
        <v>1650</v>
      </c>
      <c r="D340" s="367">
        <v>580</v>
      </c>
      <c r="E340" s="367">
        <v>895</v>
      </c>
      <c r="F340" s="367">
        <v>650</v>
      </c>
      <c r="G340" s="367">
        <v>800</v>
      </c>
      <c r="H340" s="367">
        <v>2100</v>
      </c>
      <c r="I340" s="367">
        <v>1910</v>
      </c>
      <c r="J340" s="367">
        <v>1700</v>
      </c>
      <c r="K340" s="367">
        <v>400</v>
      </c>
    </row>
    <row r="341" spans="1:11" ht="16.2">
      <c r="A341" s="369"/>
      <c r="B341" s="367"/>
      <c r="C341" s="367"/>
      <c r="D341" s="367"/>
      <c r="E341" s="367"/>
      <c r="F341" s="367"/>
      <c r="G341" s="367"/>
      <c r="H341" s="367"/>
      <c r="I341" s="367"/>
      <c r="J341" s="367"/>
      <c r="K341" s="367"/>
    </row>
    <row r="342" spans="1:11" ht="16.2">
      <c r="A342" s="367" t="s">
        <v>2482</v>
      </c>
      <c r="B342" s="367">
        <v>80</v>
      </c>
      <c r="C342" s="367">
        <v>1550</v>
      </c>
      <c r="D342" s="367">
        <v>580</v>
      </c>
      <c r="E342" s="367">
        <v>845</v>
      </c>
      <c r="F342" s="367">
        <v>650</v>
      </c>
      <c r="G342" s="367">
        <v>800</v>
      </c>
      <c r="H342" s="367">
        <v>1420</v>
      </c>
      <c r="I342" s="367">
        <v>1180</v>
      </c>
      <c r="J342" s="367">
        <v>900</v>
      </c>
      <c r="K342" s="367">
        <v>400</v>
      </c>
    </row>
    <row r="343" spans="1:11" ht="16.2">
      <c r="A343" s="367" t="s">
        <v>2483</v>
      </c>
      <c r="B343" s="367">
        <v>100</v>
      </c>
      <c r="C343" s="367">
        <v>1600</v>
      </c>
      <c r="D343" s="367">
        <v>580</v>
      </c>
      <c r="E343" s="367">
        <v>865</v>
      </c>
      <c r="F343" s="367">
        <v>650</v>
      </c>
      <c r="G343" s="367">
        <v>800</v>
      </c>
      <c r="H343" s="367">
        <v>1760</v>
      </c>
      <c r="I343" s="367">
        <v>1520</v>
      </c>
      <c r="J343" s="367">
        <v>1300</v>
      </c>
      <c r="K343" s="367">
        <v>400</v>
      </c>
    </row>
    <row r="344" spans="1:11" ht="16.2">
      <c r="A344" s="367" t="s">
        <v>2484</v>
      </c>
      <c r="B344" s="367">
        <v>125</v>
      </c>
      <c r="C344" s="367">
        <v>1650</v>
      </c>
      <c r="D344" s="367">
        <v>580</v>
      </c>
      <c r="E344" s="367">
        <v>895</v>
      </c>
      <c r="F344" s="367">
        <v>650</v>
      </c>
      <c r="G344" s="367">
        <v>800</v>
      </c>
      <c r="H344" s="367">
        <v>2100</v>
      </c>
      <c r="I344" s="367">
        <v>1910</v>
      </c>
      <c r="J344" s="367">
        <v>1700</v>
      </c>
      <c r="K344" s="367">
        <v>400</v>
      </c>
    </row>
    <row r="345" spans="1:11" ht="16.2">
      <c r="A345" s="366" t="s">
        <v>2485</v>
      </c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</row>
    <row r="346" spans="1:11" ht="16.2">
      <c r="A346" s="367" t="s">
        <v>2486</v>
      </c>
      <c r="B346" s="367">
        <v>80</v>
      </c>
      <c r="C346" s="367">
        <v>1250</v>
      </c>
      <c r="D346" s="367">
        <v>580</v>
      </c>
      <c r="E346" s="367">
        <v>845</v>
      </c>
      <c r="F346" s="367">
        <v>650</v>
      </c>
      <c r="G346" s="367">
        <v>800</v>
      </c>
      <c r="H346" s="367">
        <v>1360</v>
      </c>
      <c r="I346" s="367">
        <v>1080</v>
      </c>
      <c r="J346" s="367">
        <v>900</v>
      </c>
      <c r="K346" s="367">
        <v>340</v>
      </c>
    </row>
    <row r="347" spans="1:11" ht="16.2">
      <c r="A347" s="367" t="s">
        <v>2487</v>
      </c>
      <c r="B347" s="367">
        <v>100</v>
      </c>
      <c r="C347" s="367">
        <v>1300</v>
      </c>
      <c r="D347" s="367">
        <v>580</v>
      </c>
      <c r="E347" s="367">
        <v>865</v>
      </c>
      <c r="F347" s="367">
        <v>650</v>
      </c>
      <c r="G347" s="367">
        <v>800</v>
      </c>
      <c r="H347" s="367">
        <v>1700</v>
      </c>
      <c r="I347" s="367">
        <v>1420</v>
      </c>
      <c r="J347" s="367">
        <v>1200</v>
      </c>
      <c r="K347" s="367">
        <v>340</v>
      </c>
    </row>
    <row r="348" spans="1:11" ht="16.2">
      <c r="A348" s="367" t="s">
        <v>2488</v>
      </c>
      <c r="B348" s="367">
        <v>125</v>
      </c>
      <c r="C348" s="367">
        <v>1350</v>
      </c>
      <c r="D348" s="367">
        <v>580</v>
      </c>
      <c r="E348" s="367">
        <v>895</v>
      </c>
      <c r="F348" s="367">
        <v>650</v>
      </c>
      <c r="G348" s="367">
        <v>800</v>
      </c>
      <c r="H348" s="367">
        <v>2050</v>
      </c>
      <c r="I348" s="368">
        <v>1740</v>
      </c>
      <c r="J348" s="367">
        <v>1530</v>
      </c>
      <c r="K348" s="367">
        <v>340</v>
      </c>
    </row>
    <row r="349" spans="1:11" ht="16.2">
      <c r="A349" s="369"/>
      <c r="B349" s="367"/>
      <c r="C349" s="367"/>
      <c r="D349" s="367"/>
      <c r="E349" s="367"/>
      <c r="F349" s="367"/>
      <c r="G349" s="367"/>
      <c r="H349" s="367"/>
      <c r="I349" s="367"/>
      <c r="J349" s="367"/>
      <c r="K349" s="367"/>
    </row>
    <row r="350" spans="1:11" ht="16.2">
      <c r="A350" s="367" t="s">
        <v>2489</v>
      </c>
      <c r="B350" s="367">
        <v>80</v>
      </c>
      <c r="C350" s="367">
        <v>1250</v>
      </c>
      <c r="D350" s="367">
        <v>580</v>
      </c>
      <c r="E350" s="367">
        <v>845</v>
      </c>
      <c r="F350" s="367">
        <v>650</v>
      </c>
      <c r="G350" s="367">
        <v>800</v>
      </c>
      <c r="H350" s="367">
        <v>1360</v>
      </c>
      <c r="I350" s="367">
        <v>1080</v>
      </c>
      <c r="J350" s="367">
        <v>900</v>
      </c>
      <c r="K350" s="367">
        <v>340</v>
      </c>
    </row>
    <row r="351" spans="1:11" ht="16.2">
      <c r="A351" s="367" t="s">
        <v>2490</v>
      </c>
      <c r="B351" s="367">
        <v>100</v>
      </c>
      <c r="C351" s="367">
        <v>1300</v>
      </c>
      <c r="D351" s="367">
        <v>580</v>
      </c>
      <c r="E351" s="367">
        <v>865</v>
      </c>
      <c r="F351" s="367">
        <v>650</v>
      </c>
      <c r="G351" s="367">
        <v>800</v>
      </c>
      <c r="H351" s="367">
        <v>1700</v>
      </c>
      <c r="I351" s="367">
        <v>1420</v>
      </c>
      <c r="J351" s="367">
        <v>1200</v>
      </c>
      <c r="K351" s="367">
        <v>340</v>
      </c>
    </row>
    <row r="352" spans="1:11" ht="16.2">
      <c r="A352" s="367" t="s">
        <v>2491</v>
      </c>
      <c r="B352" s="367">
        <v>125</v>
      </c>
      <c r="C352" s="367">
        <v>1350</v>
      </c>
      <c r="D352" s="367">
        <v>580</v>
      </c>
      <c r="E352" s="367">
        <v>895</v>
      </c>
      <c r="F352" s="367">
        <v>650</v>
      </c>
      <c r="G352" s="367">
        <v>800</v>
      </c>
      <c r="H352" s="367">
        <v>2050</v>
      </c>
      <c r="I352" s="368">
        <v>1740</v>
      </c>
      <c r="J352" s="367">
        <v>1530</v>
      </c>
      <c r="K352" s="367">
        <v>340</v>
      </c>
    </row>
    <row r="353" spans="1:11" ht="16.2">
      <c r="A353" s="369"/>
      <c r="B353" s="367"/>
      <c r="C353" s="367"/>
      <c r="D353" s="367"/>
      <c r="E353" s="367"/>
      <c r="F353" s="367"/>
      <c r="G353" s="367"/>
      <c r="H353" s="367"/>
      <c r="I353" s="367"/>
      <c r="J353" s="367"/>
      <c r="K353" s="367"/>
    </row>
    <row r="354" spans="1:11" ht="16.2">
      <c r="A354" s="367" t="s">
        <v>2492</v>
      </c>
      <c r="B354" s="367">
        <v>80</v>
      </c>
      <c r="C354" s="367">
        <v>1250</v>
      </c>
      <c r="D354" s="367">
        <v>580</v>
      </c>
      <c r="E354" s="367">
        <v>845</v>
      </c>
      <c r="F354" s="367">
        <v>650</v>
      </c>
      <c r="G354" s="367">
        <v>800</v>
      </c>
      <c r="H354" s="367">
        <v>1360</v>
      </c>
      <c r="I354" s="367">
        <v>1080</v>
      </c>
      <c r="J354" s="367">
        <v>900</v>
      </c>
      <c r="K354" s="367">
        <v>340</v>
      </c>
    </row>
    <row r="355" spans="1:11" ht="16.2">
      <c r="A355" s="367" t="s">
        <v>2493</v>
      </c>
      <c r="B355" s="367">
        <v>100</v>
      </c>
      <c r="C355" s="367">
        <v>1300</v>
      </c>
      <c r="D355" s="367">
        <v>580</v>
      </c>
      <c r="E355" s="367">
        <v>865</v>
      </c>
      <c r="F355" s="367">
        <v>650</v>
      </c>
      <c r="G355" s="367">
        <v>800</v>
      </c>
      <c r="H355" s="367">
        <v>1700</v>
      </c>
      <c r="I355" s="367">
        <v>1420</v>
      </c>
      <c r="J355" s="367">
        <v>1200</v>
      </c>
      <c r="K355" s="367">
        <v>340</v>
      </c>
    </row>
    <row r="356" spans="1:11" ht="16.2">
      <c r="A356" s="367" t="s">
        <v>2494</v>
      </c>
      <c r="B356" s="367">
        <v>125</v>
      </c>
      <c r="C356" s="367">
        <v>1350</v>
      </c>
      <c r="D356" s="367">
        <v>580</v>
      </c>
      <c r="E356" s="367">
        <v>895</v>
      </c>
      <c r="F356" s="367">
        <v>650</v>
      </c>
      <c r="G356" s="367">
        <v>800</v>
      </c>
      <c r="H356" s="367">
        <v>2050</v>
      </c>
      <c r="I356" s="368">
        <v>1740</v>
      </c>
      <c r="J356" s="367">
        <v>1530</v>
      </c>
      <c r="K356" s="367">
        <v>340</v>
      </c>
    </row>
    <row r="357" spans="1:11" ht="16.2">
      <c r="A357" s="369"/>
      <c r="B357" s="367"/>
      <c r="C357" s="367"/>
      <c r="D357" s="367"/>
      <c r="E357" s="367"/>
      <c r="F357" s="367"/>
      <c r="G357" s="367"/>
      <c r="H357" s="367"/>
      <c r="I357" s="367"/>
      <c r="J357" s="367"/>
      <c r="K357" s="367"/>
    </row>
    <row r="358" spans="1:11" ht="16.2">
      <c r="A358" s="367" t="s">
        <v>2495</v>
      </c>
      <c r="B358" s="367">
        <v>80</v>
      </c>
      <c r="C358" s="367">
        <v>1250</v>
      </c>
      <c r="D358" s="367">
        <v>580</v>
      </c>
      <c r="E358" s="367">
        <v>845</v>
      </c>
      <c r="F358" s="367">
        <v>650</v>
      </c>
      <c r="G358" s="367">
        <v>800</v>
      </c>
      <c r="H358" s="367">
        <v>1360</v>
      </c>
      <c r="I358" s="367">
        <v>1080</v>
      </c>
      <c r="J358" s="367">
        <v>900</v>
      </c>
      <c r="K358" s="367">
        <v>340</v>
      </c>
    </row>
    <row r="359" spans="1:11" ht="16.2">
      <c r="A359" s="367" t="s">
        <v>2496</v>
      </c>
      <c r="B359" s="367">
        <v>100</v>
      </c>
      <c r="C359" s="367">
        <v>1300</v>
      </c>
      <c r="D359" s="367">
        <v>580</v>
      </c>
      <c r="E359" s="367">
        <v>865</v>
      </c>
      <c r="F359" s="367">
        <v>650</v>
      </c>
      <c r="G359" s="367">
        <v>800</v>
      </c>
      <c r="H359" s="367">
        <v>1700</v>
      </c>
      <c r="I359" s="367">
        <v>1420</v>
      </c>
      <c r="J359" s="367">
        <v>1200</v>
      </c>
      <c r="K359" s="367">
        <v>340</v>
      </c>
    </row>
    <row r="360" spans="1:11" ht="16.2">
      <c r="A360" s="367" t="s">
        <v>2497</v>
      </c>
      <c r="B360" s="367">
        <v>125</v>
      </c>
      <c r="C360" s="367">
        <v>1350</v>
      </c>
      <c r="D360" s="367">
        <v>580</v>
      </c>
      <c r="E360" s="367">
        <v>895</v>
      </c>
      <c r="F360" s="367">
        <v>650</v>
      </c>
      <c r="G360" s="367">
        <v>800</v>
      </c>
      <c r="H360" s="367">
        <v>2050</v>
      </c>
      <c r="I360" s="368">
        <v>1740</v>
      </c>
      <c r="J360" s="367">
        <v>1530</v>
      </c>
      <c r="K360" s="367">
        <v>340</v>
      </c>
    </row>
    <row r="361" spans="1:11" ht="16.2">
      <c r="A361" s="369"/>
      <c r="B361" s="367"/>
      <c r="C361" s="367"/>
      <c r="D361" s="367"/>
      <c r="E361" s="367"/>
      <c r="F361" s="367"/>
      <c r="G361" s="367"/>
      <c r="H361" s="367"/>
      <c r="I361" s="367"/>
      <c r="J361" s="367"/>
      <c r="K361" s="367"/>
    </row>
    <row r="362" spans="1:11" ht="16.2">
      <c r="A362" s="367" t="s">
        <v>2498</v>
      </c>
      <c r="B362" s="367">
        <v>80</v>
      </c>
      <c r="C362" s="367">
        <v>1250</v>
      </c>
      <c r="D362" s="367">
        <v>580</v>
      </c>
      <c r="E362" s="367">
        <v>845</v>
      </c>
      <c r="F362" s="367">
        <v>650</v>
      </c>
      <c r="G362" s="367">
        <v>800</v>
      </c>
      <c r="H362" s="367">
        <v>1360</v>
      </c>
      <c r="I362" s="367">
        <v>1080</v>
      </c>
      <c r="J362" s="367">
        <v>900</v>
      </c>
      <c r="K362" s="367">
        <v>340</v>
      </c>
    </row>
    <row r="363" spans="1:11" ht="16.2">
      <c r="A363" s="367" t="s">
        <v>2499</v>
      </c>
      <c r="B363" s="367">
        <v>100</v>
      </c>
      <c r="C363" s="367">
        <v>1300</v>
      </c>
      <c r="D363" s="367">
        <v>580</v>
      </c>
      <c r="E363" s="367">
        <v>865</v>
      </c>
      <c r="F363" s="367">
        <v>650</v>
      </c>
      <c r="G363" s="367">
        <v>800</v>
      </c>
      <c r="H363" s="367">
        <v>1700</v>
      </c>
      <c r="I363" s="367">
        <v>1420</v>
      </c>
      <c r="J363" s="367">
        <v>1200</v>
      </c>
      <c r="K363" s="367">
        <v>340</v>
      </c>
    </row>
    <row r="364" spans="1:11" ht="16.2">
      <c r="A364" s="367" t="s">
        <v>2500</v>
      </c>
      <c r="B364" s="367">
        <v>125</v>
      </c>
      <c r="C364" s="367">
        <v>1350</v>
      </c>
      <c r="D364" s="367">
        <v>580</v>
      </c>
      <c r="E364" s="367">
        <v>895</v>
      </c>
      <c r="F364" s="367">
        <v>650</v>
      </c>
      <c r="G364" s="367">
        <v>800</v>
      </c>
      <c r="H364" s="367">
        <v>2050</v>
      </c>
      <c r="I364" s="368">
        <v>1740</v>
      </c>
      <c r="J364" s="367">
        <v>1530</v>
      </c>
      <c r="K364" s="367">
        <v>340</v>
      </c>
    </row>
    <row r="365" spans="1:11" ht="16.2">
      <c r="A365" s="369"/>
      <c r="B365" s="367"/>
      <c r="C365" s="367"/>
      <c r="D365" s="367"/>
      <c r="E365" s="367"/>
      <c r="F365" s="367"/>
      <c r="G365" s="367"/>
      <c r="H365" s="367"/>
      <c r="I365" s="367"/>
      <c r="J365" s="367"/>
      <c r="K365" s="367"/>
    </row>
    <row r="366" spans="1:11" ht="16.2">
      <c r="A366" s="367" t="s">
        <v>2501</v>
      </c>
      <c r="B366" s="367">
        <v>80</v>
      </c>
      <c r="C366" s="367">
        <v>1250</v>
      </c>
      <c r="D366" s="367">
        <v>580</v>
      </c>
      <c r="E366" s="367">
        <v>845</v>
      </c>
      <c r="F366" s="367">
        <v>650</v>
      </c>
      <c r="G366" s="367">
        <v>800</v>
      </c>
      <c r="H366" s="367">
        <v>1360</v>
      </c>
      <c r="I366" s="367">
        <v>1080</v>
      </c>
      <c r="J366" s="367">
        <v>900</v>
      </c>
      <c r="K366" s="367">
        <v>340</v>
      </c>
    </row>
    <row r="367" spans="1:11" ht="16.2">
      <c r="A367" s="367" t="s">
        <v>2502</v>
      </c>
      <c r="B367" s="367">
        <v>100</v>
      </c>
      <c r="C367" s="367">
        <v>1300</v>
      </c>
      <c r="D367" s="367">
        <v>580</v>
      </c>
      <c r="E367" s="367">
        <v>865</v>
      </c>
      <c r="F367" s="367">
        <v>650</v>
      </c>
      <c r="G367" s="367">
        <v>800</v>
      </c>
      <c r="H367" s="367">
        <v>1700</v>
      </c>
      <c r="I367" s="367">
        <v>1420</v>
      </c>
      <c r="J367" s="367">
        <v>1200</v>
      </c>
      <c r="K367" s="367">
        <v>340</v>
      </c>
    </row>
    <row r="368" spans="1:11" ht="16.2">
      <c r="A368" s="367" t="s">
        <v>2503</v>
      </c>
      <c r="B368" s="367">
        <v>125</v>
      </c>
      <c r="C368" s="367">
        <v>1350</v>
      </c>
      <c r="D368" s="367">
        <v>580</v>
      </c>
      <c r="E368" s="367">
        <v>895</v>
      </c>
      <c r="F368" s="367">
        <v>650</v>
      </c>
      <c r="G368" s="367">
        <v>800</v>
      </c>
      <c r="H368" s="367">
        <v>2050</v>
      </c>
      <c r="I368" s="368">
        <v>1740</v>
      </c>
      <c r="J368" s="367">
        <v>1530</v>
      </c>
      <c r="K368" s="367">
        <v>340</v>
      </c>
    </row>
    <row r="369" spans="1:11" ht="16.2">
      <c r="A369" s="369"/>
      <c r="B369" s="367"/>
      <c r="C369" s="367"/>
      <c r="D369" s="367"/>
      <c r="E369" s="367"/>
      <c r="F369" s="367"/>
      <c r="G369" s="367"/>
      <c r="H369" s="367"/>
      <c r="I369" s="367"/>
      <c r="J369" s="367"/>
      <c r="K369" s="367"/>
    </row>
    <row r="370" spans="1:11" ht="16.2">
      <c r="A370" s="367" t="s">
        <v>2504</v>
      </c>
      <c r="B370" s="367">
        <v>80</v>
      </c>
      <c r="C370" s="367">
        <v>1250</v>
      </c>
      <c r="D370" s="367">
        <v>580</v>
      </c>
      <c r="E370" s="367">
        <v>845</v>
      </c>
      <c r="F370" s="367">
        <v>650</v>
      </c>
      <c r="G370" s="367">
        <v>800</v>
      </c>
      <c r="H370" s="367">
        <v>1360</v>
      </c>
      <c r="I370" s="367">
        <v>1080</v>
      </c>
      <c r="J370" s="367">
        <v>900</v>
      </c>
      <c r="K370" s="367">
        <v>340</v>
      </c>
    </row>
    <row r="371" spans="1:11" ht="16.2">
      <c r="A371" s="367" t="s">
        <v>2505</v>
      </c>
      <c r="B371" s="367">
        <v>100</v>
      </c>
      <c r="C371" s="367">
        <v>1300</v>
      </c>
      <c r="D371" s="367">
        <v>580</v>
      </c>
      <c r="E371" s="367">
        <v>865</v>
      </c>
      <c r="F371" s="367">
        <v>650</v>
      </c>
      <c r="G371" s="367">
        <v>800</v>
      </c>
      <c r="H371" s="367">
        <v>1700</v>
      </c>
      <c r="I371" s="367">
        <v>1420</v>
      </c>
      <c r="J371" s="367">
        <v>1200</v>
      </c>
      <c r="K371" s="367">
        <v>340</v>
      </c>
    </row>
    <row r="372" spans="1:11" ht="16.2">
      <c r="A372" s="367" t="s">
        <v>2506</v>
      </c>
      <c r="B372" s="367">
        <v>125</v>
      </c>
      <c r="C372" s="367">
        <v>1350</v>
      </c>
      <c r="D372" s="367">
        <v>580</v>
      </c>
      <c r="E372" s="367">
        <v>895</v>
      </c>
      <c r="F372" s="367">
        <v>650</v>
      </c>
      <c r="G372" s="367">
        <v>800</v>
      </c>
      <c r="H372" s="367">
        <v>2050</v>
      </c>
      <c r="I372" s="368">
        <v>1740</v>
      </c>
      <c r="J372" s="367">
        <v>1530</v>
      </c>
      <c r="K372" s="367">
        <v>340</v>
      </c>
    </row>
    <row r="373" spans="1:11" ht="16.2">
      <c r="A373" s="369"/>
      <c r="B373" s="367"/>
      <c r="C373" s="367"/>
      <c r="D373" s="367"/>
      <c r="E373" s="367"/>
      <c r="F373" s="367"/>
      <c r="G373" s="367"/>
      <c r="H373" s="367"/>
      <c r="I373" s="367"/>
      <c r="J373" s="367"/>
      <c r="K373" s="367"/>
    </row>
    <row r="374" spans="1:11" ht="16.2">
      <c r="A374" s="367" t="s">
        <v>2507</v>
      </c>
      <c r="B374" s="367">
        <v>80</v>
      </c>
      <c r="C374" s="367">
        <v>1550</v>
      </c>
      <c r="D374" s="367">
        <v>580</v>
      </c>
      <c r="E374" s="367">
        <v>845</v>
      </c>
      <c r="F374" s="367">
        <v>650</v>
      </c>
      <c r="G374" s="367">
        <v>800</v>
      </c>
      <c r="H374" s="367">
        <v>1420</v>
      </c>
      <c r="I374" s="367">
        <v>1180</v>
      </c>
      <c r="J374" s="367">
        <v>900</v>
      </c>
      <c r="K374" s="367">
        <v>400</v>
      </c>
    </row>
    <row r="375" spans="1:11" ht="16.2">
      <c r="A375" s="367" t="s">
        <v>2508</v>
      </c>
      <c r="B375" s="367">
        <v>100</v>
      </c>
      <c r="C375" s="367">
        <v>1600</v>
      </c>
      <c r="D375" s="367">
        <v>580</v>
      </c>
      <c r="E375" s="367">
        <v>865</v>
      </c>
      <c r="F375" s="367">
        <v>650</v>
      </c>
      <c r="G375" s="367">
        <v>800</v>
      </c>
      <c r="H375" s="367">
        <v>1760</v>
      </c>
      <c r="I375" s="367">
        <v>1520</v>
      </c>
      <c r="J375" s="367">
        <v>1300</v>
      </c>
      <c r="K375" s="367">
        <v>400</v>
      </c>
    </row>
    <row r="376" spans="1:11" ht="16.2">
      <c r="A376" s="367" t="s">
        <v>2509</v>
      </c>
      <c r="B376" s="367">
        <v>125</v>
      </c>
      <c r="C376" s="367">
        <v>1650</v>
      </c>
      <c r="D376" s="367">
        <v>580</v>
      </c>
      <c r="E376" s="367">
        <v>895</v>
      </c>
      <c r="F376" s="367">
        <v>650</v>
      </c>
      <c r="G376" s="367">
        <v>800</v>
      </c>
      <c r="H376" s="367">
        <v>2100</v>
      </c>
      <c r="I376" s="367">
        <v>1910</v>
      </c>
      <c r="J376" s="367">
        <v>1700</v>
      </c>
      <c r="K376" s="367">
        <v>400</v>
      </c>
    </row>
    <row r="377" spans="1:11" ht="16.2">
      <c r="A377" s="369"/>
      <c r="B377" s="367"/>
      <c r="C377" s="367"/>
      <c r="D377" s="367"/>
      <c r="E377" s="367"/>
      <c r="F377" s="367"/>
      <c r="G377" s="367"/>
      <c r="H377" s="367"/>
      <c r="I377" s="367"/>
      <c r="J377" s="367"/>
      <c r="K377" s="367"/>
    </row>
    <row r="378" spans="1:11" ht="16.2">
      <c r="A378" s="367" t="s">
        <v>2510</v>
      </c>
      <c r="B378" s="367">
        <v>80</v>
      </c>
      <c r="C378" s="367">
        <v>1550</v>
      </c>
      <c r="D378" s="367">
        <v>580</v>
      </c>
      <c r="E378" s="367">
        <v>845</v>
      </c>
      <c r="F378" s="367">
        <v>650</v>
      </c>
      <c r="G378" s="367">
        <v>800</v>
      </c>
      <c r="H378" s="367">
        <v>1420</v>
      </c>
      <c r="I378" s="367">
        <v>1180</v>
      </c>
      <c r="J378" s="367">
        <v>900</v>
      </c>
      <c r="K378" s="367">
        <v>400</v>
      </c>
    </row>
    <row r="379" spans="1:11" ht="16.2">
      <c r="A379" s="367" t="s">
        <v>2511</v>
      </c>
      <c r="B379" s="367">
        <v>100</v>
      </c>
      <c r="C379" s="367">
        <v>1600</v>
      </c>
      <c r="D379" s="367">
        <v>580</v>
      </c>
      <c r="E379" s="367">
        <v>865</v>
      </c>
      <c r="F379" s="367">
        <v>650</v>
      </c>
      <c r="G379" s="367">
        <v>800</v>
      </c>
      <c r="H379" s="367">
        <v>1760</v>
      </c>
      <c r="I379" s="367">
        <v>1520</v>
      </c>
      <c r="J379" s="367">
        <v>1300</v>
      </c>
      <c r="K379" s="367">
        <v>400</v>
      </c>
    </row>
    <row r="380" spans="1:11" ht="16.2">
      <c r="A380" s="367" t="s">
        <v>2512</v>
      </c>
      <c r="B380" s="367">
        <v>125</v>
      </c>
      <c r="C380" s="367">
        <v>1650</v>
      </c>
      <c r="D380" s="367">
        <v>580</v>
      </c>
      <c r="E380" s="367">
        <v>895</v>
      </c>
      <c r="F380" s="367">
        <v>650</v>
      </c>
      <c r="G380" s="367">
        <v>800</v>
      </c>
      <c r="H380" s="367">
        <v>2100</v>
      </c>
      <c r="I380" s="367">
        <v>1910</v>
      </c>
      <c r="J380" s="367">
        <v>1700</v>
      </c>
      <c r="K380" s="367">
        <v>400</v>
      </c>
    </row>
    <row r="381" spans="1:11" ht="16.2">
      <c r="A381" s="369"/>
      <c r="B381" s="367"/>
      <c r="C381" s="367"/>
      <c r="D381" s="367"/>
      <c r="E381" s="367"/>
      <c r="F381" s="367"/>
      <c r="G381" s="367"/>
      <c r="H381" s="367"/>
      <c r="I381" s="367"/>
      <c r="J381" s="367"/>
      <c r="K381" s="367"/>
    </row>
    <row r="382" spans="1:11" ht="16.2">
      <c r="A382" s="367" t="s">
        <v>2513</v>
      </c>
      <c r="B382" s="367">
        <v>80</v>
      </c>
      <c r="C382" s="367">
        <v>1550</v>
      </c>
      <c r="D382" s="367">
        <v>580</v>
      </c>
      <c r="E382" s="367">
        <v>845</v>
      </c>
      <c r="F382" s="367">
        <v>650</v>
      </c>
      <c r="G382" s="367">
        <v>800</v>
      </c>
      <c r="H382" s="367">
        <v>1420</v>
      </c>
      <c r="I382" s="367">
        <v>1180</v>
      </c>
      <c r="J382" s="367">
        <v>900</v>
      </c>
      <c r="K382" s="367">
        <v>400</v>
      </c>
    </row>
    <row r="383" spans="1:11" ht="16.2">
      <c r="A383" s="367" t="s">
        <v>2514</v>
      </c>
      <c r="B383" s="367">
        <v>100</v>
      </c>
      <c r="C383" s="367">
        <v>1600</v>
      </c>
      <c r="D383" s="367">
        <v>580</v>
      </c>
      <c r="E383" s="367">
        <v>865</v>
      </c>
      <c r="F383" s="367">
        <v>650</v>
      </c>
      <c r="G383" s="367">
        <v>800</v>
      </c>
      <c r="H383" s="367">
        <v>1760</v>
      </c>
      <c r="I383" s="367">
        <v>1520</v>
      </c>
      <c r="J383" s="367">
        <v>1300</v>
      </c>
      <c r="K383" s="367">
        <v>400</v>
      </c>
    </row>
    <row r="384" spans="1:11" ht="16.2">
      <c r="A384" s="367" t="s">
        <v>2515</v>
      </c>
      <c r="B384" s="367">
        <v>125</v>
      </c>
      <c r="C384" s="367">
        <v>1650</v>
      </c>
      <c r="D384" s="367">
        <v>580</v>
      </c>
      <c r="E384" s="367">
        <v>895</v>
      </c>
      <c r="F384" s="367">
        <v>650</v>
      </c>
      <c r="G384" s="367">
        <v>800</v>
      </c>
      <c r="H384" s="367">
        <v>2100</v>
      </c>
      <c r="I384" s="367">
        <v>1910</v>
      </c>
      <c r="J384" s="367">
        <v>1700</v>
      </c>
      <c r="K384" s="367">
        <v>400</v>
      </c>
    </row>
    <row r="385" spans="1:11" ht="16.2">
      <c r="A385" s="369"/>
      <c r="B385" s="367"/>
      <c r="C385" s="367"/>
      <c r="D385" s="367"/>
      <c r="E385" s="367"/>
      <c r="F385" s="367"/>
      <c r="G385" s="367"/>
      <c r="H385" s="367"/>
      <c r="I385" s="367"/>
      <c r="J385" s="367"/>
      <c r="K385" s="367"/>
    </row>
    <row r="386" spans="1:11" ht="16.2">
      <c r="A386" s="367" t="s">
        <v>2516</v>
      </c>
      <c r="B386" s="367">
        <v>80</v>
      </c>
      <c r="C386" s="367">
        <v>1550</v>
      </c>
      <c r="D386" s="367">
        <v>580</v>
      </c>
      <c r="E386" s="367">
        <v>845</v>
      </c>
      <c r="F386" s="367">
        <v>650</v>
      </c>
      <c r="G386" s="367">
        <v>800</v>
      </c>
      <c r="H386" s="367">
        <v>1420</v>
      </c>
      <c r="I386" s="367">
        <v>1180</v>
      </c>
      <c r="J386" s="367">
        <v>900</v>
      </c>
      <c r="K386" s="367">
        <v>400</v>
      </c>
    </row>
    <row r="387" spans="1:11" ht="16.2">
      <c r="A387" s="367" t="s">
        <v>2517</v>
      </c>
      <c r="B387" s="367">
        <v>100</v>
      </c>
      <c r="C387" s="367">
        <v>1600</v>
      </c>
      <c r="D387" s="367">
        <v>580</v>
      </c>
      <c r="E387" s="367">
        <v>865</v>
      </c>
      <c r="F387" s="367">
        <v>650</v>
      </c>
      <c r="G387" s="367">
        <v>800</v>
      </c>
      <c r="H387" s="367">
        <v>1760</v>
      </c>
      <c r="I387" s="367">
        <v>1520</v>
      </c>
      <c r="J387" s="367">
        <v>1300</v>
      </c>
      <c r="K387" s="367">
        <v>400</v>
      </c>
    </row>
    <row r="388" spans="1:11" ht="16.2">
      <c r="A388" s="367" t="s">
        <v>2518</v>
      </c>
      <c r="B388" s="367">
        <v>125</v>
      </c>
      <c r="C388" s="367">
        <v>1650</v>
      </c>
      <c r="D388" s="367">
        <v>580</v>
      </c>
      <c r="E388" s="367">
        <v>895</v>
      </c>
      <c r="F388" s="367">
        <v>650</v>
      </c>
      <c r="G388" s="367">
        <v>800</v>
      </c>
      <c r="H388" s="367">
        <v>2100</v>
      </c>
      <c r="I388" s="367">
        <v>1910</v>
      </c>
      <c r="J388" s="367">
        <v>1700</v>
      </c>
      <c r="K388" s="367">
        <v>400</v>
      </c>
    </row>
    <row r="389" spans="1:11" ht="16.2">
      <c r="A389" s="369"/>
      <c r="B389" s="367"/>
      <c r="C389" s="367"/>
      <c r="D389" s="367"/>
      <c r="E389" s="367"/>
      <c r="F389" s="367"/>
      <c r="G389" s="367"/>
      <c r="H389" s="367"/>
      <c r="I389" s="367"/>
      <c r="J389" s="367"/>
      <c r="K389" s="367"/>
    </row>
    <row r="390" spans="1:11" ht="16.2">
      <c r="A390" s="367" t="s">
        <v>2519</v>
      </c>
      <c r="B390" s="367">
        <v>80</v>
      </c>
      <c r="C390" s="367">
        <v>1550</v>
      </c>
      <c r="D390" s="367">
        <v>580</v>
      </c>
      <c r="E390" s="367">
        <v>845</v>
      </c>
      <c r="F390" s="367">
        <v>650</v>
      </c>
      <c r="G390" s="367">
        <v>800</v>
      </c>
      <c r="H390" s="367">
        <v>1420</v>
      </c>
      <c r="I390" s="367">
        <v>1180</v>
      </c>
      <c r="J390" s="367">
        <v>900</v>
      </c>
      <c r="K390" s="367">
        <v>400</v>
      </c>
    </row>
    <row r="391" spans="1:11" ht="16.2">
      <c r="A391" s="367" t="s">
        <v>2520</v>
      </c>
      <c r="B391" s="367">
        <v>100</v>
      </c>
      <c r="C391" s="367">
        <v>1600</v>
      </c>
      <c r="D391" s="367">
        <v>580</v>
      </c>
      <c r="E391" s="367">
        <v>865</v>
      </c>
      <c r="F391" s="367">
        <v>650</v>
      </c>
      <c r="G391" s="367">
        <v>800</v>
      </c>
      <c r="H391" s="367">
        <v>1760</v>
      </c>
      <c r="I391" s="367">
        <v>1520</v>
      </c>
      <c r="J391" s="367">
        <v>1300</v>
      </c>
      <c r="K391" s="367">
        <v>400</v>
      </c>
    </row>
    <row r="392" spans="1:11" ht="16.2">
      <c r="A392" s="367" t="s">
        <v>2521</v>
      </c>
      <c r="B392" s="367">
        <v>125</v>
      </c>
      <c r="C392" s="367">
        <v>1650</v>
      </c>
      <c r="D392" s="367">
        <v>580</v>
      </c>
      <c r="E392" s="367">
        <v>895</v>
      </c>
      <c r="F392" s="367">
        <v>650</v>
      </c>
      <c r="G392" s="367">
        <v>800</v>
      </c>
      <c r="H392" s="367">
        <v>2100</v>
      </c>
      <c r="I392" s="367">
        <v>1910</v>
      </c>
      <c r="J392" s="367">
        <v>1700</v>
      </c>
      <c r="K392" s="367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5735A-A161-480D-B5FD-3BDC0FD201BB}">
  <sheetPr codeName="Лист34">
    <tabColor rgb="FFFF0000"/>
    <pageSetUpPr fitToPage="1"/>
  </sheetPr>
  <dimension ref="A1:IU230"/>
  <sheetViews>
    <sheetView view="pageBreakPreview" zoomScale="85" zoomScaleNormal="70" zoomScaleSheetLayoutView="85" zoomScalePageLayoutView="25" workbookViewId="0">
      <selection activeCell="H5" sqref="H5"/>
    </sheetView>
  </sheetViews>
  <sheetFormatPr defaultColWidth="8.88671875" defaultRowHeight="16.2"/>
  <cols>
    <col min="1" max="1" width="15.6640625" style="325" customWidth="1"/>
    <col min="2" max="2" width="19.6640625" style="325" customWidth="1"/>
    <col min="3" max="3" width="21.5546875" style="326" customWidth="1"/>
    <col min="4" max="4" width="22.44140625" style="326" bestFit="1" customWidth="1"/>
    <col min="5" max="5" width="2.88671875" style="325" customWidth="1"/>
    <col min="6" max="6" width="15" style="325" customWidth="1"/>
    <col min="7" max="7" width="17.33203125" style="326" customWidth="1"/>
    <col min="8" max="8" width="23.6640625" style="325" bestFit="1" customWidth="1"/>
    <col min="9" max="9" width="16.33203125" style="325" customWidth="1"/>
    <col min="10" max="10" width="14.44140625" style="325" customWidth="1"/>
    <col min="11" max="12" width="8.88671875" style="325"/>
    <col min="13" max="13" width="20.33203125" style="325" customWidth="1"/>
    <col min="14" max="14" width="13.44140625" style="325" customWidth="1"/>
    <col min="15" max="254" width="8.88671875" style="325"/>
    <col min="255" max="16384" width="8.88671875" style="324"/>
  </cols>
  <sheetData>
    <row r="1" spans="1:255" s="346" customFormat="1" ht="225.6" customHeight="1">
      <c r="A1" s="351"/>
      <c r="B1" s="349"/>
      <c r="C1" s="348"/>
      <c r="D1" s="348"/>
      <c r="E1" s="350"/>
      <c r="F1" s="350"/>
      <c r="G1" s="348"/>
      <c r="H1" s="347"/>
    </row>
    <row r="2" spans="1:255" ht="51" customHeight="1">
      <c r="A2" s="525" t="s">
        <v>2759</v>
      </c>
      <c r="B2" s="525"/>
      <c r="C2" s="525"/>
      <c r="D2" s="525"/>
      <c r="E2" s="525"/>
      <c r="F2" s="525"/>
      <c r="G2" s="525"/>
      <c r="H2" s="525"/>
    </row>
    <row r="3" spans="1:255" ht="13.95" customHeight="1">
      <c r="A3" s="526" t="s">
        <v>2758</v>
      </c>
      <c r="B3" s="526"/>
      <c r="C3" s="526"/>
      <c r="D3" s="526"/>
      <c r="E3" s="526"/>
      <c r="F3" s="526"/>
      <c r="G3" s="526"/>
      <c r="H3" s="526"/>
      <c r="I3" s="345"/>
    </row>
    <row r="4" spans="1:255" ht="33" customHeight="1">
      <c r="A4" s="344"/>
      <c r="B4" s="344"/>
      <c r="C4" s="344"/>
      <c r="D4" s="344"/>
      <c r="E4" s="344"/>
      <c r="F4" s="344"/>
      <c r="G4" s="342"/>
      <c r="H4" s="343" t="s">
        <v>2757</v>
      </c>
      <c r="I4" s="342"/>
    </row>
    <row r="5" spans="1:255" ht="32.4">
      <c r="A5" s="340" t="s">
        <v>692</v>
      </c>
      <c r="B5" s="340" t="s">
        <v>693</v>
      </c>
      <c r="C5" s="339" t="s">
        <v>694</v>
      </c>
      <c r="D5" s="339" t="s">
        <v>2685</v>
      </c>
      <c r="E5" s="341"/>
      <c r="F5" t="s">
        <v>2779</v>
      </c>
      <c r="G5" t="s">
        <v>2780</v>
      </c>
      <c r="H5"/>
      <c r="IU5" s="325"/>
    </row>
    <row r="6" spans="1:255">
      <c r="A6" s="352" t="s">
        <v>710</v>
      </c>
      <c r="B6" s="327">
        <v>5.5</v>
      </c>
      <c r="C6" s="332">
        <v>1106.73151809559</v>
      </c>
      <c r="D6" s="327" t="s">
        <v>2760</v>
      </c>
      <c r="E6" s="333"/>
      <c r="F6">
        <v>50</v>
      </c>
      <c r="G6">
        <v>32</v>
      </c>
      <c r="H6">
        <v>2</v>
      </c>
    </row>
    <row r="7" spans="1:255">
      <c r="A7" s="352" t="s">
        <v>710</v>
      </c>
      <c r="B7" s="327">
        <v>4</v>
      </c>
      <c r="C7" s="332">
        <v>1106.73151809559</v>
      </c>
      <c r="D7" s="327" t="s">
        <v>2761</v>
      </c>
      <c r="E7" s="333"/>
      <c r="F7">
        <v>50</v>
      </c>
      <c r="G7">
        <v>32</v>
      </c>
      <c r="H7">
        <v>2</v>
      </c>
    </row>
    <row r="8" spans="1:255">
      <c r="A8" s="352" t="s">
        <v>710</v>
      </c>
      <c r="B8" s="327">
        <v>3</v>
      </c>
      <c r="C8" s="332">
        <v>1034.3311324108499</v>
      </c>
      <c r="D8" s="327" t="s">
        <v>2762</v>
      </c>
      <c r="F8">
        <v>50</v>
      </c>
      <c r="G8">
        <v>32</v>
      </c>
      <c r="H8">
        <v>2</v>
      </c>
    </row>
    <row r="9" spans="1:255">
      <c r="A9" s="352" t="s">
        <v>710</v>
      </c>
      <c r="B9" s="327">
        <v>2.2000000000000002</v>
      </c>
      <c r="C9" s="332">
        <v>917.49945812949204</v>
      </c>
      <c r="D9" s="327" t="s">
        <v>2763</v>
      </c>
      <c r="F9">
        <v>50</v>
      </c>
      <c r="G9">
        <v>32</v>
      </c>
      <c r="H9">
        <v>2</v>
      </c>
    </row>
    <row r="10" spans="1:255">
      <c r="A10" s="352" t="s">
        <v>710</v>
      </c>
      <c r="B10" s="327">
        <v>1.5</v>
      </c>
      <c r="C10" s="332">
        <v>887.44425000000001</v>
      </c>
      <c r="D10" s="327" t="s">
        <v>2764</v>
      </c>
      <c r="F10">
        <v>50</v>
      </c>
      <c r="G10">
        <v>32</v>
      </c>
      <c r="H10">
        <v>2</v>
      </c>
    </row>
    <row r="11" spans="1:255">
      <c r="A11" s="352" t="s">
        <v>711</v>
      </c>
      <c r="B11" s="327">
        <v>11</v>
      </c>
      <c r="C11" s="332">
        <v>1995.7013999999999</v>
      </c>
      <c r="D11" s="327" t="s">
        <v>2765</v>
      </c>
      <c r="F11">
        <v>50</v>
      </c>
      <c r="G11">
        <v>32</v>
      </c>
      <c r="H11">
        <v>2</v>
      </c>
    </row>
    <row r="12" spans="1:255">
      <c r="A12" s="352" t="s">
        <v>711</v>
      </c>
      <c r="B12" s="327">
        <v>7.5</v>
      </c>
      <c r="C12" s="332">
        <v>1502.7553089701701</v>
      </c>
      <c r="D12" s="327" t="s">
        <v>2766</v>
      </c>
      <c r="F12">
        <v>50</v>
      </c>
      <c r="G12">
        <v>32</v>
      </c>
      <c r="H12">
        <v>2</v>
      </c>
    </row>
    <row r="13" spans="1:255">
      <c r="A13" s="352" t="s">
        <v>711</v>
      </c>
      <c r="B13" s="327">
        <v>5.5</v>
      </c>
      <c r="C13" s="332">
        <v>1451.8721715803399</v>
      </c>
      <c r="D13" s="327" t="s">
        <v>2767</v>
      </c>
      <c r="F13">
        <v>50</v>
      </c>
      <c r="G13">
        <v>32</v>
      </c>
      <c r="H13">
        <v>2</v>
      </c>
    </row>
    <row r="14" spans="1:255">
      <c r="A14" s="352" t="s">
        <v>711</v>
      </c>
      <c r="B14" s="327">
        <v>4</v>
      </c>
      <c r="C14" s="332">
        <v>1343.34808404407</v>
      </c>
      <c r="D14" s="327" t="s">
        <v>2768</v>
      </c>
      <c r="F14">
        <v>50</v>
      </c>
      <c r="G14">
        <v>32</v>
      </c>
      <c r="H14">
        <v>2</v>
      </c>
    </row>
    <row r="15" spans="1:255" ht="19.95" customHeight="1">
      <c r="A15" s="359" t="s">
        <v>710</v>
      </c>
      <c r="B15" s="327">
        <v>0.55000000000000004</v>
      </c>
      <c r="C15" s="332">
        <v>807.47215633830501</v>
      </c>
      <c r="D15" s="334" t="s">
        <v>2684</v>
      </c>
      <c r="E15" s="338"/>
      <c r="F15">
        <v>50</v>
      </c>
      <c r="G15">
        <v>32</v>
      </c>
      <c r="H15">
        <v>4</v>
      </c>
    </row>
    <row r="16" spans="1:255">
      <c r="A16" s="352" t="s">
        <v>711</v>
      </c>
      <c r="B16" s="327">
        <v>1.1000000000000001</v>
      </c>
      <c r="C16" s="332">
        <v>1090.3291891017</v>
      </c>
      <c r="D16" s="334" t="s">
        <v>2681</v>
      </c>
      <c r="F16">
        <v>50</v>
      </c>
      <c r="G16">
        <v>32</v>
      </c>
      <c r="H16">
        <v>4</v>
      </c>
    </row>
    <row r="17" spans="1:8">
      <c r="A17" s="352" t="s">
        <v>711</v>
      </c>
      <c r="B17" s="327">
        <v>0.75</v>
      </c>
      <c r="C17" s="332">
        <v>945.24905933084801</v>
      </c>
      <c r="D17" s="334" t="s">
        <v>2679</v>
      </c>
      <c r="F17">
        <v>50</v>
      </c>
      <c r="G17">
        <v>32</v>
      </c>
      <c r="H17">
        <v>4</v>
      </c>
    </row>
    <row r="18" spans="1:8">
      <c r="A18" s="352" t="s">
        <v>711</v>
      </c>
      <c r="B18" s="327">
        <v>0.55000000000000004</v>
      </c>
      <c r="C18" s="332">
        <v>917.29805933084799</v>
      </c>
      <c r="D18" s="334" t="s">
        <v>2677</v>
      </c>
      <c r="F18">
        <v>50</v>
      </c>
      <c r="G18">
        <v>32</v>
      </c>
      <c r="H18">
        <v>4</v>
      </c>
    </row>
    <row r="19" spans="1:8">
      <c r="A19" s="352" t="s">
        <v>716</v>
      </c>
      <c r="B19" s="327">
        <v>15</v>
      </c>
      <c r="C19" s="332">
        <v>2292</v>
      </c>
      <c r="D19" s="327" t="s">
        <v>2769</v>
      </c>
      <c r="F19">
        <v>65</v>
      </c>
      <c r="G19">
        <v>40</v>
      </c>
      <c r="H19">
        <v>2</v>
      </c>
    </row>
    <row r="20" spans="1:8">
      <c r="A20" s="352" t="s">
        <v>716</v>
      </c>
      <c r="B20" s="327">
        <v>11</v>
      </c>
      <c r="C20" s="332">
        <v>2192.6231159949202</v>
      </c>
      <c r="D20" s="327" t="s">
        <v>2770</v>
      </c>
      <c r="F20">
        <v>65</v>
      </c>
      <c r="G20">
        <v>40</v>
      </c>
      <c r="H20">
        <v>2</v>
      </c>
    </row>
    <row r="21" spans="1:8">
      <c r="A21" s="352" t="s">
        <v>716</v>
      </c>
      <c r="B21" s="327">
        <v>7.5</v>
      </c>
      <c r="C21" s="332">
        <v>1526.9198106874601</v>
      </c>
      <c r="D21" s="327" t="s">
        <v>2771</v>
      </c>
      <c r="F21">
        <v>65</v>
      </c>
      <c r="G21">
        <v>40</v>
      </c>
      <c r="H21">
        <v>2</v>
      </c>
    </row>
    <row r="22" spans="1:8">
      <c r="A22" s="352" t="s">
        <v>716</v>
      </c>
      <c r="B22" s="327">
        <v>5.5</v>
      </c>
      <c r="C22" s="332">
        <v>1476.0366732976299</v>
      </c>
      <c r="D22" s="327" t="s">
        <v>2772</v>
      </c>
      <c r="F22">
        <v>65</v>
      </c>
      <c r="G22">
        <v>40</v>
      </c>
      <c r="H22">
        <v>2</v>
      </c>
    </row>
    <row r="23" spans="1:8">
      <c r="A23" s="352" t="s">
        <v>2669</v>
      </c>
      <c r="B23" s="327">
        <v>30</v>
      </c>
      <c r="C23" s="332">
        <v>3643</v>
      </c>
      <c r="D23" s="327" t="s">
        <v>2742</v>
      </c>
      <c r="E23" s="329"/>
      <c r="F23">
        <v>65</v>
      </c>
      <c r="G23">
        <v>40</v>
      </c>
      <c r="H23">
        <v>2</v>
      </c>
    </row>
    <row r="24" spans="1:8">
      <c r="A24" s="352" t="s">
        <v>2669</v>
      </c>
      <c r="B24" s="327">
        <v>22</v>
      </c>
      <c r="C24" s="332">
        <v>3143.6134390677998</v>
      </c>
      <c r="D24" s="327" t="s">
        <v>2740</v>
      </c>
      <c r="F24">
        <v>65</v>
      </c>
      <c r="G24">
        <v>40</v>
      </c>
      <c r="H24">
        <v>2</v>
      </c>
    </row>
    <row r="25" spans="1:8">
      <c r="A25" s="352" t="s">
        <v>2669</v>
      </c>
      <c r="B25" s="327">
        <v>18.5</v>
      </c>
      <c r="C25" s="332">
        <v>2615.4060529728799</v>
      </c>
      <c r="D25" s="327" t="s">
        <v>2738</v>
      </c>
      <c r="F25">
        <v>65</v>
      </c>
      <c r="G25">
        <v>40</v>
      </c>
      <c r="H25">
        <v>2</v>
      </c>
    </row>
    <row r="26" spans="1:8">
      <c r="A26" s="352" t="s">
        <v>2669</v>
      </c>
      <c r="B26" s="327">
        <v>15</v>
      </c>
      <c r="C26" s="332">
        <v>2321.3751958006801</v>
      </c>
      <c r="D26" s="327" t="s">
        <v>2736</v>
      </c>
      <c r="F26">
        <v>65</v>
      </c>
      <c r="G26">
        <v>40</v>
      </c>
      <c r="H26">
        <v>2</v>
      </c>
    </row>
    <row r="27" spans="1:8">
      <c r="A27" s="352" t="s">
        <v>2661</v>
      </c>
      <c r="B27" s="327">
        <v>45</v>
      </c>
      <c r="C27" s="332">
        <v>5148.0659999999998</v>
      </c>
      <c r="D27" s="327" t="s">
        <v>2734</v>
      </c>
      <c r="F27">
        <v>65</v>
      </c>
      <c r="G27">
        <v>40</v>
      </c>
      <c r="H27">
        <v>2</v>
      </c>
    </row>
    <row r="28" spans="1:8">
      <c r="A28" s="352" t="s">
        <v>2661</v>
      </c>
      <c r="B28" s="327">
        <v>37</v>
      </c>
      <c r="C28" s="332">
        <v>4507.4370044745801</v>
      </c>
      <c r="D28" s="327" t="s">
        <v>2732</v>
      </c>
      <c r="E28" s="330"/>
      <c r="F28">
        <v>65</v>
      </c>
      <c r="G28">
        <v>40</v>
      </c>
      <c r="H28">
        <v>2</v>
      </c>
    </row>
    <row r="29" spans="1:8">
      <c r="A29" s="352" t="s">
        <v>2661</v>
      </c>
      <c r="B29" s="327">
        <v>30</v>
      </c>
      <c r="C29" s="332">
        <v>4219.4839936271201</v>
      </c>
      <c r="D29" s="327" t="s">
        <v>2730</v>
      </c>
      <c r="F29">
        <v>65</v>
      </c>
      <c r="G29">
        <v>40</v>
      </c>
      <c r="H29">
        <v>2</v>
      </c>
    </row>
    <row r="30" spans="1:8">
      <c r="A30" s="352" t="s">
        <v>2661</v>
      </c>
      <c r="B30" s="327">
        <v>22</v>
      </c>
      <c r="C30" s="332">
        <v>3516.09130754237</v>
      </c>
      <c r="D30" s="327" t="s">
        <v>2728</v>
      </c>
      <c r="F30">
        <v>65</v>
      </c>
      <c r="G30">
        <v>40</v>
      </c>
      <c r="H30">
        <v>2</v>
      </c>
    </row>
    <row r="31" spans="1:8">
      <c r="A31" s="352" t="s">
        <v>716</v>
      </c>
      <c r="B31" s="327">
        <v>1.5</v>
      </c>
      <c r="C31" s="332">
        <v>1064.41537168068</v>
      </c>
      <c r="D31" s="334" t="s">
        <v>2675</v>
      </c>
      <c r="F31">
        <v>65</v>
      </c>
      <c r="G31">
        <v>40</v>
      </c>
      <c r="H31">
        <v>4</v>
      </c>
    </row>
    <row r="32" spans="1:8">
      <c r="A32" s="352" t="s">
        <v>716</v>
      </c>
      <c r="B32" s="327">
        <v>0.75</v>
      </c>
      <c r="C32" s="332">
        <v>1008.5133716806801</v>
      </c>
      <c r="D32" s="334" t="s">
        <v>2673</v>
      </c>
      <c r="F32">
        <v>65</v>
      </c>
      <c r="G32">
        <v>40</v>
      </c>
      <c r="H32">
        <v>4</v>
      </c>
    </row>
    <row r="33" spans="1:10">
      <c r="A33" s="352" t="s">
        <v>716</v>
      </c>
      <c r="B33" s="327">
        <v>1.1000000000000001</v>
      </c>
      <c r="C33" s="332">
        <v>1038.9738029857599</v>
      </c>
      <c r="D33" s="334" t="s">
        <v>2671</v>
      </c>
      <c r="F33">
        <v>65</v>
      </c>
      <c r="G33">
        <v>40</v>
      </c>
      <c r="H33">
        <v>4</v>
      </c>
    </row>
    <row r="34" spans="1:10">
      <c r="A34" s="352" t="s">
        <v>2669</v>
      </c>
      <c r="B34" s="327">
        <v>3</v>
      </c>
      <c r="C34" s="332">
        <v>1369.96694885898</v>
      </c>
      <c r="D34" s="334" t="s">
        <v>2668</v>
      </c>
      <c r="F34">
        <v>65</v>
      </c>
      <c r="G34">
        <v>40</v>
      </c>
      <c r="H34">
        <v>4</v>
      </c>
    </row>
    <row r="35" spans="1:10">
      <c r="A35" s="352" t="s">
        <v>2669</v>
      </c>
      <c r="B35" s="327">
        <v>1.5</v>
      </c>
      <c r="C35" s="332">
        <v>1254.2946252081399</v>
      </c>
      <c r="D35" s="334" t="s">
        <v>2666</v>
      </c>
      <c r="F35">
        <v>65</v>
      </c>
      <c r="G35">
        <v>40</v>
      </c>
      <c r="H35">
        <v>4</v>
      </c>
    </row>
    <row r="36" spans="1:10">
      <c r="A36" s="352" t="s">
        <v>2669</v>
      </c>
      <c r="B36" s="327">
        <v>2.2000000000000002</v>
      </c>
      <c r="C36" s="332">
        <v>1324.17212520814</v>
      </c>
      <c r="D36" s="334" t="s">
        <v>2663</v>
      </c>
      <c r="E36" s="330"/>
      <c r="F36">
        <v>65</v>
      </c>
      <c r="G36">
        <v>40</v>
      </c>
      <c r="H36">
        <v>4</v>
      </c>
    </row>
    <row r="37" spans="1:10">
      <c r="A37" s="352" t="s">
        <v>2661</v>
      </c>
      <c r="B37" s="327">
        <v>7.5</v>
      </c>
      <c r="C37" s="332">
        <v>2160.9995871610199</v>
      </c>
      <c r="D37" s="334" t="s">
        <v>2660</v>
      </c>
      <c r="F37">
        <v>65</v>
      </c>
      <c r="G37">
        <v>40</v>
      </c>
      <c r="H37">
        <v>4</v>
      </c>
      <c r="I37" s="324"/>
      <c r="J37" s="324"/>
    </row>
    <row r="38" spans="1:10">
      <c r="A38" s="352" t="s">
        <v>2661</v>
      </c>
      <c r="B38" s="327">
        <v>5.5</v>
      </c>
      <c r="C38" s="332">
        <v>2032.49865462712</v>
      </c>
      <c r="D38" s="334" t="s">
        <v>2658</v>
      </c>
      <c r="F38">
        <v>65</v>
      </c>
      <c r="G38">
        <v>40</v>
      </c>
      <c r="H38">
        <v>4</v>
      </c>
      <c r="I38" s="324"/>
      <c r="J38" s="324"/>
    </row>
    <row r="39" spans="1:10">
      <c r="A39" s="352" t="s">
        <v>2661</v>
      </c>
      <c r="B39" s="327">
        <v>4</v>
      </c>
      <c r="C39" s="332">
        <v>1823.8027500000001</v>
      </c>
      <c r="D39" s="334" t="s">
        <v>2656</v>
      </c>
      <c r="F39">
        <v>65</v>
      </c>
      <c r="G39">
        <v>40</v>
      </c>
      <c r="H39">
        <v>4</v>
      </c>
      <c r="I39" s="324"/>
      <c r="J39" s="324"/>
    </row>
    <row r="40" spans="1:10">
      <c r="A40" s="352" t="s">
        <v>722</v>
      </c>
      <c r="B40" s="327">
        <v>11</v>
      </c>
      <c r="C40" s="332">
        <v>2061.4516484491501</v>
      </c>
      <c r="D40" s="327" t="s">
        <v>2773</v>
      </c>
      <c r="F40">
        <v>65</v>
      </c>
      <c r="G40">
        <v>50</v>
      </c>
      <c r="H40">
        <v>2</v>
      </c>
      <c r="I40" s="324"/>
      <c r="J40" s="324"/>
    </row>
    <row r="41" spans="1:10">
      <c r="A41" s="352" t="s">
        <v>722</v>
      </c>
      <c r="B41" s="327">
        <v>7.5</v>
      </c>
      <c r="C41" s="332">
        <v>1455.3575002067801</v>
      </c>
      <c r="D41" s="327" t="s">
        <v>2774</v>
      </c>
      <c r="F41">
        <v>65</v>
      </c>
      <c r="G41">
        <v>50</v>
      </c>
      <c r="H41">
        <v>2</v>
      </c>
      <c r="I41" s="324"/>
    </row>
    <row r="42" spans="1:10">
      <c r="A42" s="352" t="s">
        <v>722</v>
      </c>
      <c r="B42" s="327">
        <v>5.5</v>
      </c>
      <c r="C42" s="332">
        <v>1404.4743628169499</v>
      </c>
      <c r="D42" s="327" t="s">
        <v>2775</v>
      </c>
      <c r="F42">
        <v>65</v>
      </c>
      <c r="G42">
        <v>50</v>
      </c>
      <c r="H42">
        <v>2</v>
      </c>
      <c r="I42" s="324"/>
    </row>
    <row r="43" spans="1:10">
      <c r="A43" s="352" t="s">
        <v>722</v>
      </c>
      <c r="B43" s="327">
        <v>1.5</v>
      </c>
      <c r="C43" s="332">
        <v>962.728913587119</v>
      </c>
      <c r="D43" s="334" t="s">
        <v>2653</v>
      </c>
      <c r="E43" s="330"/>
      <c r="F43">
        <v>65</v>
      </c>
      <c r="G43">
        <v>50</v>
      </c>
      <c r="H43">
        <v>4</v>
      </c>
      <c r="I43" s="324"/>
    </row>
    <row r="44" spans="1:10">
      <c r="A44" s="352" t="s">
        <v>722</v>
      </c>
      <c r="B44" s="327">
        <v>1.1000000000000001</v>
      </c>
      <c r="C44" s="332">
        <v>937.28734489220403</v>
      </c>
      <c r="D44" s="334" t="s">
        <v>2651</v>
      </c>
      <c r="F44">
        <v>65</v>
      </c>
      <c r="G44">
        <v>50</v>
      </c>
      <c r="H44">
        <v>4</v>
      </c>
      <c r="I44" s="324"/>
    </row>
    <row r="45" spans="1:10">
      <c r="A45" s="352" t="s">
        <v>722</v>
      </c>
      <c r="B45" s="327">
        <v>0.75</v>
      </c>
      <c r="C45" s="332">
        <v>882.439978759322</v>
      </c>
      <c r="D45" s="334" t="s">
        <v>2649</v>
      </c>
      <c r="F45">
        <v>65</v>
      </c>
      <c r="G45">
        <v>50</v>
      </c>
      <c r="H45">
        <v>4</v>
      </c>
      <c r="I45" s="324"/>
    </row>
    <row r="46" spans="1:10">
      <c r="A46" s="352" t="s">
        <v>2647</v>
      </c>
      <c r="B46" s="327">
        <v>22</v>
      </c>
      <c r="C46" s="332">
        <f>C47+570</f>
        <v>2936.6578623823698</v>
      </c>
      <c r="D46" s="327" t="s">
        <v>2723</v>
      </c>
      <c r="E46" s="330"/>
      <c r="F46">
        <v>80</v>
      </c>
      <c r="G46">
        <v>50</v>
      </c>
      <c r="H46">
        <v>2</v>
      </c>
    </row>
    <row r="47" spans="1:10">
      <c r="A47" s="352" t="s">
        <v>2647</v>
      </c>
      <c r="B47" s="327">
        <v>18.5</v>
      </c>
      <c r="C47" s="332">
        <v>2366.6578623823698</v>
      </c>
      <c r="D47" s="327" t="s">
        <v>2721</v>
      </c>
      <c r="F47">
        <v>80</v>
      </c>
      <c r="G47">
        <v>50</v>
      </c>
      <c r="H47">
        <v>2</v>
      </c>
    </row>
    <row r="48" spans="1:10">
      <c r="A48" s="352" t="s">
        <v>2647</v>
      </c>
      <c r="B48" s="327">
        <v>15</v>
      </c>
      <c r="C48" s="332">
        <v>2214.0084502128798</v>
      </c>
      <c r="D48" s="327" t="s">
        <v>2719</v>
      </c>
      <c r="F48">
        <v>80</v>
      </c>
      <c r="G48">
        <v>50</v>
      </c>
      <c r="H48">
        <v>2</v>
      </c>
    </row>
    <row r="49" spans="1:8">
      <c r="A49" s="352" t="s">
        <v>2647</v>
      </c>
      <c r="B49" s="327">
        <v>11</v>
      </c>
      <c r="C49" s="332">
        <v>2223.86046451017</v>
      </c>
      <c r="D49" s="327" t="s">
        <v>2717</v>
      </c>
      <c r="F49">
        <v>80</v>
      </c>
      <c r="G49">
        <v>50</v>
      </c>
      <c r="H49">
        <v>2</v>
      </c>
    </row>
    <row r="50" spans="1:8">
      <c r="A50" s="352" t="s">
        <v>2647</v>
      </c>
      <c r="B50" s="327">
        <v>7.5</v>
      </c>
      <c r="C50" s="332">
        <v>2122.4188029111901</v>
      </c>
      <c r="D50" s="327" t="s">
        <v>2715</v>
      </c>
      <c r="E50" s="329"/>
      <c r="F50">
        <v>80</v>
      </c>
      <c r="G50">
        <v>50</v>
      </c>
      <c r="H50">
        <v>2</v>
      </c>
    </row>
    <row r="51" spans="1:8">
      <c r="A51" s="352" t="s">
        <v>2640</v>
      </c>
      <c r="B51" s="327">
        <v>45</v>
      </c>
      <c r="C51" s="332">
        <f>C52-C40+C39</f>
        <v>4093.0382046661098</v>
      </c>
      <c r="D51" s="327" t="s">
        <v>2713</v>
      </c>
      <c r="F51">
        <v>80</v>
      </c>
      <c r="G51">
        <v>50</v>
      </c>
      <c r="H51">
        <v>2</v>
      </c>
    </row>
    <row r="52" spans="1:8">
      <c r="A52" s="352" t="s">
        <v>2640</v>
      </c>
      <c r="B52" s="327">
        <v>37</v>
      </c>
      <c r="C52" s="332">
        <v>4330.6871031152596</v>
      </c>
      <c r="D52" s="327" t="s">
        <v>2711</v>
      </c>
      <c r="F52">
        <v>80</v>
      </c>
      <c r="G52">
        <v>50</v>
      </c>
      <c r="H52">
        <v>2</v>
      </c>
    </row>
    <row r="53" spans="1:8">
      <c r="A53" s="352" t="s">
        <v>2640</v>
      </c>
      <c r="B53" s="327">
        <v>30</v>
      </c>
      <c r="C53" s="332">
        <v>4042.7310000000002</v>
      </c>
      <c r="D53" s="327" t="s">
        <v>2709</v>
      </c>
      <c r="F53">
        <v>80</v>
      </c>
      <c r="G53">
        <v>50</v>
      </c>
      <c r="H53">
        <v>2</v>
      </c>
    </row>
    <row r="54" spans="1:8">
      <c r="A54" s="352" t="s">
        <v>2640</v>
      </c>
      <c r="B54" s="327">
        <v>22</v>
      </c>
      <c r="C54" s="332">
        <v>2933.5824809817</v>
      </c>
      <c r="D54" s="327" t="s">
        <v>2707</v>
      </c>
      <c r="F54">
        <v>80</v>
      </c>
      <c r="G54">
        <v>50</v>
      </c>
      <c r="H54">
        <v>2</v>
      </c>
    </row>
    <row r="55" spans="1:8">
      <c r="A55" s="352" t="s">
        <v>2640</v>
      </c>
      <c r="B55" s="327">
        <v>18.5</v>
      </c>
      <c r="C55" s="332">
        <v>2514.19245</v>
      </c>
      <c r="D55" s="327" t="s">
        <v>2705</v>
      </c>
      <c r="F55">
        <v>80</v>
      </c>
      <c r="G55">
        <v>50</v>
      </c>
      <c r="H55">
        <v>2</v>
      </c>
    </row>
    <row r="56" spans="1:8">
      <c r="A56" s="352" t="s">
        <v>2632</v>
      </c>
      <c r="B56" s="327">
        <v>75</v>
      </c>
      <c r="C56" s="332">
        <v>8154.36318828813</v>
      </c>
      <c r="D56" s="327" t="s">
        <v>2703</v>
      </c>
      <c r="F56">
        <v>80</v>
      </c>
      <c r="G56">
        <v>50</v>
      </c>
      <c r="H56">
        <v>2</v>
      </c>
    </row>
    <row r="57" spans="1:8">
      <c r="A57" s="352" t="s">
        <v>2632</v>
      </c>
      <c r="B57" s="327">
        <v>55</v>
      </c>
      <c r="C57" s="332">
        <v>6218.9609363237296</v>
      </c>
      <c r="D57" s="327" t="s">
        <v>2701</v>
      </c>
      <c r="F57">
        <v>80</v>
      </c>
      <c r="G57">
        <v>50</v>
      </c>
      <c r="H57">
        <v>2</v>
      </c>
    </row>
    <row r="58" spans="1:8">
      <c r="A58" s="352" t="s">
        <v>2632</v>
      </c>
      <c r="B58" s="327">
        <v>45</v>
      </c>
      <c r="C58" s="332">
        <v>5123.4995947728803</v>
      </c>
      <c r="D58" s="327" t="s">
        <v>2700</v>
      </c>
      <c r="F58">
        <v>80</v>
      </c>
      <c r="G58">
        <v>50</v>
      </c>
      <c r="H58">
        <v>2</v>
      </c>
    </row>
    <row r="59" spans="1:8">
      <c r="A59" s="352" t="s">
        <v>2632</v>
      </c>
      <c r="B59" s="327">
        <v>37</v>
      </c>
      <c r="C59" s="332">
        <v>4512.6889499999997</v>
      </c>
      <c r="D59" s="327" t="s">
        <v>2699</v>
      </c>
      <c r="E59" s="330"/>
      <c r="F59">
        <v>80</v>
      </c>
      <c r="G59">
        <v>50</v>
      </c>
      <c r="H59">
        <v>2</v>
      </c>
    </row>
    <row r="60" spans="1:8">
      <c r="A60" s="352" t="s">
        <v>2632</v>
      </c>
      <c r="B60" s="327">
        <v>30</v>
      </c>
      <c r="C60" s="332">
        <v>4254.02982750509</v>
      </c>
      <c r="D60" s="327" t="s">
        <v>2698</v>
      </c>
      <c r="E60" s="330"/>
      <c r="F60">
        <v>80</v>
      </c>
      <c r="G60">
        <v>50</v>
      </c>
      <c r="H60">
        <v>2</v>
      </c>
    </row>
    <row r="61" spans="1:8">
      <c r="A61" s="352" t="s">
        <v>2647</v>
      </c>
      <c r="B61" s="327">
        <v>2.2000000000000002</v>
      </c>
      <c r="C61" s="332">
        <v>1190.0800925572901</v>
      </c>
      <c r="D61" s="334" t="s">
        <v>2646</v>
      </c>
      <c r="F61">
        <v>80</v>
      </c>
      <c r="G61">
        <v>50</v>
      </c>
      <c r="H61">
        <v>4</v>
      </c>
    </row>
    <row r="62" spans="1:8">
      <c r="A62" s="352" t="s">
        <v>2647</v>
      </c>
      <c r="B62" s="327">
        <v>1.1000000000000001</v>
      </c>
      <c r="C62" s="332">
        <v>1122.2326499999999</v>
      </c>
      <c r="D62" s="334" t="s">
        <v>2644</v>
      </c>
      <c r="F62">
        <v>80</v>
      </c>
      <c r="G62">
        <v>50</v>
      </c>
      <c r="H62">
        <v>4</v>
      </c>
    </row>
    <row r="63" spans="1:8">
      <c r="A63" s="352" t="s">
        <v>2647</v>
      </c>
      <c r="B63" s="327">
        <v>1.5</v>
      </c>
      <c r="C63" s="332">
        <v>1147.3885499999999</v>
      </c>
      <c r="D63" s="334" t="s">
        <v>2642</v>
      </c>
      <c r="E63" s="329"/>
      <c r="F63">
        <v>80</v>
      </c>
      <c r="G63">
        <v>50</v>
      </c>
      <c r="H63">
        <v>4</v>
      </c>
    </row>
    <row r="64" spans="1:8">
      <c r="A64" s="352" t="s">
        <v>2640</v>
      </c>
      <c r="B64" s="327">
        <v>5.5</v>
      </c>
      <c r="C64" s="332">
        <v>1779.6793014</v>
      </c>
      <c r="D64" s="334" t="s">
        <v>2639</v>
      </c>
      <c r="E64" s="330"/>
      <c r="F64">
        <v>80</v>
      </c>
      <c r="G64">
        <v>50</v>
      </c>
      <c r="H64">
        <v>4</v>
      </c>
    </row>
    <row r="65" spans="1:8">
      <c r="A65" s="352" t="s">
        <v>2640</v>
      </c>
      <c r="B65" s="327">
        <v>4</v>
      </c>
      <c r="C65" s="332">
        <v>1480.79241751119</v>
      </c>
      <c r="D65" s="334" t="s">
        <v>2637</v>
      </c>
      <c r="F65">
        <v>80</v>
      </c>
      <c r="G65">
        <v>50</v>
      </c>
      <c r="H65">
        <v>4</v>
      </c>
    </row>
    <row r="66" spans="1:8">
      <c r="A66" s="352" t="s">
        <v>2640</v>
      </c>
      <c r="B66" s="327">
        <v>3</v>
      </c>
      <c r="C66" s="332">
        <v>1404.1417932915299</v>
      </c>
      <c r="D66" s="334" t="s">
        <v>2634</v>
      </c>
      <c r="E66" s="329"/>
      <c r="F66">
        <v>80</v>
      </c>
      <c r="G66">
        <v>50</v>
      </c>
      <c r="H66">
        <v>4</v>
      </c>
    </row>
    <row r="67" spans="1:8">
      <c r="A67" s="352" t="s">
        <v>2632</v>
      </c>
      <c r="B67" s="327">
        <v>11</v>
      </c>
      <c r="C67" s="332">
        <v>2664.58535942034</v>
      </c>
      <c r="D67" s="334" t="s">
        <v>2631</v>
      </c>
      <c r="E67" s="329"/>
      <c r="F67">
        <v>80</v>
      </c>
      <c r="G67">
        <v>50</v>
      </c>
      <c r="H67">
        <v>4</v>
      </c>
    </row>
    <row r="68" spans="1:8">
      <c r="A68" s="352" t="s">
        <v>2632</v>
      </c>
      <c r="B68" s="327">
        <v>7.5</v>
      </c>
      <c r="C68" s="332">
        <v>2193.2361576549201</v>
      </c>
      <c r="D68" s="334" t="s">
        <v>2629</v>
      </c>
      <c r="E68" s="329"/>
      <c r="F68">
        <v>80</v>
      </c>
      <c r="G68">
        <v>50</v>
      </c>
      <c r="H68">
        <v>4</v>
      </c>
    </row>
    <row r="69" spans="1:8">
      <c r="A69" s="352" t="s">
        <v>2632</v>
      </c>
      <c r="B69" s="327">
        <v>5.5</v>
      </c>
      <c r="C69" s="332">
        <v>2081.2932553972901</v>
      </c>
      <c r="D69" s="334" t="s">
        <v>2627</v>
      </c>
      <c r="E69" s="329"/>
      <c r="F69">
        <v>80</v>
      </c>
      <c r="G69">
        <v>50</v>
      </c>
      <c r="H69">
        <v>4</v>
      </c>
    </row>
    <row r="70" spans="1:8">
      <c r="A70" s="352" t="s">
        <v>697</v>
      </c>
      <c r="B70" s="327">
        <v>18.5</v>
      </c>
      <c r="C70" s="332">
        <v>2519.0944300555898</v>
      </c>
      <c r="D70" s="327" t="s">
        <v>2756</v>
      </c>
      <c r="F70">
        <v>80</v>
      </c>
      <c r="G70">
        <v>65</v>
      </c>
      <c r="H70">
        <v>2</v>
      </c>
    </row>
    <row r="71" spans="1:8">
      <c r="A71" s="352" t="s">
        <v>697</v>
      </c>
      <c r="B71" s="327">
        <v>15</v>
      </c>
      <c r="C71" s="332">
        <v>2366.4450178860998</v>
      </c>
      <c r="D71" s="327" t="s">
        <v>2755</v>
      </c>
      <c r="E71" s="330"/>
      <c r="F71">
        <v>80</v>
      </c>
      <c r="G71">
        <v>65</v>
      </c>
      <c r="H71">
        <v>2</v>
      </c>
    </row>
    <row r="72" spans="1:8">
      <c r="A72" s="352" t="s">
        <v>697</v>
      </c>
      <c r="B72" s="327">
        <v>11</v>
      </c>
      <c r="C72" s="332">
        <v>2274.8553705844101</v>
      </c>
      <c r="D72" s="327" t="s">
        <v>2754</v>
      </c>
      <c r="E72" s="330"/>
      <c r="F72">
        <v>80</v>
      </c>
      <c r="G72">
        <v>65</v>
      </c>
      <c r="H72">
        <v>2</v>
      </c>
    </row>
    <row r="73" spans="1:8">
      <c r="A73" s="352" t="s">
        <v>697</v>
      </c>
      <c r="B73" s="327">
        <v>7.5</v>
      </c>
      <c r="C73" s="332">
        <v>1872.7170000000001</v>
      </c>
      <c r="D73" s="327" t="s">
        <v>2753</v>
      </c>
      <c r="E73" s="330"/>
      <c r="F73">
        <v>80</v>
      </c>
      <c r="G73">
        <v>65</v>
      </c>
      <c r="H73">
        <v>2</v>
      </c>
    </row>
    <row r="74" spans="1:8">
      <c r="A74" s="352" t="s">
        <v>697</v>
      </c>
      <c r="B74" s="327">
        <v>2.2000000000000002</v>
      </c>
      <c r="C74" s="332">
        <v>1158.83851133898</v>
      </c>
      <c r="D74" s="334" t="s">
        <v>2625</v>
      </c>
      <c r="E74" s="329"/>
      <c r="F74">
        <v>80</v>
      </c>
      <c r="G74">
        <v>65</v>
      </c>
      <c r="H74">
        <v>4</v>
      </c>
    </row>
    <row r="75" spans="1:8">
      <c r="A75" s="352" t="s">
        <v>697</v>
      </c>
      <c r="B75" s="327">
        <v>1.5</v>
      </c>
      <c r="C75" s="332">
        <v>1418.4090259321999</v>
      </c>
      <c r="D75" s="334" t="s">
        <v>2623</v>
      </c>
      <c r="E75" s="329"/>
      <c r="F75">
        <v>80</v>
      </c>
      <c r="G75">
        <v>65</v>
      </c>
      <c r="H75">
        <v>4</v>
      </c>
    </row>
    <row r="76" spans="1:8">
      <c r="A76" s="352" t="s">
        <v>697</v>
      </c>
      <c r="B76" s="327">
        <v>1.1000000000000001</v>
      </c>
      <c r="C76" s="332">
        <v>1376.5867499999999</v>
      </c>
      <c r="D76" s="334" t="s">
        <v>2620</v>
      </c>
      <c r="E76" s="329"/>
      <c r="F76">
        <v>80</v>
      </c>
      <c r="G76">
        <v>65</v>
      </c>
      <c r="H76">
        <v>4</v>
      </c>
    </row>
    <row r="77" spans="1:8">
      <c r="A77" s="352" t="s">
        <v>2618</v>
      </c>
      <c r="B77" s="327">
        <v>37</v>
      </c>
      <c r="C77" s="332">
        <f>C78+C85-C86</f>
        <v>3749.4353893606894</v>
      </c>
      <c r="D77" s="327" t="s">
        <v>2752</v>
      </c>
      <c r="E77" s="330"/>
      <c r="F77">
        <v>100</v>
      </c>
      <c r="G77">
        <v>65</v>
      </c>
      <c r="H77">
        <v>2</v>
      </c>
    </row>
    <row r="78" spans="1:8">
      <c r="A78" s="352" t="s">
        <v>2618</v>
      </c>
      <c r="B78" s="327">
        <v>30</v>
      </c>
      <c r="C78" s="332">
        <v>3510.2846436284799</v>
      </c>
      <c r="D78" s="327" t="s">
        <v>2751</v>
      </c>
      <c r="E78" s="330"/>
      <c r="F78">
        <v>100</v>
      </c>
      <c r="G78">
        <v>65</v>
      </c>
      <c r="H78">
        <v>2</v>
      </c>
    </row>
    <row r="79" spans="1:8">
      <c r="A79" s="352" t="s">
        <v>2618</v>
      </c>
      <c r="B79" s="327">
        <v>22</v>
      </c>
      <c r="C79" s="332">
        <v>2853.1738211247498</v>
      </c>
      <c r="D79" s="327" t="s">
        <v>2750</v>
      </c>
      <c r="E79" s="330"/>
      <c r="F79">
        <v>100</v>
      </c>
      <c r="G79">
        <v>65</v>
      </c>
      <c r="H79">
        <v>2</v>
      </c>
    </row>
    <row r="80" spans="1:8" ht="32.4">
      <c r="A80" s="352" t="s">
        <v>2618</v>
      </c>
      <c r="B80" s="327">
        <v>18.5</v>
      </c>
      <c r="C80" s="332">
        <v>2430.9102946942398</v>
      </c>
      <c r="D80" s="327" t="s">
        <v>2749</v>
      </c>
      <c r="E80" s="330"/>
      <c r="F80">
        <v>100</v>
      </c>
      <c r="G80">
        <v>65</v>
      </c>
      <c r="H80">
        <v>2</v>
      </c>
    </row>
    <row r="81" spans="1:8">
      <c r="A81" s="352" t="s">
        <v>2618</v>
      </c>
      <c r="B81" s="327">
        <v>15</v>
      </c>
      <c r="C81" s="332">
        <v>2278.2608825247498</v>
      </c>
      <c r="D81" s="327" t="s">
        <v>2748</v>
      </c>
      <c r="E81" s="330"/>
      <c r="F81">
        <v>100</v>
      </c>
      <c r="G81">
        <v>65</v>
      </c>
      <c r="H81">
        <v>2</v>
      </c>
    </row>
    <row r="82" spans="1:8" ht="32.4">
      <c r="A82" s="352" t="s">
        <v>2747</v>
      </c>
      <c r="B82" s="327">
        <v>75</v>
      </c>
      <c r="C82" s="332">
        <v>7694.5882098135507</v>
      </c>
      <c r="D82" s="327" t="s">
        <v>2746</v>
      </c>
      <c r="E82" s="330"/>
      <c r="F82">
        <v>100</v>
      </c>
      <c r="G82">
        <v>65</v>
      </c>
      <c r="H82">
        <v>2</v>
      </c>
    </row>
    <row r="83" spans="1:8">
      <c r="A83" s="352" t="s">
        <v>2747</v>
      </c>
      <c r="B83" s="327">
        <v>55</v>
      </c>
      <c r="C83" s="332">
        <v>5759.1859578491503</v>
      </c>
      <c r="D83" s="327"/>
      <c r="E83" s="330"/>
      <c r="F83">
        <v>100</v>
      </c>
      <c r="G83">
        <v>65</v>
      </c>
      <c r="H83" t="s">
        <v>2781</v>
      </c>
    </row>
    <row r="84" spans="1:8">
      <c r="A84" s="352" t="s">
        <v>2747</v>
      </c>
      <c r="B84" s="327">
        <v>45</v>
      </c>
      <c r="C84" s="332">
        <v>4422.7864513296599</v>
      </c>
      <c r="D84" s="327" t="s">
        <v>2745</v>
      </c>
      <c r="E84" s="330"/>
      <c r="F84">
        <v>100</v>
      </c>
      <c r="G84">
        <v>65</v>
      </c>
      <c r="H84">
        <v>2</v>
      </c>
    </row>
    <row r="85" spans="1:8">
      <c r="A85" s="352" t="s">
        <v>2747</v>
      </c>
      <c r="B85" s="327">
        <v>37</v>
      </c>
      <c r="C85" s="332">
        <v>3787.9868487478002</v>
      </c>
      <c r="D85" s="327" t="s">
        <v>2744</v>
      </c>
      <c r="E85" s="330"/>
      <c r="F85">
        <v>100</v>
      </c>
      <c r="G85">
        <v>65</v>
      </c>
      <c r="H85">
        <v>2</v>
      </c>
    </row>
    <row r="86" spans="1:8">
      <c r="A86" s="352" t="s">
        <v>2747</v>
      </c>
      <c r="B86" s="327">
        <v>30</v>
      </c>
      <c r="C86" s="332">
        <v>3548.8361030155902</v>
      </c>
      <c r="D86" s="327" t="s">
        <v>2743</v>
      </c>
      <c r="E86" s="330"/>
      <c r="F86">
        <v>100</v>
      </c>
      <c r="G86">
        <v>65</v>
      </c>
      <c r="H86">
        <v>2</v>
      </c>
    </row>
    <row r="87" spans="1:8">
      <c r="A87" s="352" t="s">
        <v>2602</v>
      </c>
      <c r="B87" s="327">
        <v>90</v>
      </c>
      <c r="C87" s="357">
        <v>9269.6487197003407</v>
      </c>
      <c r="D87" s="327" t="s">
        <v>2741</v>
      </c>
      <c r="E87" s="330"/>
      <c r="F87">
        <v>100</v>
      </c>
      <c r="G87">
        <v>65</v>
      </c>
      <c r="H87">
        <v>2</v>
      </c>
    </row>
    <row r="88" spans="1:8">
      <c r="A88" s="352" t="s">
        <v>2602</v>
      </c>
      <c r="B88" s="327">
        <v>110</v>
      </c>
      <c r="C88" s="357">
        <v>13425.558300000001</v>
      </c>
      <c r="D88" s="327"/>
      <c r="E88" s="330"/>
      <c r="F88">
        <v>100</v>
      </c>
      <c r="G88">
        <v>65</v>
      </c>
      <c r="H88" t="s">
        <v>2781</v>
      </c>
    </row>
    <row r="89" spans="1:8">
      <c r="A89" s="352" t="s">
        <v>2602</v>
      </c>
      <c r="B89" s="327">
        <v>132</v>
      </c>
      <c r="C89" s="357">
        <v>14771.083635000001</v>
      </c>
      <c r="D89" s="327"/>
      <c r="E89" s="330"/>
      <c r="F89">
        <v>100</v>
      </c>
      <c r="G89">
        <v>65</v>
      </c>
      <c r="H89" t="s">
        <v>2781</v>
      </c>
    </row>
    <row r="90" spans="1:8">
      <c r="A90" s="352" t="s">
        <v>2602</v>
      </c>
      <c r="B90" s="327">
        <v>75</v>
      </c>
      <c r="C90" s="357">
        <v>8276.27</v>
      </c>
      <c r="D90" s="327" t="s">
        <v>2739</v>
      </c>
      <c r="E90" s="330"/>
      <c r="F90">
        <v>100</v>
      </c>
      <c r="G90">
        <v>65</v>
      </c>
      <c r="H90">
        <v>2</v>
      </c>
    </row>
    <row r="91" spans="1:8">
      <c r="A91" s="352" t="s">
        <v>2602</v>
      </c>
      <c r="B91" s="327">
        <v>55</v>
      </c>
      <c r="C91" s="356">
        <v>6340.86</v>
      </c>
      <c r="D91" s="327" t="s">
        <v>2737</v>
      </c>
      <c r="E91" s="330"/>
      <c r="F91">
        <v>100</v>
      </c>
      <c r="G91">
        <v>65</v>
      </c>
      <c r="H91">
        <v>2</v>
      </c>
    </row>
    <row r="92" spans="1:8">
      <c r="A92" s="352" t="s">
        <v>2602</v>
      </c>
      <c r="B92" s="327">
        <v>45</v>
      </c>
      <c r="C92" s="332">
        <v>6773.9248500000003</v>
      </c>
      <c r="D92" s="327" t="s">
        <v>2735</v>
      </c>
      <c r="E92" s="330"/>
      <c r="F92">
        <v>100</v>
      </c>
      <c r="G92">
        <v>65</v>
      </c>
      <c r="H92">
        <v>2</v>
      </c>
    </row>
    <row r="93" spans="1:8">
      <c r="A93" s="352" t="s">
        <v>2618</v>
      </c>
      <c r="B93" s="327">
        <v>7.5</v>
      </c>
      <c r="C93" s="332">
        <v>1893.6802499999999</v>
      </c>
      <c r="D93" s="334" t="s">
        <v>2617</v>
      </c>
      <c r="F93">
        <v>100</v>
      </c>
      <c r="G93">
        <v>65</v>
      </c>
      <c r="H93">
        <v>4</v>
      </c>
    </row>
    <row r="94" spans="1:8">
      <c r="A94" s="352" t="s">
        <v>2618</v>
      </c>
      <c r="B94" s="327">
        <v>5.5</v>
      </c>
      <c r="C94" s="332">
        <v>1795.88208867864</v>
      </c>
      <c r="D94" s="334" t="s">
        <v>2615</v>
      </c>
      <c r="E94" s="329"/>
      <c r="F94">
        <v>100</v>
      </c>
      <c r="G94">
        <v>65</v>
      </c>
      <c r="H94">
        <v>4</v>
      </c>
    </row>
    <row r="95" spans="1:8">
      <c r="A95" s="352" t="s">
        <v>2618</v>
      </c>
      <c r="B95" s="327">
        <v>3</v>
      </c>
      <c r="C95" s="332">
        <v>1501.29494028203</v>
      </c>
      <c r="D95" s="334" t="s">
        <v>2613</v>
      </c>
      <c r="F95">
        <v>100</v>
      </c>
      <c r="G95">
        <v>65</v>
      </c>
      <c r="H95">
        <v>4</v>
      </c>
    </row>
    <row r="96" spans="1:8">
      <c r="A96" s="352" t="s">
        <v>2618</v>
      </c>
      <c r="B96" s="327">
        <v>4</v>
      </c>
      <c r="C96" s="332">
        <v>1557.19694028203</v>
      </c>
      <c r="D96" s="334" t="s">
        <v>2611</v>
      </c>
      <c r="F96">
        <v>100</v>
      </c>
      <c r="G96">
        <v>65</v>
      </c>
      <c r="H96">
        <v>4</v>
      </c>
    </row>
    <row r="97" spans="1:14">
      <c r="A97" s="352" t="s">
        <v>2609</v>
      </c>
      <c r="B97" s="327">
        <v>11</v>
      </c>
      <c r="C97" s="332">
        <v>2576.6356093444101</v>
      </c>
      <c r="D97" s="334" t="s">
        <v>2608</v>
      </c>
      <c r="F97">
        <v>100</v>
      </c>
      <c r="G97">
        <v>65</v>
      </c>
      <c r="H97">
        <v>4</v>
      </c>
      <c r="I97" s="324"/>
    </row>
    <row r="98" spans="1:14">
      <c r="A98" s="352" t="s">
        <v>2609</v>
      </c>
      <c r="B98" s="327">
        <v>7.5</v>
      </c>
      <c r="C98" s="332">
        <v>2163.53104764407</v>
      </c>
      <c r="D98" s="334" t="s">
        <v>2606</v>
      </c>
      <c r="F98">
        <v>100</v>
      </c>
      <c r="G98">
        <v>65</v>
      </c>
      <c r="H98">
        <v>4</v>
      </c>
      <c r="I98" s="324"/>
    </row>
    <row r="99" spans="1:14">
      <c r="A99" s="352" t="s">
        <v>2609</v>
      </c>
      <c r="B99" s="327">
        <v>5.5</v>
      </c>
      <c r="C99" s="332">
        <v>2051.5881453864399</v>
      </c>
      <c r="D99" s="334" t="s">
        <v>2604</v>
      </c>
      <c r="F99">
        <v>100</v>
      </c>
      <c r="G99">
        <v>65</v>
      </c>
      <c r="H99">
        <v>4</v>
      </c>
      <c r="I99" s="324"/>
    </row>
    <row r="100" spans="1:14" ht="32.4">
      <c r="A100" s="352" t="s">
        <v>2602</v>
      </c>
      <c r="B100" s="327">
        <v>18.5</v>
      </c>
      <c r="C100" s="332">
        <v>3468.0282667017</v>
      </c>
      <c r="D100" s="334" t="s">
        <v>2601</v>
      </c>
      <c r="F100">
        <v>100</v>
      </c>
      <c r="G100">
        <v>65</v>
      </c>
      <c r="H100">
        <v>4</v>
      </c>
    </row>
    <row r="101" spans="1:14">
      <c r="A101" s="352" t="s">
        <v>2602</v>
      </c>
      <c r="B101" s="327">
        <v>15</v>
      </c>
      <c r="C101" s="332">
        <v>2987.4986524433898</v>
      </c>
      <c r="D101" s="334" t="s">
        <v>2599</v>
      </c>
      <c r="E101" s="330"/>
      <c r="F101">
        <v>100</v>
      </c>
      <c r="G101">
        <v>65</v>
      </c>
      <c r="H101">
        <v>4</v>
      </c>
    </row>
    <row r="102" spans="1:14">
      <c r="A102" s="352" t="s">
        <v>2602</v>
      </c>
      <c r="B102" s="327">
        <v>11</v>
      </c>
      <c r="C102" s="332">
        <v>2783.9661028840701</v>
      </c>
      <c r="D102" s="334" t="s">
        <v>2597</v>
      </c>
      <c r="E102" s="330"/>
      <c r="F102">
        <v>100</v>
      </c>
      <c r="G102">
        <v>65</v>
      </c>
      <c r="H102">
        <v>4</v>
      </c>
    </row>
    <row r="103" spans="1:14">
      <c r="A103" s="353" t="s">
        <v>2696</v>
      </c>
      <c r="B103" s="328">
        <v>90</v>
      </c>
      <c r="C103" s="356">
        <v>8927.4721536000106</v>
      </c>
      <c r="D103" s="327" t="s">
        <v>2695</v>
      </c>
      <c r="E103" s="329"/>
      <c r="F103">
        <v>100</v>
      </c>
      <c r="G103">
        <v>80</v>
      </c>
      <c r="H103">
        <v>2</v>
      </c>
    </row>
    <row r="104" spans="1:14">
      <c r="A104" s="353" t="s">
        <v>2696</v>
      </c>
      <c r="B104" s="328">
        <v>75</v>
      </c>
      <c r="C104" s="356">
        <v>8289.1200663457603</v>
      </c>
      <c r="D104" s="327" t="s">
        <v>2693</v>
      </c>
      <c r="F104">
        <v>100</v>
      </c>
      <c r="G104">
        <v>80</v>
      </c>
      <c r="H104">
        <v>2</v>
      </c>
    </row>
    <row r="105" spans="1:14">
      <c r="A105" s="352" t="s">
        <v>699</v>
      </c>
      <c r="B105" s="327">
        <v>30</v>
      </c>
      <c r="C105" s="332">
        <v>3429.9225435050898</v>
      </c>
      <c r="D105" s="327" t="s">
        <v>2733</v>
      </c>
      <c r="E105" s="330"/>
      <c r="F105">
        <v>100</v>
      </c>
      <c r="G105">
        <v>80</v>
      </c>
      <c r="H105">
        <v>2</v>
      </c>
    </row>
    <row r="106" spans="1:14">
      <c r="A106" s="352" t="s">
        <v>699</v>
      </c>
      <c r="B106" s="327">
        <v>22</v>
      </c>
      <c r="C106" s="332">
        <v>2934.0946380508499</v>
      </c>
      <c r="D106" s="327" t="s">
        <v>2731</v>
      </c>
      <c r="E106" s="330"/>
      <c r="F106">
        <v>100</v>
      </c>
      <c r="G106">
        <v>80</v>
      </c>
      <c r="H106">
        <v>2</v>
      </c>
    </row>
    <row r="107" spans="1:14" ht="13.2" customHeight="1">
      <c r="A107" s="352" t="s">
        <v>699</v>
      </c>
      <c r="B107" s="327">
        <v>18.5</v>
      </c>
      <c r="C107" s="332">
        <v>2369.5911255966098</v>
      </c>
      <c r="D107" s="327" t="s">
        <v>2729</v>
      </c>
      <c r="E107" s="330"/>
      <c r="F107">
        <v>100</v>
      </c>
      <c r="G107">
        <v>80</v>
      </c>
      <c r="H107">
        <v>2</v>
      </c>
    </row>
    <row r="108" spans="1:14">
      <c r="A108" s="352" t="s">
        <v>699</v>
      </c>
      <c r="B108" s="327">
        <v>11</v>
      </c>
      <c r="C108" s="332">
        <v>2126.10096342712</v>
      </c>
      <c r="D108" s="327" t="s">
        <v>2727</v>
      </c>
      <c r="E108" s="330"/>
      <c r="F108">
        <v>100</v>
      </c>
      <c r="G108">
        <v>80</v>
      </c>
      <c r="H108">
        <v>2</v>
      </c>
    </row>
    <row r="109" spans="1:14">
      <c r="A109" s="352" t="s">
        <v>699</v>
      </c>
      <c r="B109" s="327">
        <v>15</v>
      </c>
      <c r="C109" s="332">
        <v>2216.9417134271198</v>
      </c>
      <c r="D109" s="327" t="s">
        <v>2726</v>
      </c>
      <c r="E109" s="330"/>
      <c r="F109">
        <v>100</v>
      </c>
      <c r="G109">
        <v>80</v>
      </c>
      <c r="H109">
        <v>2</v>
      </c>
    </row>
    <row r="110" spans="1:14">
      <c r="A110" s="352" t="s">
        <v>738</v>
      </c>
      <c r="B110" s="327">
        <v>30</v>
      </c>
      <c r="C110" s="332">
        <v>5446.7924201694896</v>
      </c>
      <c r="D110" s="334" t="s">
        <v>2595</v>
      </c>
      <c r="E110" s="330"/>
      <c r="F110">
        <v>100</v>
      </c>
      <c r="G110">
        <v>80</v>
      </c>
      <c r="H110">
        <v>4</v>
      </c>
    </row>
    <row r="111" spans="1:14">
      <c r="A111" s="352" t="s">
        <v>738</v>
      </c>
      <c r="B111" s="327">
        <v>22</v>
      </c>
      <c r="C111" s="332">
        <v>4614.9722106101699</v>
      </c>
      <c r="D111" s="334" t="s">
        <v>2593</v>
      </c>
      <c r="E111" s="330"/>
      <c r="F111">
        <v>100</v>
      </c>
      <c r="G111">
        <v>80</v>
      </c>
      <c r="H111">
        <v>4</v>
      </c>
      <c r="I111" s="324"/>
      <c r="J111" s="324"/>
      <c r="K111" s="324"/>
    </row>
    <row r="112" spans="1:14" ht="32.4">
      <c r="A112" s="352" t="s">
        <v>738</v>
      </c>
      <c r="B112" s="327">
        <v>18.5</v>
      </c>
      <c r="C112" s="332">
        <v>4408.6305984711898</v>
      </c>
      <c r="D112" s="334" t="s">
        <v>2591</v>
      </c>
      <c r="E112" s="330"/>
      <c r="F112">
        <v>100</v>
      </c>
      <c r="G112">
        <v>80</v>
      </c>
      <c r="H112">
        <v>4</v>
      </c>
      <c r="I112" s="324"/>
      <c r="J112" s="324"/>
      <c r="K112" s="324"/>
      <c r="L112" s="330"/>
      <c r="M112" s="324"/>
      <c r="N112" s="324"/>
    </row>
    <row r="113" spans="1:14">
      <c r="A113" s="352" t="s">
        <v>704</v>
      </c>
      <c r="B113" s="327">
        <v>75</v>
      </c>
      <c r="C113" s="332">
        <v>5337.5372123183097</v>
      </c>
      <c r="D113" s="327" t="s">
        <v>2725</v>
      </c>
      <c r="E113" s="330"/>
      <c r="F113">
        <v>125</v>
      </c>
      <c r="G113">
        <v>100</v>
      </c>
      <c r="H113">
        <v>2</v>
      </c>
      <c r="I113" s="324"/>
      <c r="J113" s="324"/>
      <c r="K113" s="324"/>
      <c r="L113" s="337"/>
      <c r="M113" s="324"/>
      <c r="N113" s="324"/>
    </row>
    <row r="114" spans="1:14">
      <c r="A114" s="352" t="s">
        <v>704</v>
      </c>
      <c r="B114" s="327">
        <v>55</v>
      </c>
      <c r="C114" s="332">
        <v>6330.91593201865</v>
      </c>
      <c r="D114" s="327" t="s">
        <v>2724</v>
      </c>
      <c r="E114" s="330"/>
      <c r="F114">
        <v>125</v>
      </c>
      <c r="G114">
        <v>100</v>
      </c>
      <c r="H114">
        <v>2</v>
      </c>
      <c r="I114" s="324"/>
      <c r="J114" s="324"/>
      <c r="K114" s="324"/>
      <c r="L114" s="329"/>
      <c r="M114" s="324"/>
      <c r="N114" s="324"/>
    </row>
    <row r="115" spans="1:14">
      <c r="A115" s="352" t="s">
        <v>704</v>
      </c>
      <c r="B115" s="327">
        <v>45</v>
      </c>
      <c r="C115" s="332">
        <v>4619.3507997925399</v>
      </c>
      <c r="D115" s="327" t="s">
        <v>2722</v>
      </c>
      <c r="E115" s="330"/>
      <c r="F115">
        <v>125</v>
      </c>
      <c r="G115">
        <v>100</v>
      </c>
      <c r="H115">
        <v>2</v>
      </c>
      <c r="I115" s="324"/>
      <c r="J115" s="324"/>
      <c r="K115" s="324"/>
      <c r="M115" s="324"/>
      <c r="N115" s="324"/>
    </row>
    <row r="116" spans="1:14">
      <c r="A116" s="352" t="s">
        <v>704</v>
      </c>
      <c r="B116" s="327">
        <v>37</v>
      </c>
      <c r="C116" s="332">
        <v>4067.34525010373</v>
      </c>
      <c r="D116" s="327" t="s">
        <v>2720</v>
      </c>
      <c r="E116" s="330"/>
      <c r="F116">
        <v>125</v>
      </c>
      <c r="G116">
        <v>100</v>
      </c>
      <c r="H116">
        <v>2</v>
      </c>
      <c r="I116" s="324"/>
      <c r="J116" s="324"/>
      <c r="K116" s="324"/>
      <c r="M116" s="324"/>
      <c r="N116" s="324"/>
    </row>
    <row r="117" spans="1:14">
      <c r="A117" s="352" t="s">
        <v>704</v>
      </c>
      <c r="B117" s="327">
        <v>30</v>
      </c>
      <c r="C117" s="332">
        <v>3808.32375</v>
      </c>
      <c r="D117" s="327" t="s">
        <v>2718</v>
      </c>
      <c r="E117" s="330"/>
      <c r="F117">
        <v>125</v>
      </c>
      <c r="G117">
        <v>100</v>
      </c>
      <c r="H117">
        <v>2</v>
      </c>
      <c r="I117" s="324"/>
      <c r="J117" s="324"/>
      <c r="K117" s="324"/>
      <c r="L117" s="330"/>
      <c r="M117" s="324"/>
      <c r="N117" s="324"/>
    </row>
    <row r="118" spans="1:14" ht="32.4">
      <c r="A118" s="352" t="s">
        <v>2580</v>
      </c>
      <c r="B118" s="327">
        <v>110</v>
      </c>
      <c r="C118" s="357">
        <v>12738.9834588966</v>
      </c>
      <c r="D118" s="327" t="s">
        <v>2716</v>
      </c>
      <c r="E118" s="330"/>
      <c r="F118">
        <v>125</v>
      </c>
      <c r="G118">
        <v>100</v>
      </c>
      <c r="H118">
        <v>2</v>
      </c>
      <c r="I118" s="324"/>
      <c r="J118" s="324"/>
      <c r="K118" s="324"/>
      <c r="L118" s="335"/>
      <c r="M118" s="324"/>
      <c r="N118" s="324"/>
    </row>
    <row r="119" spans="1:14" ht="32.4">
      <c r="A119" s="352" t="s">
        <v>2580</v>
      </c>
      <c r="B119" s="327">
        <v>132</v>
      </c>
      <c r="C119" s="357">
        <v>14757.81</v>
      </c>
      <c r="D119" s="327" t="s">
        <v>2714</v>
      </c>
      <c r="E119" s="330"/>
      <c r="F119">
        <v>125</v>
      </c>
      <c r="G119">
        <v>100</v>
      </c>
      <c r="H119">
        <v>2</v>
      </c>
      <c r="I119" s="324"/>
      <c r="J119" s="324"/>
      <c r="K119" s="324"/>
      <c r="L119" s="335"/>
      <c r="M119" s="324"/>
      <c r="N119" s="324"/>
    </row>
    <row r="120" spans="1:14">
      <c r="A120" s="352" t="s">
        <v>2580</v>
      </c>
      <c r="B120" s="327">
        <v>90</v>
      </c>
      <c r="C120" s="357">
        <v>8450.4465197695008</v>
      </c>
      <c r="D120" s="327" t="s">
        <v>2712</v>
      </c>
      <c r="E120" s="330"/>
      <c r="F120">
        <v>125</v>
      </c>
      <c r="G120">
        <v>100</v>
      </c>
      <c r="H120">
        <v>2</v>
      </c>
      <c r="I120" s="324"/>
      <c r="J120" s="324"/>
      <c r="K120" s="324"/>
      <c r="L120" s="335"/>
      <c r="M120" s="324"/>
      <c r="N120" s="324"/>
    </row>
    <row r="121" spans="1:14">
      <c r="A121" s="352" t="s">
        <v>2580</v>
      </c>
      <c r="B121" s="327">
        <v>75</v>
      </c>
      <c r="C121" s="357">
        <v>7812.0944325152605</v>
      </c>
      <c r="D121" s="327" t="s">
        <v>2710</v>
      </c>
      <c r="E121" s="330"/>
      <c r="F121">
        <v>125</v>
      </c>
      <c r="G121">
        <v>100</v>
      </c>
      <c r="H121">
        <v>2</v>
      </c>
      <c r="I121" s="324"/>
      <c r="J121" s="324"/>
      <c r="K121" s="324"/>
      <c r="L121" s="335"/>
      <c r="M121" s="324"/>
      <c r="N121" s="324"/>
    </row>
    <row r="122" spans="1:14">
      <c r="A122" s="354" t="s">
        <v>2683</v>
      </c>
      <c r="B122" s="328">
        <v>90</v>
      </c>
      <c r="C122" s="357">
        <v>12754.549499999999</v>
      </c>
      <c r="D122" s="331" t="s">
        <v>2708</v>
      </c>
      <c r="E122" s="330"/>
      <c r="F122">
        <v>125</v>
      </c>
      <c r="G122">
        <v>100</v>
      </c>
      <c r="H122">
        <v>2</v>
      </c>
      <c r="I122" s="324"/>
      <c r="J122" s="324"/>
      <c r="K122" s="324"/>
      <c r="L122" s="335"/>
      <c r="M122" s="324"/>
      <c r="N122" s="324"/>
    </row>
    <row r="123" spans="1:14">
      <c r="A123" s="354" t="s">
        <v>2683</v>
      </c>
      <c r="B123" s="328">
        <v>110</v>
      </c>
      <c r="C123" s="357">
        <v>15838.053</v>
      </c>
      <c r="D123" s="331" t="s">
        <v>2706</v>
      </c>
      <c r="E123" s="330"/>
      <c r="F123">
        <v>125</v>
      </c>
      <c r="G123">
        <v>100</v>
      </c>
      <c r="H123">
        <v>2</v>
      </c>
      <c r="I123" s="324"/>
      <c r="J123" s="324"/>
      <c r="K123" s="324"/>
      <c r="L123" s="335"/>
      <c r="M123" s="324"/>
      <c r="N123" s="324"/>
    </row>
    <row r="124" spans="1:14">
      <c r="A124" s="354" t="s">
        <v>2683</v>
      </c>
      <c r="B124" s="328">
        <v>132</v>
      </c>
      <c r="C124" s="357">
        <v>17856.877499999999</v>
      </c>
      <c r="D124" s="331" t="s">
        <v>2704</v>
      </c>
      <c r="E124" s="330"/>
      <c r="F124">
        <v>125</v>
      </c>
      <c r="G124">
        <v>100</v>
      </c>
      <c r="H124">
        <v>2</v>
      </c>
      <c r="I124" s="324"/>
      <c r="J124" s="324"/>
      <c r="K124" s="324"/>
      <c r="L124" s="335"/>
      <c r="M124" s="324"/>
      <c r="N124" s="324"/>
    </row>
    <row r="125" spans="1:14">
      <c r="A125" s="354" t="s">
        <v>2683</v>
      </c>
      <c r="B125" s="328">
        <v>160</v>
      </c>
      <c r="C125" s="357">
        <v>20073.348064999998</v>
      </c>
      <c r="D125" s="331" t="s">
        <v>2702</v>
      </c>
      <c r="E125" s="330"/>
      <c r="F125">
        <v>125</v>
      </c>
      <c r="G125">
        <v>100</v>
      </c>
      <c r="H125">
        <v>2</v>
      </c>
      <c r="I125" s="324"/>
      <c r="J125" s="324"/>
      <c r="K125" s="324"/>
      <c r="L125" s="336"/>
      <c r="M125" s="324"/>
      <c r="N125" s="324"/>
    </row>
    <row r="126" spans="1:14">
      <c r="A126" s="352" t="s">
        <v>704</v>
      </c>
      <c r="B126" s="327">
        <v>11</v>
      </c>
      <c r="C126" s="332">
        <v>2458.8926670000001</v>
      </c>
      <c r="D126" s="334" t="s">
        <v>2589</v>
      </c>
      <c r="E126" s="330"/>
      <c r="F126">
        <v>125</v>
      </c>
      <c r="G126">
        <v>100</v>
      </c>
      <c r="H126">
        <v>4</v>
      </c>
      <c r="I126" s="324"/>
      <c r="J126" s="324"/>
      <c r="K126" s="324"/>
      <c r="L126" s="335"/>
      <c r="M126" s="324"/>
      <c r="N126" s="324"/>
    </row>
    <row r="127" spans="1:14" ht="32.4">
      <c r="A127" s="352" t="s">
        <v>704</v>
      </c>
      <c r="B127" s="327">
        <v>7.5</v>
      </c>
      <c r="C127" s="332">
        <v>2079.2579299017002</v>
      </c>
      <c r="D127" s="334" t="s">
        <v>2587</v>
      </c>
      <c r="E127" s="330"/>
      <c r="F127">
        <v>125</v>
      </c>
      <c r="G127">
        <v>100</v>
      </c>
      <c r="H127">
        <v>4</v>
      </c>
      <c r="I127" s="324"/>
      <c r="J127" s="324"/>
      <c r="K127" s="324"/>
      <c r="L127" s="335"/>
      <c r="M127" s="324"/>
      <c r="N127" s="324"/>
    </row>
    <row r="128" spans="1:14" ht="32.4">
      <c r="A128" s="352" t="s">
        <v>704</v>
      </c>
      <c r="B128" s="327">
        <v>5.5</v>
      </c>
      <c r="C128" s="332">
        <v>1967.3150276440699</v>
      </c>
      <c r="D128" s="334" t="s">
        <v>2584</v>
      </c>
      <c r="E128" s="330"/>
      <c r="F128">
        <v>125</v>
      </c>
      <c r="G128">
        <v>100</v>
      </c>
      <c r="H128">
        <v>4</v>
      </c>
      <c r="I128" s="324"/>
      <c r="J128" s="324"/>
      <c r="K128" s="324"/>
      <c r="L128" s="335"/>
      <c r="M128" s="324"/>
      <c r="N128" s="324"/>
    </row>
    <row r="129" spans="1:14">
      <c r="A129" s="352" t="s">
        <v>704</v>
      </c>
      <c r="B129" s="327">
        <v>4</v>
      </c>
      <c r="C129" s="332">
        <v>1728.8161181816999</v>
      </c>
      <c r="D129" s="334" t="s">
        <v>2582</v>
      </c>
      <c r="F129">
        <v>125</v>
      </c>
      <c r="G129">
        <v>100</v>
      </c>
      <c r="H129">
        <v>4</v>
      </c>
      <c r="I129" s="324"/>
      <c r="J129" s="324"/>
      <c r="K129" s="324"/>
      <c r="L129" s="335"/>
      <c r="M129" s="324"/>
      <c r="N129" s="324"/>
    </row>
    <row r="130" spans="1:14">
      <c r="A130" s="352" t="s">
        <v>2580</v>
      </c>
      <c r="B130" s="327">
        <v>15</v>
      </c>
      <c r="C130" s="332">
        <v>2893.1220725186399</v>
      </c>
      <c r="D130" s="334" t="s">
        <v>2579</v>
      </c>
      <c r="F130">
        <v>125</v>
      </c>
      <c r="G130">
        <v>100</v>
      </c>
      <c r="H130">
        <v>4</v>
      </c>
      <c r="I130" s="324"/>
      <c r="J130" s="324"/>
      <c r="K130" s="324"/>
      <c r="L130" s="335"/>
      <c r="M130" s="324"/>
      <c r="N130" s="324"/>
    </row>
    <row r="131" spans="1:14">
      <c r="A131" s="352" t="s">
        <v>2580</v>
      </c>
      <c r="B131" s="327">
        <v>11</v>
      </c>
      <c r="C131" s="332">
        <v>2689.5895229593202</v>
      </c>
      <c r="D131" s="334" t="s">
        <v>2577</v>
      </c>
      <c r="F131">
        <v>125</v>
      </c>
      <c r="G131">
        <v>100</v>
      </c>
      <c r="H131">
        <v>4</v>
      </c>
      <c r="I131" s="324"/>
      <c r="J131" s="324"/>
      <c r="K131" s="324"/>
      <c r="L131" s="335"/>
      <c r="M131" s="324"/>
      <c r="N131" s="324"/>
    </row>
    <row r="132" spans="1:14" ht="16.95" customHeight="1">
      <c r="A132" s="352" t="s">
        <v>2683</v>
      </c>
      <c r="B132" s="327">
        <v>22</v>
      </c>
      <c r="C132" s="332">
        <v>3535.8015</v>
      </c>
      <c r="D132" s="331" t="s">
        <v>2682</v>
      </c>
      <c r="E132" s="329"/>
      <c r="F132">
        <v>125</v>
      </c>
      <c r="G132">
        <v>100</v>
      </c>
      <c r="H132">
        <v>4</v>
      </c>
      <c r="I132" s="324"/>
      <c r="J132" s="324"/>
      <c r="K132" s="324"/>
      <c r="M132" s="324"/>
      <c r="N132" s="324"/>
    </row>
    <row r="133" spans="1:14">
      <c r="A133" s="352" t="s">
        <v>2683</v>
      </c>
      <c r="B133" s="327">
        <v>30</v>
      </c>
      <c r="C133" s="332">
        <v>4374.3315000000002</v>
      </c>
      <c r="D133" s="331" t="s">
        <v>2680</v>
      </c>
      <c r="E133" s="330"/>
      <c r="F133">
        <v>125</v>
      </c>
      <c r="G133">
        <v>100</v>
      </c>
      <c r="H133">
        <v>4</v>
      </c>
      <c r="I133" s="324"/>
      <c r="J133" s="324"/>
      <c r="K133" s="324"/>
      <c r="L133" s="330"/>
      <c r="M133" s="324"/>
      <c r="N133" s="324"/>
    </row>
    <row r="134" spans="1:14">
      <c r="A134" s="352" t="s">
        <v>2683</v>
      </c>
      <c r="B134" s="327">
        <v>18.5</v>
      </c>
      <c r="C134" s="332">
        <v>3382.91716678169</v>
      </c>
      <c r="D134" s="331" t="s">
        <v>2678</v>
      </c>
      <c r="E134" s="330"/>
      <c r="F134">
        <v>125</v>
      </c>
      <c r="G134">
        <v>100</v>
      </c>
      <c r="H134">
        <v>4</v>
      </c>
      <c r="I134" s="324"/>
      <c r="J134" s="324"/>
      <c r="K134" s="324"/>
      <c r="L134" s="330"/>
      <c r="M134" s="324"/>
      <c r="N134" s="324"/>
    </row>
    <row r="135" spans="1:14">
      <c r="A135" s="352" t="s">
        <v>2683</v>
      </c>
      <c r="B135" s="327">
        <v>15</v>
      </c>
      <c r="C135" s="332">
        <v>3037.4106868189801</v>
      </c>
      <c r="D135" s="327" t="s">
        <v>2676</v>
      </c>
      <c r="F135">
        <v>125</v>
      </c>
      <c r="G135">
        <v>100</v>
      </c>
      <c r="H135">
        <v>4</v>
      </c>
      <c r="I135" s="324"/>
      <c r="J135" s="324"/>
      <c r="K135" s="324"/>
      <c r="L135" s="330"/>
      <c r="M135" s="324"/>
      <c r="N135" s="324"/>
    </row>
    <row r="136" spans="1:14">
      <c r="A136" s="352" t="s">
        <v>715</v>
      </c>
      <c r="B136" s="327">
        <v>45</v>
      </c>
      <c r="C136" s="332">
        <v>6160.4282217966102</v>
      </c>
      <c r="D136" s="327" t="s">
        <v>2674</v>
      </c>
      <c r="F136">
        <v>125</v>
      </c>
      <c r="G136">
        <v>100</v>
      </c>
      <c r="H136">
        <v>4</v>
      </c>
      <c r="I136" s="324"/>
      <c r="J136" s="324"/>
      <c r="K136" s="324"/>
      <c r="L136" s="330"/>
      <c r="M136" s="324"/>
      <c r="N136" s="324"/>
    </row>
    <row r="137" spans="1:14" ht="16.2" customHeight="1">
      <c r="A137" s="352" t="s">
        <v>715</v>
      </c>
      <c r="B137" s="327">
        <v>37</v>
      </c>
      <c r="C137" s="332">
        <v>5817.2746130847499</v>
      </c>
      <c r="D137" s="327" t="s">
        <v>2672</v>
      </c>
      <c r="F137">
        <v>125</v>
      </c>
      <c r="G137">
        <v>100</v>
      </c>
      <c r="H137">
        <v>4</v>
      </c>
      <c r="I137" s="324"/>
      <c r="J137" s="324"/>
      <c r="K137" s="324"/>
      <c r="L137" s="330"/>
      <c r="M137" s="324"/>
      <c r="N137" s="324"/>
    </row>
    <row r="138" spans="1:14">
      <c r="A138" s="352" t="s">
        <v>715</v>
      </c>
      <c r="B138" s="327">
        <v>30</v>
      </c>
      <c r="C138" s="332">
        <v>5432.7559964644097</v>
      </c>
      <c r="D138" s="327" t="s">
        <v>2670</v>
      </c>
      <c r="F138">
        <v>125</v>
      </c>
      <c r="G138">
        <v>100</v>
      </c>
      <c r="H138">
        <v>4</v>
      </c>
      <c r="I138" s="324"/>
      <c r="J138" s="324"/>
      <c r="K138" s="324"/>
      <c r="L138" s="330"/>
      <c r="M138" s="324"/>
      <c r="N138" s="324"/>
    </row>
    <row r="139" spans="1:14" ht="16.2" customHeight="1">
      <c r="A139" s="352" t="s">
        <v>715</v>
      </c>
      <c r="B139" s="327">
        <v>22</v>
      </c>
      <c r="C139" s="332">
        <v>4594.2259964644099</v>
      </c>
      <c r="D139" s="327" t="s">
        <v>2667</v>
      </c>
      <c r="E139" s="330"/>
      <c r="F139">
        <v>125</v>
      </c>
      <c r="G139">
        <v>100</v>
      </c>
      <c r="H139">
        <v>4</v>
      </c>
      <c r="I139" s="324"/>
      <c r="J139" s="324"/>
      <c r="K139" s="324"/>
      <c r="L139" s="330"/>
      <c r="M139" s="324"/>
      <c r="N139" s="324"/>
    </row>
    <row r="140" spans="1:14" ht="18" customHeight="1">
      <c r="A140" s="352" t="s">
        <v>718</v>
      </c>
      <c r="B140" s="327">
        <v>90</v>
      </c>
      <c r="C140" s="357">
        <v>8908.0017195661094</v>
      </c>
      <c r="D140" s="331" t="s">
        <v>2776</v>
      </c>
      <c r="E140" s="330"/>
      <c r="F140">
        <v>150</v>
      </c>
      <c r="G140">
        <v>125</v>
      </c>
      <c r="H140">
        <v>2</v>
      </c>
      <c r="I140" s="324"/>
      <c r="J140" s="324"/>
      <c r="K140" s="324"/>
      <c r="M140" s="324"/>
      <c r="N140" s="324"/>
    </row>
    <row r="141" spans="1:14">
      <c r="A141" s="352" t="s">
        <v>718</v>
      </c>
      <c r="B141" s="327">
        <v>75</v>
      </c>
      <c r="C141" s="357">
        <v>8269.6496323118699</v>
      </c>
      <c r="D141" s="331" t="s">
        <v>2777</v>
      </c>
      <c r="E141" s="330"/>
      <c r="F141">
        <v>150</v>
      </c>
      <c r="G141">
        <v>125</v>
      </c>
      <c r="H141">
        <v>2</v>
      </c>
      <c r="I141" s="324"/>
      <c r="J141" s="324"/>
      <c r="K141" s="324"/>
      <c r="M141" s="324"/>
      <c r="N141" s="324"/>
    </row>
    <row r="142" spans="1:14">
      <c r="A142" s="352" t="s">
        <v>718</v>
      </c>
      <c r="B142" s="327">
        <v>55</v>
      </c>
      <c r="C142" s="357">
        <v>6944.2346040864404</v>
      </c>
      <c r="D142" s="331" t="s">
        <v>2778</v>
      </c>
      <c r="E142" s="330"/>
      <c r="F142">
        <v>150</v>
      </c>
      <c r="G142">
        <v>125</v>
      </c>
      <c r="H142">
        <v>2</v>
      </c>
      <c r="I142" s="324"/>
      <c r="J142" s="324"/>
      <c r="K142" s="324"/>
      <c r="L142" s="324"/>
      <c r="M142" s="324"/>
      <c r="N142" s="324"/>
    </row>
    <row r="143" spans="1:14">
      <c r="A143" s="352" t="s">
        <v>2665</v>
      </c>
      <c r="B143" s="327">
        <v>160</v>
      </c>
      <c r="C143" s="357">
        <v>20031.9735</v>
      </c>
      <c r="D143" s="331" t="s">
        <v>2697</v>
      </c>
      <c r="E143" s="330"/>
      <c r="F143">
        <v>150</v>
      </c>
      <c r="G143">
        <v>125</v>
      </c>
      <c r="H143">
        <v>2</v>
      </c>
      <c r="I143" s="324"/>
      <c r="J143" s="324"/>
      <c r="K143" s="324"/>
      <c r="L143" s="324"/>
      <c r="M143" s="324"/>
      <c r="N143" s="324"/>
    </row>
    <row r="144" spans="1:14" ht="32.4">
      <c r="A144" s="352" t="s">
        <v>2665</v>
      </c>
      <c r="B144" s="327">
        <v>132</v>
      </c>
      <c r="C144" s="357">
        <v>17609.13</v>
      </c>
      <c r="D144" s="327" t="s">
        <v>2694</v>
      </c>
      <c r="E144" s="330"/>
      <c r="F144">
        <v>150</v>
      </c>
      <c r="G144">
        <v>125</v>
      </c>
      <c r="H144">
        <v>2</v>
      </c>
      <c r="I144" s="324"/>
      <c r="J144" s="324"/>
      <c r="K144" s="324"/>
      <c r="L144" s="324"/>
      <c r="M144" s="324"/>
      <c r="N144" s="324"/>
    </row>
    <row r="145" spans="1:254" ht="32.4">
      <c r="A145" s="352" t="s">
        <v>2665</v>
      </c>
      <c r="B145" s="327">
        <v>110</v>
      </c>
      <c r="C145" s="357">
        <v>15590.3055</v>
      </c>
      <c r="D145" s="327" t="s">
        <v>2692</v>
      </c>
      <c r="E145" s="330"/>
      <c r="F145">
        <v>150</v>
      </c>
      <c r="G145">
        <v>125</v>
      </c>
      <c r="H145">
        <v>2</v>
      </c>
      <c r="I145" s="324"/>
      <c r="J145" s="324"/>
      <c r="K145" s="324"/>
      <c r="L145" s="324"/>
      <c r="M145" s="324"/>
      <c r="N145" s="324"/>
    </row>
    <row r="146" spans="1:254">
      <c r="A146" s="352" t="s">
        <v>2665</v>
      </c>
      <c r="B146" s="327">
        <v>90</v>
      </c>
      <c r="C146" s="357">
        <v>11081.300999999999</v>
      </c>
      <c r="D146" s="327" t="s">
        <v>2691</v>
      </c>
      <c r="E146" s="330"/>
      <c r="F146">
        <v>150</v>
      </c>
      <c r="G146">
        <v>125</v>
      </c>
      <c r="H146">
        <v>2</v>
      </c>
      <c r="I146" s="324"/>
      <c r="J146" s="324"/>
      <c r="K146" s="324"/>
      <c r="L146" s="324"/>
      <c r="M146" s="324"/>
      <c r="N146" s="324"/>
    </row>
    <row r="147" spans="1:254">
      <c r="A147" s="354" t="s">
        <v>2655</v>
      </c>
      <c r="B147" s="328">
        <v>90</v>
      </c>
      <c r="C147" s="357">
        <v>11181.300999999999</v>
      </c>
      <c r="D147" s="327" t="s">
        <v>2690</v>
      </c>
      <c r="E147" s="330"/>
      <c r="F147">
        <v>150</v>
      </c>
      <c r="G147">
        <v>125</v>
      </c>
      <c r="H147">
        <v>2</v>
      </c>
      <c r="I147" s="324"/>
      <c r="J147" s="324"/>
      <c r="K147" s="324"/>
      <c r="L147" s="324"/>
      <c r="M147" s="324"/>
      <c r="N147" s="324"/>
    </row>
    <row r="148" spans="1:254" ht="32.4">
      <c r="A148" s="354" t="s">
        <v>2655</v>
      </c>
      <c r="B148" s="328">
        <v>110</v>
      </c>
      <c r="C148" s="357">
        <v>15690.3055</v>
      </c>
      <c r="D148" s="327" t="s">
        <v>2689</v>
      </c>
      <c r="E148" s="330"/>
      <c r="F148">
        <v>150</v>
      </c>
      <c r="G148">
        <v>125</v>
      </c>
      <c r="H148">
        <v>2</v>
      </c>
      <c r="I148" s="324"/>
      <c r="J148" s="324"/>
      <c r="K148" s="324"/>
      <c r="L148" s="324"/>
      <c r="M148" s="324"/>
      <c r="N148" s="324"/>
    </row>
    <row r="149" spans="1:254" ht="32.4">
      <c r="A149" s="354" t="s">
        <v>2655</v>
      </c>
      <c r="B149" s="328">
        <v>132</v>
      </c>
      <c r="C149" s="357">
        <v>17709.13</v>
      </c>
      <c r="D149" s="327" t="s">
        <v>2688</v>
      </c>
      <c r="E149" s="330"/>
      <c r="F149">
        <v>150</v>
      </c>
      <c r="G149">
        <v>125</v>
      </c>
      <c r="H149">
        <v>2</v>
      </c>
      <c r="I149" s="324"/>
      <c r="J149" s="324"/>
      <c r="K149" s="324"/>
      <c r="L149" s="324"/>
      <c r="M149" s="324"/>
      <c r="N149" s="324"/>
    </row>
    <row r="150" spans="1:254" ht="32.4">
      <c r="A150" s="354" t="s">
        <v>2655</v>
      </c>
      <c r="B150" s="328">
        <v>160</v>
      </c>
      <c r="C150" s="357">
        <v>20131.9735</v>
      </c>
      <c r="D150" s="327" t="s">
        <v>2687</v>
      </c>
      <c r="E150" s="330"/>
      <c r="F150">
        <v>150</v>
      </c>
      <c r="G150">
        <v>125</v>
      </c>
      <c r="H150">
        <v>2</v>
      </c>
      <c r="I150" s="324"/>
      <c r="J150" s="324"/>
      <c r="K150" s="324"/>
      <c r="L150" s="324"/>
      <c r="M150" s="324"/>
      <c r="N150" s="324"/>
    </row>
    <row r="151" spans="1:254" ht="32.4">
      <c r="A151" s="354" t="s">
        <v>2655</v>
      </c>
      <c r="B151" s="328">
        <v>200</v>
      </c>
      <c r="C151" s="358">
        <v>21631</v>
      </c>
      <c r="D151" s="327" t="s">
        <v>2686</v>
      </c>
      <c r="E151" s="330"/>
      <c r="F151">
        <v>150</v>
      </c>
      <c r="G151">
        <v>125</v>
      </c>
      <c r="H151">
        <v>2</v>
      </c>
      <c r="I151" s="324"/>
      <c r="J151" s="324"/>
      <c r="K151" s="324"/>
      <c r="L151" s="324"/>
      <c r="M151" s="324"/>
      <c r="N151" s="324"/>
    </row>
    <row r="152" spans="1:254">
      <c r="A152" s="352" t="s">
        <v>2665</v>
      </c>
      <c r="B152" s="327">
        <v>22</v>
      </c>
      <c r="C152" s="332">
        <v>3506.4529499999999</v>
      </c>
      <c r="D152" s="327" t="s">
        <v>2664</v>
      </c>
      <c r="F152">
        <v>150</v>
      </c>
      <c r="G152">
        <v>125</v>
      </c>
      <c r="H152">
        <v>4</v>
      </c>
      <c r="I152" s="324"/>
      <c r="J152" s="324"/>
      <c r="K152" s="324"/>
      <c r="L152" s="324"/>
      <c r="M152" s="324"/>
      <c r="N152" s="324"/>
    </row>
    <row r="153" spans="1:254">
      <c r="A153" s="352" t="s">
        <v>2665</v>
      </c>
      <c r="B153" s="327">
        <v>30</v>
      </c>
      <c r="C153" s="332">
        <v>4344.9829499999996</v>
      </c>
      <c r="D153" s="327" t="s">
        <v>2662</v>
      </c>
      <c r="F153">
        <v>150</v>
      </c>
      <c r="G153">
        <v>125</v>
      </c>
      <c r="H153">
        <v>4</v>
      </c>
      <c r="I153" s="324"/>
      <c r="J153" s="324"/>
      <c r="K153" s="324"/>
      <c r="L153" s="324"/>
      <c r="M153" s="324"/>
      <c r="N153" s="324"/>
    </row>
    <row r="154" spans="1:254" ht="32.4">
      <c r="A154" s="352" t="s">
        <v>2665</v>
      </c>
      <c r="B154" s="327">
        <v>18.5</v>
      </c>
      <c r="C154" s="332">
        <v>3341.57212338102</v>
      </c>
      <c r="D154" s="327" t="s">
        <v>2659</v>
      </c>
      <c r="F154">
        <v>150</v>
      </c>
      <c r="G154">
        <v>125</v>
      </c>
      <c r="H154">
        <v>4</v>
      </c>
      <c r="I154" s="324"/>
      <c r="J154" s="324"/>
      <c r="K154" s="324"/>
      <c r="L154" s="324"/>
      <c r="M154" s="324"/>
      <c r="N154" s="324"/>
    </row>
    <row r="155" spans="1:254">
      <c r="A155" s="352" t="s">
        <v>2665</v>
      </c>
      <c r="B155" s="327">
        <v>15</v>
      </c>
      <c r="C155" s="332">
        <v>2996.6709199545799</v>
      </c>
      <c r="D155" s="327" t="s">
        <v>2657</v>
      </c>
      <c r="F155">
        <v>150</v>
      </c>
      <c r="G155">
        <v>125</v>
      </c>
      <c r="H155">
        <v>4</v>
      </c>
      <c r="I155" s="324"/>
      <c r="J155" s="324"/>
      <c r="K155" s="324"/>
      <c r="L155" s="324"/>
      <c r="IS155" s="324"/>
      <c r="IT155" s="324"/>
    </row>
    <row r="156" spans="1:254">
      <c r="A156" s="352" t="s">
        <v>2655</v>
      </c>
      <c r="B156" s="327">
        <v>30</v>
      </c>
      <c r="C156" s="332">
        <v>5567.7792237864396</v>
      </c>
      <c r="D156" s="327" t="s">
        <v>2654</v>
      </c>
      <c r="F156">
        <v>150</v>
      </c>
      <c r="G156">
        <v>125</v>
      </c>
      <c r="H156">
        <v>4</v>
      </c>
      <c r="I156" s="324"/>
      <c r="J156" s="324"/>
      <c r="K156" s="324"/>
      <c r="L156" s="324"/>
      <c r="IS156" s="324"/>
      <c r="IT156" s="324"/>
    </row>
    <row r="157" spans="1:254">
      <c r="A157" s="352" t="s">
        <v>2655</v>
      </c>
      <c r="B157" s="327">
        <v>22</v>
      </c>
      <c r="C157" s="332">
        <v>4721.1237259627096</v>
      </c>
      <c r="D157" s="327" t="s">
        <v>2652</v>
      </c>
      <c r="F157">
        <v>150</v>
      </c>
      <c r="G157">
        <v>125</v>
      </c>
      <c r="H157">
        <v>4</v>
      </c>
      <c r="I157" s="324"/>
      <c r="J157" s="324"/>
      <c r="K157" s="324"/>
      <c r="L157" s="324"/>
      <c r="IS157" s="324"/>
      <c r="IT157" s="324"/>
    </row>
    <row r="158" spans="1:254" ht="32.4">
      <c r="A158" s="352" t="s">
        <v>2655</v>
      </c>
      <c r="B158" s="327">
        <v>18.5</v>
      </c>
      <c r="C158" s="332">
        <v>4583.7392550101704</v>
      </c>
      <c r="D158" s="327" t="s">
        <v>2650</v>
      </c>
      <c r="E158" s="329"/>
      <c r="F158">
        <v>150</v>
      </c>
      <c r="G158">
        <v>125</v>
      </c>
      <c r="H158">
        <v>4</v>
      </c>
      <c r="I158" s="324"/>
      <c r="J158" s="324"/>
      <c r="K158" s="324"/>
      <c r="L158" s="324"/>
      <c r="IS158" s="324"/>
      <c r="IT158" s="324"/>
    </row>
    <row r="159" spans="1:254">
      <c r="A159" s="352" t="s">
        <v>2655</v>
      </c>
      <c r="B159" s="327">
        <v>15</v>
      </c>
      <c r="C159" s="332">
        <v>4038.9195</v>
      </c>
      <c r="D159" s="327" t="s">
        <v>2648</v>
      </c>
      <c r="F159">
        <v>150</v>
      </c>
      <c r="G159">
        <v>125</v>
      </c>
      <c r="H159">
        <v>4</v>
      </c>
      <c r="I159" s="324"/>
      <c r="J159" s="324"/>
      <c r="K159" s="324"/>
      <c r="L159" s="324"/>
      <c r="IS159" s="324"/>
      <c r="IT159" s="324"/>
    </row>
    <row r="160" spans="1:254">
      <c r="A160" s="352" t="s">
        <v>723</v>
      </c>
      <c r="B160" s="327">
        <v>75</v>
      </c>
      <c r="C160" s="357">
        <v>9351.2881010440706</v>
      </c>
      <c r="D160" s="327" t="s">
        <v>2645</v>
      </c>
      <c r="F160">
        <v>150</v>
      </c>
      <c r="G160">
        <v>125</v>
      </c>
      <c r="H160">
        <v>4</v>
      </c>
      <c r="I160" s="324"/>
      <c r="J160" s="324"/>
      <c r="K160" s="324"/>
      <c r="L160" s="324"/>
      <c r="IS160" s="324"/>
      <c r="IT160" s="324"/>
    </row>
    <row r="161" spans="1:254">
      <c r="A161" s="352" t="s">
        <v>723</v>
      </c>
      <c r="B161" s="327">
        <v>55</v>
      </c>
      <c r="C161" s="357">
        <v>7898.5230245694902</v>
      </c>
      <c r="D161" s="327" t="s">
        <v>2643</v>
      </c>
      <c r="F161">
        <v>150</v>
      </c>
      <c r="G161">
        <v>125</v>
      </c>
      <c r="H161">
        <v>4</v>
      </c>
      <c r="I161" s="324"/>
      <c r="J161" s="324"/>
      <c r="K161" s="324"/>
      <c r="L161" s="324"/>
      <c r="IS161" s="324"/>
      <c r="IT161" s="324"/>
    </row>
    <row r="162" spans="1:254">
      <c r="A162" s="352" t="s">
        <v>723</v>
      </c>
      <c r="B162" s="327">
        <v>45</v>
      </c>
      <c r="C162" s="332">
        <v>6067.8706705566101</v>
      </c>
      <c r="D162" s="327" t="s">
        <v>2641</v>
      </c>
      <c r="F162">
        <v>150</v>
      </c>
      <c r="G162">
        <v>125</v>
      </c>
      <c r="H162">
        <v>4</v>
      </c>
      <c r="I162" s="324"/>
      <c r="J162" s="324"/>
      <c r="K162" s="324"/>
      <c r="L162" s="324"/>
      <c r="IS162" s="324"/>
      <c r="IT162" s="324"/>
    </row>
    <row r="163" spans="1:254">
      <c r="A163" s="352" t="s">
        <v>723</v>
      </c>
      <c r="B163" s="327">
        <v>37</v>
      </c>
      <c r="C163" s="332">
        <v>5782.9251011735596</v>
      </c>
      <c r="D163" s="327" t="s">
        <v>2638</v>
      </c>
      <c r="F163">
        <v>150</v>
      </c>
      <c r="G163">
        <v>125</v>
      </c>
      <c r="H163">
        <v>4</v>
      </c>
      <c r="I163" s="324"/>
      <c r="J163" s="324"/>
      <c r="K163" s="324"/>
      <c r="L163" s="324"/>
      <c r="IS163" s="324"/>
      <c r="IT163" s="324"/>
    </row>
    <row r="164" spans="1:254">
      <c r="A164" s="355" t="s">
        <v>2636</v>
      </c>
      <c r="B164" s="327">
        <v>45</v>
      </c>
      <c r="C164" s="332">
        <v>10501.190699999999</v>
      </c>
      <c r="D164" s="327" t="s">
        <v>2635</v>
      </c>
      <c r="F164">
        <v>150</v>
      </c>
      <c r="G164">
        <v>125</v>
      </c>
      <c r="H164">
        <v>4</v>
      </c>
      <c r="I164" s="324"/>
      <c r="J164" s="324"/>
      <c r="K164" s="324"/>
      <c r="L164" s="324"/>
      <c r="IS164" s="324"/>
      <c r="IT164" s="324"/>
    </row>
    <row r="165" spans="1:254">
      <c r="A165" s="355" t="s">
        <v>2636</v>
      </c>
      <c r="B165" s="328">
        <v>55</v>
      </c>
      <c r="C165" s="357">
        <v>10148.754000000001</v>
      </c>
      <c r="D165" s="327" t="s">
        <v>2633</v>
      </c>
      <c r="F165">
        <v>150</v>
      </c>
      <c r="G165">
        <v>125</v>
      </c>
      <c r="H165">
        <v>4</v>
      </c>
      <c r="I165" s="324"/>
      <c r="J165" s="324"/>
      <c r="K165" s="324"/>
      <c r="L165" s="324"/>
      <c r="IS165" s="324"/>
      <c r="IT165" s="324"/>
    </row>
    <row r="166" spans="1:254">
      <c r="A166" s="355" t="s">
        <v>2636</v>
      </c>
      <c r="B166" s="328">
        <v>75</v>
      </c>
      <c r="C166" s="357">
        <v>11184.211499999999</v>
      </c>
      <c r="D166" s="327" t="s">
        <v>2630</v>
      </c>
      <c r="E166" s="330"/>
      <c r="F166">
        <v>150</v>
      </c>
      <c r="G166">
        <v>125</v>
      </c>
      <c r="H166">
        <v>4</v>
      </c>
      <c r="I166" s="324"/>
      <c r="J166" s="324"/>
      <c r="K166" s="324"/>
      <c r="L166" s="324"/>
      <c r="IS166" s="324"/>
      <c r="IT166" s="324"/>
    </row>
    <row r="167" spans="1:254">
      <c r="A167" s="355" t="s">
        <v>2636</v>
      </c>
      <c r="B167" s="328">
        <v>90</v>
      </c>
      <c r="C167" s="357">
        <v>12010.0365</v>
      </c>
      <c r="D167" s="327" t="s">
        <v>2628</v>
      </c>
      <c r="E167" s="330"/>
      <c r="F167">
        <v>150</v>
      </c>
      <c r="G167">
        <v>125</v>
      </c>
      <c r="H167">
        <v>4</v>
      </c>
      <c r="I167" s="324"/>
      <c r="J167" s="324"/>
      <c r="K167" s="324"/>
      <c r="L167" s="324"/>
      <c r="M167" s="324"/>
      <c r="N167" s="324"/>
    </row>
    <row r="168" spans="1:254" ht="32.4">
      <c r="A168" s="355" t="s">
        <v>2636</v>
      </c>
      <c r="B168" s="328">
        <v>110</v>
      </c>
      <c r="C168" s="357">
        <v>16013.382</v>
      </c>
      <c r="D168" s="327" t="s">
        <v>2626</v>
      </c>
      <c r="F168">
        <v>150</v>
      </c>
      <c r="G168">
        <v>125</v>
      </c>
      <c r="H168">
        <v>4</v>
      </c>
      <c r="I168" s="324"/>
      <c r="J168" s="324"/>
      <c r="K168" s="324"/>
      <c r="L168" s="324"/>
      <c r="M168" s="324"/>
      <c r="N168" s="324"/>
    </row>
    <row r="169" spans="1:254" ht="32.4">
      <c r="A169" s="355" t="s">
        <v>2636</v>
      </c>
      <c r="B169" s="328">
        <v>132</v>
      </c>
      <c r="C169" s="357">
        <v>16591.459500000001</v>
      </c>
      <c r="D169" s="327" t="s">
        <v>2624</v>
      </c>
      <c r="F169">
        <v>150</v>
      </c>
      <c r="G169">
        <v>125</v>
      </c>
      <c r="H169">
        <v>4</v>
      </c>
      <c r="I169" s="324"/>
      <c r="J169" s="324"/>
      <c r="K169" s="324"/>
      <c r="L169" s="324"/>
      <c r="M169" s="324"/>
      <c r="N169" s="324"/>
    </row>
    <row r="170" spans="1:254">
      <c r="A170" s="352" t="s">
        <v>2622</v>
      </c>
      <c r="B170" s="328">
        <v>75</v>
      </c>
      <c r="C170" s="357">
        <v>8120.32</v>
      </c>
      <c r="D170" s="327" t="s">
        <v>2621</v>
      </c>
      <c r="F170">
        <v>200</v>
      </c>
      <c r="G170">
        <v>150</v>
      </c>
      <c r="H170">
        <v>4</v>
      </c>
    </row>
    <row r="171" spans="1:254">
      <c r="A171" s="352" t="s">
        <v>2622</v>
      </c>
      <c r="B171" s="327">
        <v>55</v>
      </c>
      <c r="C171" s="357">
        <v>7084.8667676227096</v>
      </c>
      <c r="D171" s="327" t="s">
        <v>2619</v>
      </c>
      <c r="F171">
        <v>200</v>
      </c>
      <c r="G171">
        <v>150</v>
      </c>
      <c r="H171">
        <v>4</v>
      </c>
    </row>
    <row r="172" spans="1:254">
      <c r="A172" s="352" t="s">
        <v>2622</v>
      </c>
      <c r="B172" s="327">
        <v>45</v>
      </c>
      <c r="C172" s="332">
        <v>5885.91523180678</v>
      </c>
      <c r="D172" s="327" t="s">
        <v>2616</v>
      </c>
      <c r="F172">
        <v>200</v>
      </c>
      <c r="G172">
        <v>150</v>
      </c>
      <c r="H172">
        <v>4</v>
      </c>
    </row>
    <row r="173" spans="1:254">
      <c r="A173" s="352" t="s">
        <v>2622</v>
      </c>
      <c r="B173" s="327">
        <v>37</v>
      </c>
      <c r="C173" s="332">
        <v>5600.9696624237304</v>
      </c>
      <c r="D173" s="327" t="s">
        <v>2614</v>
      </c>
      <c r="E173" s="330"/>
      <c r="F173">
        <v>200</v>
      </c>
      <c r="G173">
        <v>150</v>
      </c>
      <c r="H173">
        <v>4</v>
      </c>
    </row>
    <row r="174" spans="1:254">
      <c r="A174" s="352" t="s">
        <v>2622</v>
      </c>
      <c r="B174" s="327">
        <v>30</v>
      </c>
      <c r="C174" s="332">
        <v>4977.3086827871202</v>
      </c>
      <c r="D174" s="327" t="s">
        <v>2612</v>
      </c>
      <c r="F174">
        <v>200</v>
      </c>
      <c r="G174">
        <v>150</v>
      </c>
      <c r="H174">
        <v>4</v>
      </c>
    </row>
    <row r="175" spans="1:254" ht="32.4">
      <c r="A175" s="352" t="s">
        <v>730</v>
      </c>
      <c r="B175" s="327">
        <v>110</v>
      </c>
      <c r="C175" s="332">
        <v>14220.3671985864</v>
      </c>
      <c r="D175" s="327" t="s">
        <v>2610</v>
      </c>
      <c r="E175" s="329"/>
      <c r="F175">
        <v>200</v>
      </c>
      <c r="G175">
        <v>150</v>
      </c>
      <c r="H175">
        <v>4</v>
      </c>
    </row>
    <row r="176" spans="1:254">
      <c r="A176" s="352" t="s">
        <v>730</v>
      </c>
      <c r="B176" s="327">
        <v>90</v>
      </c>
      <c r="C176" s="357">
        <v>10217.021698586401</v>
      </c>
      <c r="D176" s="327" t="s">
        <v>2607</v>
      </c>
      <c r="F176">
        <v>200</v>
      </c>
      <c r="G176">
        <v>150</v>
      </c>
      <c r="H176">
        <v>4</v>
      </c>
    </row>
    <row r="177" spans="1:8">
      <c r="A177" s="352" t="s">
        <v>730</v>
      </c>
      <c r="B177" s="327">
        <v>75</v>
      </c>
      <c r="C177" s="357">
        <v>9372.9930525</v>
      </c>
      <c r="D177" s="327" t="s">
        <v>2605</v>
      </c>
      <c r="F177">
        <v>200</v>
      </c>
      <c r="G177">
        <v>150</v>
      </c>
      <c r="H177">
        <v>4</v>
      </c>
    </row>
    <row r="178" spans="1:8">
      <c r="A178" s="352" t="s">
        <v>730</v>
      </c>
      <c r="B178" s="327">
        <v>55</v>
      </c>
      <c r="C178" s="357">
        <v>7697.6013266694899</v>
      </c>
      <c r="D178" s="327" t="s">
        <v>2603</v>
      </c>
      <c r="F178">
        <v>200</v>
      </c>
      <c r="G178">
        <v>150</v>
      </c>
      <c r="H178">
        <v>4</v>
      </c>
    </row>
    <row r="179" spans="1:8">
      <c r="A179" s="352" t="s">
        <v>730</v>
      </c>
      <c r="B179" s="327">
        <v>45</v>
      </c>
      <c r="C179" s="332">
        <v>7907.3379000000004</v>
      </c>
      <c r="D179" s="331" t="s">
        <v>2600</v>
      </c>
      <c r="F179">
        <v>200</v>
      </c>
      <c r="G179">
        <v>150</v>
      </c>
      <c r="H179">
        <v>4</v>
      </c>
    </row>
    <row r="180" spans="1:8">
      <c r="A180" s="353" t="s">
        <v>2598</v>
      </c>
      <c r="B180" s="328">
        <v>132</v>
      </c>
      <c r="C180" s="332">
        <v>21595.958999999999</v>
      </c>
      <c r="D180" s="331" t="s">
        <v>2594</v>
      </c>
      <c r="F180">
        <v>200</v>
      </c>
      <c r="G180">
        <v>150</v>
      </c>
      <c r="H180">
        <v>4</v>
      </c>
    </row>
    <row r="181" spans="1:8">
      <c r="A181" s="353" t="s">
        <v>2598</v>
      </c>
      <c r="B181" s="328">
        <v>160</v>
      </c>
      <c r="C181" s="332">
        <v>22658.106240000001</v>
      </c>
      <c r="D181" s="331" t="s">
        <v>2596</v>
      </c>
      <c r="F181">
        <v>200</v>
      </c>
      <c r="G181">
        <v>150</v>
      </c>
      <c r="H181">
        <v>4</v>
      </c>
    </row>
    <row r="182" spans="1:8">
      <c r="A182" s="353" t="s">
        <v>2598</v>
      </c>
      <c r="B182" s="328">
        <v>132</v>
      </c>
      <c r="C182" s="332">
        <v>21531.172739999998</v>
      </c>
      <c r="D182" s="331" t="s">
        <v>2594</v>
      </c>
      <c r="F182">
        <v>200</v>
      </c>
      <c r="G182">
        <v>150</v>
      </c>
      <c r="H182">
        <v>4</v>
      </c>
    </row>
    <row r="183" spans="1:8">
      <c r="A183" s="353" t="s">
        <v>2598</v>
      </c>
      <c r="B183" s="328">
        <v>110</v>
      </c>
      <c r="C183" s="332">
        <v>20953.095239999995</v>
      </c>
      <c r="D183" s="331" t="s">
        <v>2592</v>
      </c>
      <c r="F183">
        <v>200</v>
      </c>
      <c r="G183">
        <v>150</v>
      </c>
      <c r="H183">
        <v>4</v>
      </c>
    </row>
    <row r="184" spans="1:8">
      <c r="A184" s="353" t="s">
        <v>2598</v>
      </c>
      <c r="B184" s="328">
        <v>90</v>
      </c>
      <c r="C184" s="332">
        <v>16949.749739999996</v>
      </c>
      <c r="D184" s="331" t="s">
        <v>2590</v>
      </c>
      <c r="F184">
        <v>200</v>
      </c>
      <c r="G184">
        <v>150</v>
      </c>
      <c r="H184">
        <v>4</v>
      </c>
    </row>
    <row r="185" spans="1:8">
      <c r="A185" s="353" t="s">
        <v>2598</v>
      </c>
      <c r="B185" s="328">
        <v>75</v>
      </c>
      <c r="C185" s="332">
        <v>16105.721093913595</v>
      </c>
      <c r="D185" s="331" t="s">
        <v>2588</v>
      </c>
      <c r="F185">
        <v>200</v>
      </c>
      <c r="G185">
        <v>150</v>
      </c>
      <c r="H185">
        <v>4</v>
      </c>
    </row>
    <row r="186" spans="1:8">
      <c r="A186" s="352" t="s">
        <v>2586</v>
      </c>
      <c r="B186" s="327">
        <v>30</v>
      </c>
      <c r="C186" s="332">
        <v>5691.8609137220401</v>
      </c>
      <c r="D186" s="331" t="s">
        <v>2585</v>
      </c>
      <c r="F186">
        <v>250</v>
      </c>
      <c r="G186">
        <v>200</v>
      </c>
      <c r="H186">
        <v>4</v>
      </c>
    </row>
    <row r="187" spans="1:8">
      <c r="A187" s="352" t="s">
        <v>2586</v>
      </c>
      <c r="B187" s="327">
        <v>22</v>
      </c>
      <c r="C187" s="332">
        <v>5007.5126470860996</v>
      </c>
      <c r="D187" s="331" t="s">
        <v>2583</v>
      </c>
      <c r="F187">
        <v>250</v>
      </c>
      <c r="G187">
        <v>200</v>
      </c>
      <c r="H187">
        <v>4</v>
      </c>
    </row>
    <row r="188" spans="1:8">
      <c r="A188" s="352" t="s">
        <v>2586</v>
      </c>
      <c r="B188" s="327">
        <v>18.5</v>
      </c>
      <c r="C188" s="332">
        <v>4870.1281761335604</v>
      </c>
      <c r="D188" s="331" t="s">
        <v>2581</v>
      </c>
      <c r="F188">
        <v>250</v>
      </c>
      <c r="G188">
        <v>200</v>
      </c>
      <c r="H188">
        <v>4</v>
      </c>
    </row>
    <row r="189" spans="1:8">
      <c r="A189" s="352" t="s">
        <v>2586</v>
      </c>
      <c r="B189" s="327">
        <v>15</v>
      </c>
      <c r="C189" s="332">
        <v>4547.6277</v>
      </c>
      <c r="D189" s="331" t="s">
        <v>2578</v>
      </c>
      <c r="F189">
        <v>250</v>
      </c>
      <c r="G189">
        <v>200</v>
      </c>
      <c r="H189">
        <v>4</v>
      </c>
    </row>
    <row r="190" spans="1:8">
      <c r="A190" s="352" t="s">
        <v>2576</v>
      </c>
      <c r="B190" s="327">
        <v>75</v>
      </c>
      <c r="C190" s="332">
        <v>14635.097</v>
      </c>
      <c r="D190" s="331" t="s">
        <v>2575</v>
      </c>
      <c r="F190">
        <v>250</v>
      </c>
      <c r="G190">
        <v>200</v>
      </c>
      <c r="H190">
        <v>4</v>
      </c>
    </row>
    <row r="191" spans="1:8">
      <c r="A191" s="352" t="s">
        <v>2576</v>
      </c>
      <c r="B191" s="327">
        <v>55</v>
      </c>
      <c r="C191" s="332">
        <v>13801.648999999999</v>
      </c>
      <c r="D191" s="327" t="s">
        <v>2574</v>
      </c>
      <c r="F191">
        <v>250</v>
      </c>
      <c r="G191">
        <v>200</v>
      </c>
      <c r="H191">
        <v>4</v>
      </c>
    </row>
    <row r="192" spans="1:8">
      <c r="A192" s="352" t="s">
        <v>2576</v>
      </c>
      <c r="B192" s="327">
        <v>45</v>
      </c>
      <c r="C192" s="332">
        <v>7673.3434031491597</v>
      </c>
      <c r="D192" s="327" t="s">
        <v>2573</v>
      </c>
      <c r="F192">
        <v>250</v>
      </c>
      <c r="G192">
        <v>200</v>
      </c>
      <c r="H192">
        <v>4</v>
      </c>
    </row>
    <row r="193" spans="1:8">
      <c r="A193" s="352" t="s">
        <v>2576</v>
      </c>
      <c r="B193" s="327">
        <v>37</v>
      </c>
      <c r="C193" s="332">
        <v>7362.2933999999996</v>
      </c>
      <c r="D193" s="327" t="s">
        <v>2572</v>
      </c>
      <c r="F193">
        <v>250</v>
      </c>
      <c r="G193">
        <v>200</v>
      </c>
      <c r="H193">
        <v>4</v>
      </c>
    </row>
    <row r="194" spans="1:8">
      <c r="A194" s="352" t="s">
        <v>734</v>
      </c>
      <c r="B194" s="327">
        <v>160</v>
      </c>
      <c r="C194" s="332">
        <v>63593.444145000001</v>
      </c>
      <c r="D194" s="331" t="s">
        <v>2571</v>
      </c>
      <c r="F194">
        <v>250</v>
      </c>
      <c r="G194">
        <v>200</v>
      </c>
      <c r="H194">
        <v>4</v>
      </c>
    </row>
    <row r="195" spans="1:8">
      <c r="A195" s="352" t="s">
        <v>734</v>
      </c>
      <c r="B195" s="327">
        <v>132</v>
      </c>
      <c r="C195" s="357">
        <v>19339.378905000001</v>
      </c>
      <c r="D195" s="331" t="s">
        <v>2570</v>
      </c>
      <c r="F195">
        <v>250</v>
      </c>
      <c r="G195">
        <v>200</v>
      </c>
      <c r="H195">
        <v>4</v>
      </c>
    </row>
    <row r="196" spans="1:8">
      <c r="A196" s="352" t="s">
        <v>734</v>
      </c>
      <c r="B196" s="327">
        <v>110</v>
      </c>
      <c r="C196" s="357">
        <v>17970.743175</v>
      </c>
      <c r="D196" s="331" t="s">
        <v>2569</v>
      </c>
      <c r="F196">
        <v>250</v>
      </c>
      <c r="G196">
        <v>200</v>
      </c>
      <c r="H196">
        <v>4</v>
      </c>
    </row>
    <row r="197" spans="1:8">
      <c r="A197" s="352" t="s">
        <v>734</v>
      </c>
      <c r="B197" s="327">
        <v>90</v>
      </c>
      <c r="C197" s="357">
        <v>15830.43</v>
      </c>
      <c r="D197" s="327" t="s">
        <v>2568</v>
      </c>
      <c r="F197">
        <v>250</v>
      </c>
      <c r="G197">
        <v>200</v>
      </c>
      <c r="H197">
        <v>4</v>
      </c>
    </row>
    <row r="198" spans="1:8">
      <c r="A198" s="352" t="s">
        <v>734</v>
      </c>
      <c r="B198" s="327">
        <v>55</v>
      </c>
      <c r="C198" s="357">
        <v>14201.648999999999</v>
      </c>
      <c r="D198" s="327" t="s">
        <v>2567</v>
      </c>
      <c r="F198">
        <v>250</v>
      </c>
      <c r="G198">
        <v>200</v>
      </c>
      <c r="H198">
        <v>4</v>
      </c>
    </row>
    <row r="199" spans="1:8">
      <c r="A199" s="352" t="s">
        <v>734</v>
      </c>
      <c r="B199" s="327">
        <v>75</v>
      </c>
      <c r="C199" s="357">
        <v>15035.097</v>
      </c>
      <c r="D199" s="327" t="s">
        <v>2566</v>
      </c>
      <c r="F199">
        <v>250</v>
      </c>
      <c r="G199">
        <v>200</v>
      </c>
      <c r="H199">
        <v>4</v>
      </c>
    </row>
    <row r="200" spans="1:8" ht="32.4">
      <c r="A200" s="353" t="s">
        <v>2565</v>
      </c>
      <c r="B200" s="328">
        <v>132</v>
      </c>
      <c r="C200" s="332">
        <v>23671.955999999998</v>
      </c>
      <c r="D200" s="327" t="s">
        <v>2564</v>
      </c>
      <c r="F200">
        <v>250</v>
      </c>
      <c r="G200">
        <v>200</v>
      </c>
      <c r="H200">
        <v>4</v>
      </c>
    </row>
    <row r="201" spans="1:8" ht="32.4">
      <c r="A201" s="353" t="s">
        <v>2565</v>
      </c>
      <c r="B201" s="328">
        <v>160</v>
      </c>
      <c r="C201" s="332">
        <v>24798.889500000001</v>
      </c>
      <c r="D201" s="327" t="s">
        <v>2563</v>
      </c>
      <c r="F201">
        <v>250</v>
      </c>
      <c r="G201">
        <v>200</v>
      </c>
      <c r="H201">
        <v>4</v>
      </c>
    </row>
    <row r="202" spans="1:8" ht="32.4">
      <c r="A202" s="353" t="s">
        <v>2565</v>
      </c>
      <c r="B202" s="328">
        <v>200</v>
      </c>
      <c r="C202" s="332">
        <v>26196.223515000001</v>
      </c>
      <c r="D202" s="327" t="s">
        <v>2562</v>
      </c>
      <c r="F202">
        <v>250</v>
      </c>
      <c r="G202">
        <v>200</v>
      </c>
      <c r="H202">
        <v>4</v>
      </c>
    </row>
    <row r="203" spans="1:8" ht="32.4">
      <c r="A203" s="352" t="s">
        <v>2561</v>
      </c>
      <c r="B203" s="328">
        <v>110</v>
      </c>
      <c r="C203" s="332">
        <v>20832.388499999997</v>
      </c>
      <c r="D203" s="327" t="s">
        <v>2560</v>
      </c>
      <c r="F203">
        <v>300</v>
      </c>
      <c r="G203">
        <v>250</v>
      </c>
      <c r="H203">
        <v>4</v>
      </c>
    </row>
    <row r="204" spans="1:8">
      <c r="A204" s="352" t="s">
        <v>2561</v>
      </c>
      <c r="B204" s="327">
        <v>90</v>
      </c>
      <c r="C204" s="357">
        <v>19607.626499999998</v>
      </c>
      <c r="D204" s="327" t="s">
        <v>2559</v>
      </c>
      <c r="F204">
        <v>300</v>
      </c>
      <c r="G204">
        <v>250</v>
      </c>
      <c r="H204">
        <v>4</v>
      </c>
    </row>
    <row r="205" spans="1:8">
      <c r="A205" s="352" t="s">
        <v>2561</v>
      </c>
      <c r="B205" s="327">
        <v>75</v>
      </c>
      <c r="C205" s="357">
        <v>18394.298999999999</v>
      </c>
      <c r="D205" s="327" t="s">
        <v>2558</v>
      </c>
      <c r="F205">
        <v>300</v>
      </c>
      <c r="G205">
        <v>250</v>
      </c>
      <c r="H205">
        <v>4</v>
      </c>
    </row>
    <row r="206" spans="1:8">
      <c r="A206" s="352" t="s">
        <v>2561</v>
      </c>
      <c r="B206" s="327">
        <v>55</v>
      </c>
      <c r="C206" s="357">
        <v>15669.076499999999</v>
      </c>
      <c r="D206" s="327" t="s">
        <v>2557</v>
      </c>
      <c r="F206">
        <v>300</v>
      </c>
      <c r="G206">
        <v>250</v>
      </c>
      <c r="H206">
        <v>4</v>
      </c>
    </row>
    <row r="207" spans="1:8">
      <c r="A207" s="352" t="s">
        <v>2561</v>
      </c>
      <c r="B207" s="327">
        <v>45</v>
      </c>
      <c r="C207" s="332">
        <v>11965.8231</v>
      </c>
      <c r="D207" s="327" t="s">
        <v>2556</v>
      </c>
      <c r="F207">
        <v>300</v>
      </c>
      <c r="G207">
        <v>250</v>
      </c>
      <c r="H207">
        <v>4</v>
      </c>
    </row>
    <row r="208" spans="1:8" ht="32.4">
      <c r="A208" s="352" t="s">
        <v>737</v>
      </c>
      <c r="B208" s="331">
        <v>250</v>
      </c>
      <c r="C208" s="357">
        <v>35270</v>
      </c>
      <c r="D208" s="327" t="s">
        <v>2555</v>
      </c>
      <c r="F208">
        <v>300</v>
      </c>
      <c r="G208">
        <v>250</v>
      </c>
      <c r="H208">
        <v>4</v>
      </c>
    </row>
    <row r="209" spans="1:8" ht="32.4">
      <c r="A209" s="352" t="s">
        <v>737</v>
      </c>
      <c r="B209" s="327">
        <v>220</v>
      </c>
      <c r="C209" s="357">
        <v>33270</v>
      </c>
      <c r="D209" s="327" t="s">
        <v>2554</v>
      </c>
      <c r="F209">
        <v>300</v>
      </c>
      <c r="G209">
        <v>250</v>
      </c>
      <c r="H209">
        <v>4</v>
      </c>
    </row>
    <row r="210" spans="1:8" ht="32.4">
      <c r="A210" s="352" t="s">
        <v>737</v>
      </c>
      <c r="B210" s="327">
        <v>200</v>
      </c>
      <c r="C210" s="357">
        <v>26270</v>
      </c>
      <c r="D210" s="327" t="s">
        <v>2553</v>
      </c>
      <c r="F210">
        <v>300</v>
      </c>
      <c r="G210">
        <v>250</v>
      </c>
      <c r="H210">
        <v>4</v>
      </c>
    </row>
    <row r="211" spans="1:8" ht="32.4">
      <c r="A211" s="352" t="s">
        <v>737</v>
      </c>
      <c r="B211" s="327">
        <v>160</v>
      </c>
      <c r="C211" s="357">
        <v>24270.361499999999</v>
      </c>
      <c r="D211" s="327" t="s">
        <v>2552</v>
      </c>
      <c r="F211">
        <v>300</v>
      </c>
      <c r="G211">
        <v>250</v>
      </c>
      <c r="H211">
        <v>4</v>
      </c>
    </row>
    <row r="212" spans="1:8" ht="32.4">
      <c r="A212" s="352" t="s">
        <v>737</v>
      </c>
      <c r="B212" s="327">
        <v>132</v>
      </c>
      <c r="C212" s="357">
        <v>22898.2215</v>
      </c>
      <c r="D212" s="327" t="s">
        <v>2551</v>
      </c>
      <c r="F212">
        <v>300</v>
      </c>
      <c r="G212">
        <v>250</v>
      </c>
      <c r="H212">
        <v>4</v>
      </c>
    </row>
    <row r="213" spans="1:8" ht="32.4">
      <c r="A213" s="352" t="s">
        <v>737</v>
      </c>
      <c r="B213" s="327">
        <v>110</v>
      </c>
      <c r="C213" s="357">
        <v>21884.362499999999</v>
      </c>
      <c r="D213" s="327" t="s">
        <v>2550</v>
      </c>
      <c r="F213">
        <v>300</v>
      </c>
      <c r="G213">
        <v>250</v>
      </c>
      <c r="H213">
        <v>4</v>
      </c>
    </row>
    <row r="214" spans="1:8">
      <c r="A214" s="352" t="s">
        <v>737</v>
      </c>
      <c r="B214" s="327">
        <v>90</v>
      </c>
      <c r="C214" s="357">
        <v>20659.6005</v>
      </c>
      <c r="D214" s="327" t="s">
        <v>2549</v>
      </c>
      <c r="F214">
        <v>300</v>
      </c>
      <c r="G214">
        <v>250</v>
      </c>
      <c r="H214">
        <v>4</v>
      </c>
    </row>
    <row r="215" spans="1:8">
      <c r="A215" s="352" t="s">
        <v>737</v>
      </c>
      <c r="B215" s="327">
        <v>75</v>
      </c>
      <c r="C215" s="357">
        <v>19446.27</v>
      </c>
      <c r="D215" s="327" t="s">
        <v>2548</v>
      </c>
      <c r="F215">
        <v>300</v>
      </c>
      <c r="G215">
        <v>250</v>
      </c>
      <c r="H215">
        <v>4</v>
      </c>
    </row>
    <row r="216" spans="1:8">
      <c r="A216" s="353" t="s">
        <v>2547</v>
      </c>
      <c r="B216" s="328">
        <v>90</v>
      </c>
      <c r="C216" s="357">
        <v>21239.6005</v>
      </c>
      <c r="D216" s="327" t="s">
        <v>2546</v>
      </c>
      <c r="F216">
        <v>350</v>
      </c>
      <c r="G216">
        <v>300</v>
      </c>
      <c r="H216">
        <v>4</v>
      </c>
    </row>
    <row r="217" spans="1:8" ht="32.4">
      <c r="A217" s="353" t="s">
        <v>2547</v>
      </c>
      <c r="B217" s="328">
        <v>110</v>
      </c>
      <c r="C217" s="357">
        <v>22464.362499999999</v>
      </c>
      <c r="D217" s="327" t="s">
        <v>2545</v>
      </c>
      <c r="F217">
        <v>350</v>
      </c>
      <c r="G217">
        <v>300</v>
      </c>
      <c r="H217">
        <v>4</v>
      </c>
    </row>
    <row r="218" spans="1:8" ht="32.4">
      <c r="A218" s="353" t="s">
        <v>2547</v>
      </c>
      <c r="B218" s="328">
        <v>132</v>
      </c>
      <c r="C218" s="357">
        <v>23478.2215</v>
      </c>
      <c r="D218" s="327" t="s">
        <v>2544</v>
      </c>
      <c r="F218">
        <v>350</v>
      </c>
      <c r="G218">
        <v>300</v>
      </c>
      <c r="H218">
        <v>4</v>
      </c>
    </row>
    <row r="219" spans="1:8" ht="32.4">
      <c r="A219" s="353" t="s">
        <v>2547</v>
      </c>
      <c r="B219" s="328">
        <v>160</v>
      </c>
      <c r="C219" s="357">
        <v>24850.361499999999</v>
      </c>
      <c r="D219" s="327" t="s">
        <v>2543</v>
      </c>
      <c r="F219">
        <v>350</v>
      </c>
      <c r="G219">
        <v>300</v>
      </c>
      <c r="H219">
        <v>4</v>
      </c>
    </row>
    <row r="220" spans="1:8" ht="32.4">
      <c r="A220" s="353" t="s">
        <v>2547</v>
      </c>
      <c r="B220" s="328">
        <v>200</v>
      </c>
      <c r="C220" s="357">
        <v>26850</v>
      </c>
      <c r="D220" s="327" t="s">
        <v>2542</v>
      </c>
      <c r="F220">
        <v>350</v>
      </c>
      <c r="G220">
        <v>300</v>
      </c>
      <c r="H220">
        <v>4</v>
      </c>
    </row>
    <row r="221" spans="1:8" ht="32.4">
      <c r="A221" s="353" t="s">
        <v>2547</v>
      </c>
      <c r="B221" s="328">
        <v>220</v>
      </c>
      <c r="C221" s="357">
        <v>33850</v>
      </c>
      <c r="D221" s="327" t="s">
        <v>2541</v>
      </c>
      <c r="F221">
        <v>350</v>
      </c>
      <c r="G221">
        <v>300</v>
      </c>
      <c r="H221">
        <v>4</v>
      </c>
    </row>
    <row r="222" spans="1:8" ht="32.4">
      <c r="A222" s="353" t="s">
        <v>2547</v>
      </c>
      <c r="B222" s="328">
        <v>250</v>
      </c>
      <c r="C222" s="357">
        <v>35850</v>
      </c>
      <c r="D222" s="327" t="s">
        <v>2540</v>
      </c>
      <c r="F222">
        <v>350</v>
      </c>
      <c r="G222">
        <v>300</v>
      </c>
      <c r="H222">
        <v>4</v>
      </c>
    </row>
    <row r="223" spans="1:8">
      <c r="A223" s="353" t="s">
        <v>2539</v>
      </c>
      <c r="B223" s="328">
        <v>90</v>
      </c>
      <c r="C223" s="357">
        <v>22039.6005</v>
      </c>
      <c r="D223" s="327" t="s">
        <v>2538</v>
      </c>
      <c r="F223">
        <v>350</v>
      </c>
      <c r="G223">
        <v>300</v>
      </c>
      <c r="H223">
        <v>4</v>
      </c>
    </row>
    <row r="224" spans="1:8" ht="32.4">
      <c r="A224" s="353" t="s">
        <v>2539</v>
      </c>
      <c r="B224" s="328">
        <v>110</v>
      </c>
      <c r="C224" s="357">
        <v>23264.362499999999</v>
      </c>
      <c r="D224" s="327" t="s">
        <v>2537</v>
      </c>
      <c r="F224">
        <v>350</v>
      </c>
      <c r="G224">
        <v>300</v>
      </c>
      <c r="H224">
        <v>4</v>
      </c>
    </row>
    <row r="225" spans="1:8" ht="32.4">
      <c r="A225" s="353" t="s">
        <v>2539</v>
      </c>
      <c r="B225" s="328">
        <v>132</v>
      </c>
      <c r="C225" s="357">
        <v>24278.2215</v>
      </c>
      <c r="D225" s="327" t="s">
        <v>2536</v>
      </c>
      <c r="F225">
        <v>350</v>
      </c>
      <c r="G225">
        <v>300</v>
      </c>
      <c r="H225">
        <v>4</v>
      </c>
    </row>
    <row r="226" spans="1:8" ht="32.4">
      <c r="A226" s="353" t="s">
        <v>2539</v>
      </c>
      <c r="B226" s="328">
        <v>160</v>
      </c>
      <c r="C226" s="357">
        <v>25650.361499999999</v>
      </c>
      <c r="D226" s="327" t="s">
        <v>2535</v>
      </c>
      <c r="F226">
        <v>350</v>
      </c>
      <c r="G226">
        <v>300</v>
      </c>
      <c r="H226">
        <v>4</v>
      </c>
    </row>
    <row r="227" spans="1:8" ht="32.4">
      <c r="A227" s="353" t="s">
        <v>2539</v>
      </c>
      <c r="B227" s="328">
        <v>200</v>
      </c>
      <c r="C227" s="357">
        <v>27650</v>
      </c>
      <c r="D227" s="327" t="s">
        <v>2534</v>
      </c>
      <c r="F227">
        <v>350</v>
      </c>
      <c r="G227">
        <v>300</v>
      </c>
      <c r="H227">
        <v>4</v>
      </c>
    </row>
    <row r="228" spans="1:8" ht="32.4">
      <c r="A228" s="353" t="s">
        <v>2539</v>
      </c>
      <c r="B228" s="328">
        <v>220</v>
      </c>
      <c r="C228" s="357">
        <v>34650</v>
      </c>
      <c r="D228" s="327" t="s">
        <v>2533</v>
      </c>
      <c r="F228">
        <v>350</v>
      </c>
      <c r="G228">
        <v>300</v>
      </c>
      <c r="H228">
        <v>4</v>
      </c>
    </row>
    <row r="229" spans="1:8" ht="32.4">
      <c r="A229" s="353" t="s">
        <v>2539</v>
      </c>
      <c r="B229" s="328">
        <v>250</v>
      </c>
      <c r="C229" s="357">
        <v>36650</v>
      </c>
      <c r="D229" s="327" t="s">
        <v>2532</v>
      </c>
      <c r="F229">
        <v>350</v>
      </c>
      <c r="G229">
        <v>300</v>
      </c>
      <c r="H229">
        <v>4</v>
      </c>
    </row>
    <row r="230" spans="1:8" ht="32.4">
      <c r="A230" s="353" t="s">
        <v>2539</v>
      </c>
      <c r="B230" s="328">
        <v>315</v>
      </c>
      <c r="C230" s="357">
        <v>38850</v>
      </c>
      <c r="D230" s="327" t="s">
        <v>2531</v>
      </c>
      <c r="F230">
        <v>350</v>
      </c>
      <c r="G230">
        <v>300</v>
      </c>
      <c r="H230">
        <v>4</v>
      </c>
    </row>
  </sheetData>
  <sortState ref="A6:G230">
    <sortCondition ref="F6:F230"/>
    <sortCondition ref="G6:G230"/>
  </sortState>
  <mergeCells count="2">
    <mergeCell ref="A2:H2"/>
    <mergeCell ref="A3:H3"/>
  </mergeCells>
  <phoneticPr fontId="25" type="noConversion"/>
  <printOptions horizontalCentered="1"/>
  <pageMargins left="0.39305555555555599" right="0.235416666666667" top="0.39305555555555599" bottom="0.31388888888888899" header="0.118055555555556" footer="0.118055555555556"/>
  <pageSetup paperSize="9" scale="33" fitToHeight="2" orientation="portrait" r:id="rId1"/>
  <headerFooter>
    <oddFooter>&amp;R&amp;"Franklin Gothic Medium Cond,обычный"&amp;P</oddFooter>
  </headerFooter>
  <rowBreaks count="2" manualBreakCount="2">
    <brk id="17" max="8" man="1"/>
    <brk id="105" max="8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C00000"/>
  </sheetPr>
  <dimension ref="A1:AW257"/>
  <sheetViews>
    <sheetView zoomScale="70" zoomScaleNormal="70" workbookViewId="0">
      <selection activeCell="L45" sqref="L45"/>
    </sheetView>
  </sheetViews>
  <sheetFormatPr defaultRowHeight="14.4"/>
  <cols>
    <col min="1" max="1" width="13.44140625" customWidth="1"/>
    <col min="2" max="2" width="26.33203125" customWidth="1"/>
    <col min="3" max="3" width="15.5546875" customWidth="1"/>
    <col min="4" max="4" width="47.88671875" customWidth="1"/>
    <col min="5" max="5" width="17.5546875" customWidth="1"/>
    <col min="6" max="6" width="20.44140625" customWidth="1"/>
    <col min="7" max="7" width="10.6640625" customWidth="1"/>
    <col min="8" max="8" width="12.6640625" customWidth="1"/>
    <col min="9" max="9" width="13.6640625" customWidth="1"/>
    <col min="10" max="10" width="15.109375" customWidth="1"/>
    <col min="11" max="11" width="11.88671875" customWidth="1"/>
    <col min="14" max="14" width="11.44140625" customWidth="1"/>
    <col min="15" max="15" width="40.44140625" customWidth="1"/>
    <col min="16" max="16" width="46.5546875" customWidth="1"/>
    <col min="17" max="17" width="11.44140625" customWidth="1"/>
    <col min="18" max="18" width="12.88671875" customWidth="1"/>
    <col min="19" max="20" width="13.109375" customWidth="1"/>
    <col min="21" max="21" width="13.6640625" customWidth="1"/>
    <col min="22" max="22" width="15.109375" customWidth="1"/>
    <col min="23" max="23" width="16.6640625" customWidth="1"/>
    <col min="24" max="25" width="12.109375" customWidth="1"/>
    <col min="29" max="29" width="10.109375" customWidth="1"/>
    <col min="30" max="30" width="13.44140625" customWidth="1"/>
    <col min="31" max="31" width="9.6640625" customWidth="1"/>
    <col min="33" max="34" width="20.6640625" customWidth="1"/>
  </cols>
  <sheetData>
    <row r="1" spans="1:13" ht="23.4">
      <c r="A1" s="417" t="s">
        <v>260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9"/>
    </row>
    <row r="2" spans="1:13" ht="23.25" customHeight="1">
      <c r="A2" s="16" t="s">
        <v>2</v>
      </c>
      <c r="B2" s="420" t="s">
        <v>25</v>
      </c>
      <c r="C2" s="421"/>
      <c r="D2" s="421"/>
      <c r="E2" s="421"/>
      <c r="F2" s="421"/>
      <c r="G2" s="422"/>
      <c r="H2" s="423" t="s">
        <v>26</v>
      </c>
      <c r="I2" s="424"/>
      <c r="J2" s="424"/>
      <c r="K2" s="424"/>
      <c r="L2" s="424"/>
      <c r="M2" s="425"/>
    </row>
    <row r="3" spans="1:13" ht="30" customHeight="1">
      <c r="A3" s="16" t="s">
        <v>1</v>
      </c>
      <c r="B3" s="420" t="s">
        <v>3</v>
      </c>
      <c r="C3" s="421"/>
      <c r="D3" s="422"/>
      <c r="E3" s="420" t="s">
        <v>81</v>
      </c>
      <c r="F3" s="421"/>
      <c r="G3" s="422"/>
      <c r="H3" s="423" t="s">
        <v>439</v>
      </c>
      <c r="I3" s="424"/>
      <c r="J3" s="426"/>
      <c r="K3" s="423" t="s">
        <v>4</v>
      </c>
      <c r="L3" s="424"/>
      <c r="M3" s="425"/>
    </row>
    <row r="4" spans="1:13" ht="27" customHeight="1">
      <c r="A4" s="16" t="s">
        <v>5</v>
      </c>
      <c r="B4" s="15">
        <v>2</v>
      </c>
      <c r="C4" s="15">
        <v>3</v>
      </c>
      <c r="D4" s="15">
        <v>4</v>
      </c>
      <c r="E4" s="15">
        <v>2</v>
      </c>
      <c r="F4" s="15">
        <v>3</v>
      </c>
      <c r="G4" s="15">
        <v>4</v>
      </c>
      <c r="H4" s="14">
        <v>2</v>
      </c>
      <c r="I4" s="14">
        <v>3</v>
      </c>
      <c r="J4" s="14">
        <v>4</v>
      </c>
      <c r="K4" s="14">
        <v>2</v>
      </c>
      <c r="L4" s="14">
        <v>3</v>
      </c>
      <c r="M4" s="17">
        <v>4</v>
      </c>
    </row>
    <row r="5" spans="1:13" ht="28.95" customHeight="1">
      <c r="A5" s="16">
        <v>50</v>
      </c>
      <c r="B5" s="15">
        <v>88</v>
      </c>
      <c r="C5" s="15">
        <v>94</v>
      </c>
      <c r="D5" s="15">
        <v>106</v>
      </c>
      <c r="E5" s="15">
        <v>102</v>
      </c>
      <c r="F5" s="15">
        <v>110</v>
      </c>
      <c r="G5" s="15">
        <v>124</v>
      </c>
      <c r="H5" s="15">
        <v>29</v>
      </c>
      <c r="I5" s="15">
        <v>36</v>
      </c>
      <c r="J5" s="15">
        <v>42</v>
      </c>
      <c r="K5" s="15">
        <v>36</v>
      </c>
      <c r="L5" s="15">
        <v>42</v>
      </c>
      <c r="M5" s="18">
        <v>48</v>
      </c>
    </row>
    <row r="6" spans="1:13" ht="15.6">
      <c r="A6" s="16">
        <v>65</v>
      </c>
      <c r="B6" s="15">
        <v>106</v>
      </c>
      <c r="C6" s="15">
        <v>120</v>
      </c>
      <c r="D6" s="15">
        <v>146</v>
      </c>
      <c r="E6" s="15">
        <v>120</v>
      </c>
      <c r="F6" s="15">
        <v>138</v>
      </c>
      <c r="G6" s="15">
        <v>154</v>
      </c>
      <c r="H6" s="15">
        <v>36</v>
      </c>
      <c r="I6" s="15">
        <v>42</v>
      </c>
      <c r="J6" s="15">
        <v>48</v>
      </c>
      <c r="K6" s="15">
        <v>42</v>
      </c>
      <c r="L6" s="15">
        <v>48</v>
      </c>
      <c r="M6" s="18">
        <v>55</v>
      </c>
    </row>
    <row r="7" spans="1:13" ht="15.6">
      <c r="A7" s="16">
        <v>80</v>
      </c>
      <c r="B7" s="15">
        <v>120</v>
      </c>
      <c r="C7" s="15">
        <v>138</v>
      </c>
      <c r="D7" s="15">
        <v>176</v>
      </c>
      <c r="E7" s="15">
        <v>132</v>
      </c>
      <c r="F7" s="15">
        <v>160</v>
      </c>
      <c r="G7" s="15">
        <v>204</v>
      </c>
      <c r="H7" s="15">
        <v>42</v>
      </c>
      <c r="I7" s="15">
        <v>48</v>
      </c>
      <c r="J7" s="15">
        <v>55</v>
      </c>
      <c r="K7" s="15">
        <v>52</v>
      </c>
      <c r="L7" s="15">
        <v>58</v>
      </c>
      <c r="M7" s="18">
        <v>64</v>
      </c>
    </row>
    <row r="8" spans="1:13" ht="15.6">
      <c r="A8" s="16">
        <v>100</v>
      </c>
      <c r="B8" s="15">
        <v>132</v>
      </c>
      <c r="C8" s="15">
        <v>176</v>
      </c>
      <c r="D8" s="15">
        <v>226</v>
      </c>
      <c r="E8" s="15">
        <v>176</v>
      </c>
      <c r="F8" s="15">
        <v>230</v>
      </c>
      <c r="G8" s="15">
        <v>296</v>
      </c>
      <c r="H8" s="15">
        <v>52</v>
      </c>
      <c r="I8" s="15">
        <v>61</v>
      </c>
      <c r="J8" s="15">
        <v>71</v>
      </c>
      <c r="K8" s="15">
        <v>61</v>
      </c>
      <c r="L8" s="15">
        <v>71</v>
      </c>
      <c r="M8" s="18">
        <v>80</v>
      </c>
    </row>
    <row r="9" spans="1:13" ht="15.6">
      <c r="A9" s="16">
        <v>125</v>
      </c>
      <c r="B9" s="15">
        <v>172</v>
      </c>
      <c r="C9" s="15">
        <v>226</v>
      </c>
      <c r="D9" s="15">
        <v>292</v>
      </c>
      <c r="E9" s="15">
        <v>230</v>
      </c>
      <c r="F9" s="15">
        <v>300</v>
      </c>
      <c r="G9" s="15">
        <v>384</v>
      </c>
      <c r="H9" s="15">
        <v>58</v>
      </c>
      <c r="I9" s="15">
        <v>68</v>
      </c>
      <c r="J9" s="15">
        <v>77</v>
      </c>
      <c r="K9" s="15">
        <v>68</v>
      </c>
      <c r="L9" s="15">
        <v>77</v>
      </c>
      <c r="M9" s="18">
        <v>87</v>
      </c>
    </row>
    <row r="10" spans="1:13" ht="15.6">
      <c r="A10" s="16">
        <v>150</v>
      </c>
      <c r="B10" s="15">
        <v>234</v>
      </c>
      <c r="C10" s="15">
        <v>330</v>
      </c>
      <c r="D10" s="15">
        <v>428</v>
      </c>
      <c r="E10" s="15">
        <v>292</v>
      </c>
      <c r="F10" s="15">
        <v>388</v>
      </c>
      <c r="G10" s="15">
        <v>502</v>
      </c>
      <c r="H10" s="15">
        <v>71</v>
      </c>
      <c r="I10" s="15">
        <v>84</v>
      </c>
      <c r="J10" s="15">
        <v>96</v>
      </c>
      <c r="K10" s="15">
        <v>84</v>
      </c>
      <c r="L10" s="15">
        <v>96</v>
      </c>
      <c r="M10" s="18">
        <v>108</v>
      </c>
    </row>
    <row r="11" spans="1:13" ht="15.6">
      <c r="A11" s="16">
        <v>200</v>
      </c>
      <c r="B11" s="15">
        <v>304</v>
      </c>
      <c r="C11" s="15">
        <v>432</v>
      </c>
      <c r="D11" s="15">
        <v>550</v>
      </c>
      <c r="E11" s="15">
        <v>388</v>
      </c>
      <c r="F11" s="15">
        <v>550</v>
      </c>
      <c r="G11" s="15">
        <v>726</v>
      </c>
      <c r="H11" s="15">
        <v>84</v>
      </c>
      <c r="I11" s="15">
        <v>96</v>
      </c>
      <c r="J11" s="15">
        <v>108</v>
      </c>
      <c r="K11" s="15">
        <v>100</v>
      </c>
      <c r="L11" s="15">
        <v>111</v>
      </c>
      <c r="M11" s="18">
        <v>124</v>
      </c>
    </row>
    <row r="12" spans="1:13" ht="15.6">
      <c r="A12" s="16">
        <v>250</v>
      </c>
      <c r="B12" s="15">
        <v>396</v>
      </c>
      <c r="C12" s="15">
        <v>560</v>
      </c>
      <c r="D12" s="15">
        <v>714</v>
      </c>
      <c r="E12" s="15">
        <v>502</v>
      </c>
      <c r="F12" s="15">
        <v>660</v>
      </c>
      <c r="G12" s="15">
        <v>942</v>
      </c>
      <c r="H12" s="15">
        <v>96</v>
      </c>
      <c r="I12" s="15">
        <v>111</v>
      </c>
      <c r="J12" s="15">
        <v>127</v>
      </c>
      <c r="K12" s="15">
        <v>116</v>
      </c>
      <c r="L12" s="15">
        <v>132</v>
      </c>
      <c r="M12" s="18">
        <v>147</v>
      </c>
    </row>
    <row r="13" spans="1:13" ht="16.2" thickBot="1">
      <c r="A13" s="19">
        <v>300</v>
      </c>
      <c r="B13" s="20">
        <v>516</v>
      </c>
      <c r="C13" s="20">
        <v>722</v>
      </c>
      <c r="D13" s="20">
        <v>938</v>
      </c>
      <c r="E13" s="20">
        <v>652</v>
      </c>
      <c r="F13" s="20">
        <v>854</v>
      </c>
      <c r="G13" s="20">
        <v>1224</v>
      </c>
      <c r="H13" s="20">
        <v>116</v>
      </c>
      <c r="I13" s="20">
        <v>132</v>
      </c>
      <c r="J13" s="20">
        <v>147</v>
      </c>
      <c r="K13" s="20">
        <v>137</v>
      </c>
      <c r="L13" s="20">
        <v>159</v>
      </c>
      <c r="M13" s="21">
        <v>182</v>
      </c>
    </row>
    <row r="17" spans="1:40">
      <c r="A17" s="427" t="s">
        <v>67</v>
      </c>
      <c r="B17" s="427"/>
      <c r="C17" s="427"/>
      <c r="D17" s="2"/>
      <c r="H17" s="1"/>
    </row>
    <row r="18" spans="1:40">
      <c r="T18">
        <v>1</v>
      </c>
    </row>
    <row r="19" spans="1:40" ht="15" thickBot="1"/>
    <row r="20" spans="1:40" ht="48" customHeight="1">
      <c r="A20" s="440" t="s">
        <v>71</v>
      </c>
      <c r="B20" s="441"/>
      <c r="C20" s="441"/>
      <c r="D20" s="441"/>
      <c r="E20" s="441"/>
      <c r="F20" s="442"/>
    </row>
    <row r="21" spans="1:40" ht="14.4" customHeight="1">
      <c r="A21" s="433" t="s">
        <v>261</v>
      </c>
      <c r="B21" s="434" t="s">
        <v>0</v>
      </c>
      <c r="C21" s="434"/>
      <c r="D21" s="434"/>
      <c r="E21" s="434"/>
      <c r="F21" s="435"/>
    </row>
    <row r="22" spans="1:40" ht="15.6">
      <c r="A22" s="433"/>
      <c r="B22" s="22">
        <v>2</v>
      </c>
      <c r="C22" s="22">
        <v>3</v>
      </c>
      <c r="D22" s="22">
        <v>4</v>
      </c>
      <c r="E22" s="22" t="s">
        <v>22</v>
      </c>
      <c r="F22" s="23" t="s">
        <v>23</v>
      </c>
    </row>
    <row r="23" spans="1:40" ht="28.95" customHeight="1">
      <c r="A23" s="24">
        <v>5.5</v>
      </c>
      <c r="B23" s="15">
        <v>23</v>
      </c>
      <c r="C23" s="15">
        <v>35</v>
      </c>
      <c r="D23" s="15">
        <v>47</v>
      </c>
      <c r="E23" s="15">
        <v>32</v>
      </c>
      <c r="F23" s="18">
        <v>48</v>
      </c>
    </row>
    <row r="24" spans="1:40" ht="15.6">
      <c r="A24" s="24">
        <v>7.5</v>
      </c>
      <c r="B24" s="15">
        <v>24</v>
      </c>
      <c r="C24" s="15">
        <v>36</v>
      </c>
      <c r="D24" s="15">
        <v>48</v>
      </c>
      <c r="E24" s="15">
        <v>33</v>
      </c>
      <c r="F24" s="18">
        <v>50</v>
      </c>
      <c r="AF24" s="5"/>
      <c r="AI24" s="5"/>
      <c r="AJ24" s="5"/>
      <c r="AK24" s="5"/>
      <c r="AL24" s="5"/>
      <c r="AM24" s="5"/>
      <c r="AN24" s="5"/>
    </row>
    <row r="25" spans="1:40" ht="15.6">
      <c r="A25" s="24">
        <v>11</v>
      </c>
      <c r="B25" s="15">
        <v>33</v>
      </c>
      <c r="C25" s="15">
        <v>50</v>
      </c>
      <c r="D25" s="15">
        <v>66</v>
      </c>
      <c r="E25" s="15">
        <v>42</v>
      </c>
      <c r="F25" s="18">
        <v>59</v>
      </c>
      <c r="AF25" s="5"/>
      <c r="AI25" s="5"/>
      <c r="AJ25" s="5"/>
      <c r="AK25" s="5"/>
      <c r="AL25" s="5"/>
      <c r="AM25" s="5"/>
      <c r="AN25" s="5"/>
    </row>
    <row r="26" spans="1:40" ht="15.6">
      <c r="A26" s="24">
        <v>15</v>
      </c>
      <c r="B26" s="15">
        <v>33</v>
      </c>
      <c r="C26" s="15">
        <v>50</v>
      </c>
      <c r="D26" s="15">
        <v>66</v>
      </c>
      <c r="E26" s="15">
        <v>42</v>
      </c>
      <c r="F26" s="18">
        <v>59</v>
      </c>
      <c r="AF26" s="5"/>
      <c r="AI26" s="5"/>
      <c r="AJ26" s="5"/>
      <c r="AK26" s="5"/>
      <c r="AL26" s="5"/>
      <c r="AM26" s="5"/>
      <c r="AN26" s="5"/>
    </row>
    <row r="27" spans="1:40" ht="15.6">
      <c r="A27" s="24">
        <v>18.5</v>
      </c>
      <c r="B27" s="15">
        <v>35</v>
      </c>
      <c r="C27" s="15">
        <v>52</v>
      </c>
      <c r="D27" s="15">
        <v>70</v>
      </c>
      <c r="E27" s="15">
        <v>44</v>
      </c>
      <c r="F27" s="18">
        <v>62</v>
      </c>
      <c r="H27" s="439" t="s">
        <v>78</v>
      </c>
      <c r="I27" s="439"/>
      <c r="J27" s="2"/>
      <c r="AF27" s="5"/>
      <c r="AI27" s="5"/>
      <c r="AJ27" s="5"/>
      <c r="AK27" s="5"/>
      <c r="AL27" s="5"/>
      <c r="AM27" s="5"/>
      <c r="AN27" s="5"/>
    </row>
    <row r="28" spans="1:40" ht="26.4" customHeight="1">
      <c r="A28" s="24">
        <v>22</v>
      </c>
      <c r="B28" s="15">
        <v>35</v>
      </c>
      <c r="C28" s="15">
        <v>52</v>
      </c>
      <c r="D28" s="15">
        <v>70</v>
      </c>
      <c r="E28" s="15">
        <v>44</v>
      </c>
      <c r="F28" s="18">
        <v>62</v>
      </c>
      <c r="AF28" s="5"/>
      <c r="AI28" s="5"/>
      <c r="AJ28" s="5"/>
      <c r="AK28" s="5"/>
      <c r="AL28" s="5"/>
      <c r="AM28" s="5"/>
      <c r="AN28" s="5"/>
    </row>
    <row r="29" spans="1:40" ht="27" customHeight="1">
      <c r="A29" s="24">
        <v>30</v>
      </c>
      <c r="B29" s="15">
        <v>46</v>
      </c>
      <c r="C29" s="15">
        <v>68</v>
      </c>
      <c r="D29" s="15">
        <v>89</v>
      </c>
      <c r="E29" s="15">
        <v>54</v>
      </c>
      <c r="F29" s="18">
        <v>76</v>
      </c>
      <c r="AF29" s="5"/>
      <c r="AI29" s="5"/>
      <c r="AJ29" s="5"/>
      <c r="AK29" s="5"/>
      <c r="AL29" s="5"/>
      <c r="AM29" s="5"/>
      <c r="AN29" s="5"/>
    </row>
    <row r="30" spans="1:40" ht="15.6">
      <c r="A30" s="24">
        <v>37</v>
      </c>
      <c r="B30" s="15">
        <v>46</v>
      </c>
      <c r="C30" s="15">
        <v>68</v>
      </c>
      <c r="D30" s="15">
        <v>89</v>
      </c>
      <c r="E30" s="15">
        <v>54</v>
      </c>
      <c r="F30" s="18">
        <v>76</v>
      </c>
      <c r="AF30" s="5"/>
      <c r="AI30" s="5"/>
      <c r="AJ30" s="5"/>
      <c r="AK30" s="5"/>
      <c r="AL30" s="5"/>
      <c r="AM30" s="5"/>
      <c r="AN30" s="5"/>
    </row>
    <row r="31" spans="1:40" ht="15.6">
      <c r="A31" s="24">
        <v>45</v>
      </c>
      <c r="B31" s="15">
        <v>48</v>
      </c>
      <c r="C31" s="15">
        <v>71</v>
      </c>
      <c r="D31" s="15">
        <v>94</v>
      </c>
      <c r="E31" s="15">
        <v>57</v>
      </c>
      <c r="F31" s="18">
        <v>80</v>
      </c>
    </row>
    <row r="32" spans="1:40" ht="15.6">
      <c r="A32" s="24">
        <v>55</v>
      </c>
      <c r="B32" s="15">
        <v>54</v>
      </c>
      <c r="C32" s="15">
        <v>77</v>
      </c>
      <c r="D32" s="15">
        <v>100</v>
      </c>
      <c r="E32" s="15">
        <v>63</v>
      </c>
      <c r="F32" s="18">
        <v>86</v>
      </c>
    </row>
    <row r="33" spans="1:49" ht="15.6">
      <c r="A33" s="24">
        <v>75</v>
      </c>
      <c r="B33" s="15">
        <v>58</v>
      </c>
      <c r="C33" s="15">
        <v>82</v>
      </c>
      <c r="D33" s="15">
        <v>106</v>
      </c>
      <c r="E33" s="15">
        <v>66</v>
      </c>
      <c r="F33" s="18">
        <v>90</v>
      </c>
    </row>
    <row r="34" spans="1:49" ht="16.2" thickBot="1">
      <c r="A34" s="25">
        <v>90</v>
      </c>
      <c r="B34" s="20">
        <v>60</v>
      </c>
      <c r="C34" s="20">
        <v>84</v>
      </c>
      <c r="D34" s="20">
        <v>108</v>
      </c>
      <c r="E34" s="20">
        <v>70</v>
      </c>
      <c r="F34" s="21">
        <v>94</v>
      </c>
    </row>
    <row r="37" spans="1:49" s="4" customFormat="1" ht="16.95" customHeight="1" thickBo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49" s="4" customFormat="1" ht="24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 s="537" t="s">
        <v>349</v>
      </c>
      <c r="P38" s="538"/>
      <c r="Q38" s="538"/>
      <c r="R38" s="538"/>
      <c r="S38" s="538"/>
      <c r="T38" s="538"/>
      <c r="U38" s="538"/>
      <c r="V38" s="538"/>
      <c r="W38" s="538"/>
      <c r="X38" s="538"/>
      <c r="Y38" s="538"/>
      <c r="Z38" s="538"/>
      <c r="AA38" s="538"/>
      <c r="AB38" s="538"/>
      <c r="AC38" s="538"/>
      <c r="AD38" s="538"/>
      <c r="AE38" s="539"/>
    </row>
    <row r="39" spans="1:49" s="4" customFormat="1" ht="15.6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 s="534" t="s">
        <v>279</v>
      </c>
      <c r="P39" s="472" t="s">
        <v>13</v>
      </c>
      <c r="Q39" s="540" t="s">
        <v>137</v>
      </c>
      <c r="R39" s="541"/>
      <c r="S39" s="541"/>
      <c r="T39" s="541"/>
      <c r="U39" s="541"/>
      <c r="V39" s="541"/>
      <c r="W39" s="541"/>
      <c r="X39" s="541"/>
      <c r="Y39" s="541"/>
      <c r="Z39" s="541"/>
      <c r="AA39" s="541"/>
      <c r="AB39" s="541"/>
      <c r="AC39" s="541"/>
      <c r="AD39" s="541"/>
      <c r="AE39" s="542"/>
    </row>
    <row r="40" spans="1:49" s="4" customFormat="1" ht="14.4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 s="535"/>
      <c r="P40" s="477"/>
      <c r="Q40" s="540">
        <v>2</v>
      </c>
      <c r="R40" s="541"/>
      <c r="S40" s="541"/>
      <c r="T40" s="541"/>
      <c r="U40" s="533"/>
      <c r="V40" s="475">
        <v>3</v>
      </c>
      <c r="W40" s="475"/>
      <c r="X40" s="475"/>
      <c r="Y40" s="475"/>
      <c r="Z40" s="475"/>
      <c r="AA40" s="475">
        <v>4</v>
      </c>
      <c r="AB40" s="475"/>
      <c r="AC40" s="475"/>
      <c r="AD40" s="540"/>
      <c r="AE40" s="478"/>
    </row>
    <row r="41" spans="1:49" s="4" customFormat="1" ht="14.4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 s="535"/>
      <c r="P41" s="477"/>
      <c r="Q41" s="475" t="s">
        <v>3</v>
      </c>
      <c r="R41" s="475"/>
      <c r="S41" s="540" t="s">
        <v>4</v>
      </c>
      <c r="T41" s="541"/>
      <c r="U41" s="533"/>
      <c r="V41" s="475" t="s">
        <v>3</v>
      </c>
      <c r="W41" s="475"/>
      <c r="X41" s="475" t="s">
        <v>4</v>
      </c>
      <c r="Y41" s="475"/>
      <c r="Z41" s="475"/>
      <c r="AA41" s="475" t="s">
        <v>3</v>
      </c>
      <c r="AB41" s="475"/>
      <c r="AC41" s="475" t="s">
        <v>4</v>
      </c>
      <c r="AD41" s="540"/>
      <c r="AE41" s="478"/>
    </row>
    <row r="42" spans="1:49" s="4" customFormat="1" ht="14.4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 s="535"/>
      <c r="P42" s="477"/>
      <c r="Q42" s="475" t="s">
        <v>138</v>
      </c>
      <c r="R42" s="475" t="s">
        <v>12</v>
      </c>
      <c r="S42" s="472" t="s">
        <v>354</v>
      </c>
      <c r="T42" s="472" t="s">
        <v>353</v>
      </c>
      <c r="U42" s="472" t="s">
        <v>12</v>
      </c>
      <c r="V42" s="475" t="s">
        <v>138</v>
      </c>
      <c r="W42" s="475" t="s">
        <v>12</v>
      </c>
      <c r="X42" s="472" t="s">
        <v>354</v>
      </c>
      <c r="Y42" s="472" t="s">
        <v>353</v>
      </c>
      <c r="Z42" s="472" t="s">
        <v>12</v>
      </c>
      <c r="AA42" s="475" t="s">
        <v>138</v>
      </c>
      <c r="AB42" s="475" t="s">
        <v>12</v>
      </c>
      <c r="AC42" s="472" t="s">
        <v>354</v>
      </c>
      <c r="AD42" s="472" t="s">
        <v>353</v>
      </c>
      <c r="AE42" s="484" t="s">
        <v>12</v>
      </c>
      <c r="AF42" s="6"/>
      <c r="AG42" s="6"/>
      <c r="AH42" s="6"/>
    </row>
    <row r="43" spans="1:49" s="4" customFormat="1" ht="14.4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 s="535"/>
      <c r="P43" s="477"/>
      <c r="Q43" s="475"/>
      <c r="R43" s="475"/>
      <c r="S43" s="477"/>
      <c r="T43" s="477"/>
      <c r="U43" s="477"/>
      <c r="V43" s="475"/>
      <c r="W43" s="475"/>
      <c r="X43" s="477"/>
      <c r="Y43" s="477"/>
      <c r="Z43" s="477"/>
      <c r="AA43" s="475"/>
      <c r="AB43" s="475"/>
      <c r="AC43" s="477"/>
      <c r="AD43" s="477"/>
      <c r="AE43" s="485"/>
      <c r="AF43" s="6"/>
      <c r="AG43" s="6"/>
      <c r="AH43" s="6"/>
    </row>
    <row r="44" spans="1:49" s="4" customFormat="1" ht="14.4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 s="535"/>
      <c r="P44" s="477"/>
      <c r="Q44" s="475"/>
      <c r="R44" s="475"/>
      <c r="S44" s="477"/>
      <c r="T44" s="477"/>
      <c r="U44" s="477"/>
      <c r="V44" s="475"/>
      <c r="W44" s="475"/>
      <c r="X44" s="477"/>
      <c r="Y44" s="477"/>
      <c r="Z44" s="477"/>
      <c r="AA44" s="475"/>
      <c r="AB44" s="475"/>
      <c r="AC44" s="477"/>
      <c r="AD44" s="477"/>
      <c r="AE44" s="485"/>
      <c r="AF44" s="6"/>
      <c r="AG44" s="6"/>
      <c r="AH44" s="6"/>
    </row>
    <row r="45" spans="1:49" s="4" customFormat="1" ht="14.4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 s="536"/>
      <c r="P45" s="473"/>
      <c r="Q45" s="475"/>
      <c r="R45" s="475"/>
      <c r="S45" s="473"/>
      <c r="T45" s="473"/>
      <c r="U45" s="473"/>
      <c r="V45" s="475"/>
      <c r="W45" s="475"/>
      <c r="X45" s="473"/>
      <c r="Y45" s="473"/>
      <c r="Z45" s="473"/>
      <c r="AA45" s="475"/>
      <c r="AB45" s="475"/>
      <c r="AC45" s="473"/>
      <c r="AD45" s="473"/>
      <c r="AE45" s="486"/>
      <c r="AF45" s="6"/>
      <c r="AG45" s="6"/>
      <c r="AH45" s="6"/>
    </row>
    <row r="46" spans="1:49" s="4" customFormat="1" ht="15.6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 s="527">
        <v>50</v>
      </c>
      <c r="O46" s="533" t="s">
        <v>282</v>
      </c>
      <c r="P46" s="475">
        <v>80</v>
      </c>
      <c r="Q46" s="528">
        <v>42.9</v>
      </c>
      <c r="R46" s="528">
        <v>49.4</v>
      </c>
      <c r="S46" s="528">
        <v>57.2</v>
      </c>
      <c r="T46" s="528">
        <v>50.7</v>
      </c>
      <c r="U46" s="528">
        <v>68.900000000000006</v>
      </c>
      <c r="V46" s="528">
        <v>50.7</v>
      </c>
      <c r="W46" s="528">
        <v>57.2</v>
      </c>
      <c r="X46" s="528">
        <v>74.100000000000009</v>
      </c>
      <c r="Y46" s="528">
        <v>67.600000000000009</v>
      </c>
      <c r="Z46" s="528">
        <v>78</v>
      </c>
      <c r="AA46" s="528">
        <v>58.5</v>
      </c>
      <c r="AB46" s="528">
        <v>65</v>
      </c>
      <c r="AC46" s="528">
        <v>91</v>
      </c>
      <c r="AD46" s="528">
        <v>84.5</v>
      </c>
      <c r="AE46" s="550">
        <v>94.9</v>
      </c>
      <c r="AF46" s="6"/>
      <c r="AG4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</row>
    <row r="47" spans="1:49" s="4" customFormat="1" ht="14.4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 s="527"/>
      <c r="O47" s="533"/>
      <c r="P47" s="475"/>
      <c r="Q47" s="528"/>
      <c r="R47" s="528"/>
      <c r="S47" s="528"/>
      <c r="T47" s="528"/>
      <c r="U47" s="528"/>
      <c r="V47" s="528"/>
      <c r="W47" s="528"/>
      <c r="X47" s="528"/>
      <c r="Y47" s="528"/>
      <c r="Z47" s="528"/>
      <c r="AA47" s="528"/>
      <c r="AB47" s="528"/>
      <c r="AC47" s="528"/>
      <c r="AD47" s="528"/>
      <c r="AE47" s="550"/>
      <c r="AF47" s="6"/>
      <c r="AG47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</row>
    <row r="48" spans="1:49" s="4" customFormat="1" ht="15.6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 s="527">
        <v>50</v>
      </c>
      <c r="O48" s="533" t="s">
        <v>282</v>
      </c>
      <c r="P48" s="475">
        <v>100</v>
      </c>
      <c r="Q48" s="528">
        <v>45.5</v>
      </c>
      <c r="R48" s="528">
        <v>52</v>
      </c>
      <c r="S48" s="528">
        <v>59.800000000000004</v>
      </c>
      <c r="T48" s="528">
        <v>53.300000000000004</v>
      </c>
      <c r="U48" s="528">
        <v>72.8</v>
      </c>
      <c r="V48" s="528">
        <v>53.300000000000004</v>
      </c>
      <c r="W48" s="528">
        <v>59.800000000000004</v>
      </c>
      <c r="X48" s="528">
        <v>78</v>
      </c>
      <c r="Y48" s="528">
        <v>71.5</v>
      </c>
      <c r="Z48" s="528">
        <v>81.900000000000006</v>
      </c>
      <c r="AA48" s="528">
        <v>61.1</v>
      </c>
      <c r="AB48" s="528">
        <v>67.600000000000009</v>
      </c>
      <c r="AC48" s="528">
        <v>96.2</v>
      </c>
      <c r="AD48" s="528">
        <v>89.7</v>
      </c>
      <c r="AE48" s="550">
        <v>100.10000000000001</v>
      </c>
      <c r="AF48" s="6"/>
      <c r="AG48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</row>
    <row r="49" spans="1:48" s="4" customFormat="1" ht="14.4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 s="527"/>
      <c r="O49" s="533"/>
      <c r="P49" s="475"/>
      <c r="Q49" s="528"/>
      <c r="R49" s="528"/>
      <c r="S49" s="528"/>
      <c r="T49" s="528"/>
      <c r="U49" s="528"/>
      <c r="V49" s="528"/>
      <c r="W49" s="528"/>
      <c r="X49" s="528"/>
      <c r="Y49" s="528"/>
      <c r="Z49" s="528"/>
      <c r="AA49" s="528"/>
      <c r="AB49" s="528"/>
      <c r="AC49" s="528"/>
      <c r="AD49" s="528"/>
      <c r="AE49" s="550"/>
      <c r="AF49" s="6"/>
      <c r="AG49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</row>
    <row r="50" spans="1:48" s="4" customFormat="1" ht="15.6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 s="527">
        <v>50</v>
      </c>
      <c r="O50" s="533" t="s">
        <v>14</v>
      </c>
      <c r="P50" s="475">
        <v>80</v>
      </c>
      <c r="Q50" s="528">
        <v>52</v>
      </c>
      <c r="R50" s="528">
        <v>58.5</v>
      </c>
      <c r="S50" s="528">
        <v>66.3</v>
      </c>
      <c r="T50" s="528">
        <v>58.5</v>
      </c>
      <c r="U50" s="528">
        <v>78</v>
      </c>
      <c r="V50" s="528">
        <v>63.7</v>
      </c>
      <c r="W50" s="528">
        <v>71.5</v>
      </c>
      <c r="X50" s="528">
        <v>87.100000000000009</v>
      </c>
      <c r="Y50" s="528">
        <v>79.3</v>
      </c>
      <c r="Z50" s="528">
        <v>98.8</v>
      </c>
      <c r="AA50" s="528">
        <v>75.400000000000006</v>
      </c>
      <c r="AB50" s="528">
        <v>84.5</v>
      </c>
      <c r="AC50" s="528">
        <v>107.9</v>
      </c>
      <c r="AD50" s="528">
        <v>100.10000000000001</v>
      </c>
      <c r="AE50" s="550">
        <v>119.60000000000001</v>
      </c>
      <c r="AF50" s="6"/>
      <c r="AG50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</row>
    <row r="51" spans="1:48" s="4" customFormat="1" ht="14.4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 s="527"/>
      <c r="O51" s="533"/>
      <c r="P51" s="475"/>
      <c r="Q51" s="528"/>
      <c r="R51" s="528"/>
      <c r="S51" s="528"/>
      <c r="T51" s="528"/>
      <c r="U51" s="528"/>
      <c r="V51" s="528"/>
      <c r="W51" s="528"/>
      <c r="X51" s="528"/>
      <c r="Y51" s="528"/>
      <c r="Z51" s="528"/>
      <c r="AA51" s="528"/>
      <c r="AB51" s="528"/>
      <c r="AC51" s="528"/>
      <c r="AD51" s="528"/>
      <c r="AE51" s="550"/>
      <c r="AF51" s="6"/>
      <c r="AG51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</row>
    <row r="52" spans="1:48" s="4" customFormat="1" ht="14.4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 s="527">
        <v>50</v>
      </c>
      <c r="O52" s="533" t="s">
        <v>14</v>
      </c>
      <c r="P52" s="475">
        <v>100</v>
      </c>
      <c r="Q52" s="528">
        <v>52</v>
      </c>
      <c r="R52" s="528">
        <v>59.800000000000004</v>
      </c>
      <c r="S52" s="528">
        <v>66.3</v>
      </c>
      <c r="T52" s="528">
        <v>58.5</v>
      </c>
      <c r="U52" s="528">
        <v>78</v>
      </c>
      <c r="V52" s="528">
        <v>65</v>
      </c>
      <c r="W52" s="528">
        <v>72.8</v>
      </c>
      <c r="X52" s="528">
        <v>88.4</v>
      </c>
      <c r="Y52" s="528">
        <v>80.600000000000009</v>
      </c>
      <c r="Z52" s="528">
        <v>100.10000000000001</v>
      </c>
      <c r="AA52" s="528">
        <v>78</v>
      </c>
      <c r="AB52" s="528">
        <v>87.100000000000009</v>
      </c>
      <c r="AC52" s="528">
        <v>109.2</v>
      </c>
      <c r="AD52" s="528">
        <v>101.4</v>
      </c>
      <c r="AE52" s="550">
        <v>120.9</v>
      </c>
      <c r="AF52" s="6"/>
      <c r="AG52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</row>
    <row r="53" spans="1:48" s="4" customFormat="1" ht="14.4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 s="527"/>
      <c r="O53" s="533"/>
      <c r="P53" s="475"/>
      <c r="Q53" s="528"/>
      <c r="R53" s="528"/>
      <c r="S53" s="528"/>
      <c r="T53" s="528"/>
      <c r="U53" s="528"/>
      <c r="V53" s="528"/>
      <c r="W53" s="528"/>
      <c r="X53" s="528"/>
      <c r="Y53" s="528"/>
      <c r="Z53" s="528"/>
      <c r="AA53" s="528"/>
      <c r="AB53" s="528"/>
      <c r="AC53" s="528"/>
      <c r="AD53" s="528"/>
      <c r="AE53" s="550"/>
      <c r="AF53" s="6"/>
      <c r="AG53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</row>
    <row r="54" spans="1:48" s="4" customFormat="1" ht="15.6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 s="527">
        <v>50</v>
      </c>
      <c r="O54" s="533" t="s">
        <v>15</v>
      </c>
      <c r="P54" s="475">
        <v>80</v>
      </c>
      <c r="Q54" s="528">
        <v>52</v>
      </c>
      <c r="R54" s="528">
        <v>58.5</v>
      </c>
      <c r="S54" s="528">
        <v>66.3</v>
      </c>
      <c r="T54" s="528">
        <v>58.5</v>
      </c>
      <c r="U54" s="528">
        <v>78</v>
      </c>
      <c r="V54" s="528">
        <v>63.7</v>
      </c>
      <c r="W54" s="528">
        <v>71.5</v>
      </c>
      <c r="X54" s="528">
        <v>87.100000000000009</v>
      </c>
      <c r="Y54" s="528">
        <v>79.3</v>
      </c>
      <c r="Z54" s="528">
        <v>98.8</v>
      </c>
      <c r="AA54" s="528">
        <v>75.400000000000006</v>
      </c>
      <c r="AB54" s="528">
        <v>84.5</v>
      </c>
      <c r="AC54" s="528">
        <v>107.9</v>
      </c>
      <c r="AD54" s="528">
        <v>100.10000000000001</v>
      </c>
      <c r="AE54" s="550">
        <v>119.60000000000001</v>
      </c>
      <c r="AF54" s="6"/>
      <c r="AG54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</row>
    <row r="55" spans="1:48" s="4" customFormat="1" ht="14.4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 s="527"/>
      <c r="O55" s="533"/>
      <c r="P55" s="475"/>
      <c r="Q55" s="528"/>
      <c r="R55" s="528"/>
      <c r="S55" s="528"/>
      <c r="T55" s="528"/>
      <c r="U55" s="528"/>
      <c r="V55" s="528"/>
      <c r="W55" s="528"/>
      <c r="X55" s="528"/>
      <c r="Y55" s="528"/>
      <c r="Z55" s="528"/>
      <c r="AA55" s="528"/>
      <c r="AB55" s="528"/>
      <c r="AC55" s="528"/>
      <c r="AD55" s="528"/>
      <c r="AE55" s="550"/>
      <c r="AF55" s="6"/>
      <c r="AG55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</row>
    <row r="56" spans="1:48" s="4" customFormat="1" ht="15.6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 s="527">
        <v>50</v>
      </c>
      <c r="O56" s="533" t="s">
        <v>15</v>
      </c>
      <c r="P56" s="475">
        <v>100</v>
      </c>
      <c r="Q56" s="528">
        <v>52</v>
      </c>
      <c r="R56" s="528">
        <v>59.800000000000004</v>
      </c>
      <c r="S56" s="528">
        <v>66.3</v>
      </c>
      <c r="T56" s="528">
        <v>58.5</v>
      </c>
      <c r="U56" s="528">
        <v>78</v>
      </c>
      <c r="V56" s="528">
        <v>65</v>
      </c>
      <c r="W56" s="528">
        <v>72.8</v>
      </c>
      <c r="X56" s="528">
        <v>88.4</v>
      </c>
      <c r="Y56" s="528">
        <v>80.600000000000009</v>
      </c>
      <c r="Z56" s="528">
        <v>100.10000000000001</v>
      </c>
      <c r="AA56" s="528">
        <v>78</v>
      </c>
      <c r="AB56" s="528">
        <v>87.100000000000009</v>
      </c>
      <c r="AC56" s="528">
        <v>109.2</v>
      </c>
      <c r="AD56" s="528">
        <v>101.4</v>
      </c>
      <c r="AE56" s="550">
        <v>120.9</v>
      </c>
      <c r="AF56" s="6"/>
      <c r="AG5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</row>
    <row r="57" spans="1:48" s="4" customFormat="1" ht="14.4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 s="527"/>
      <c r="O57" s="533"/>
      <c r="P57" s="475"/>
      <c r="Q57" s="528"/>
      <c r="R57" s="528"/>
      <c r="S57" s="528"/>
      <c r="T57" s="528"/>
      <c r="U57" s="528"/>
      <c r="V57" s="528"/>
      <c r="W57" s="528"/>
      <c r="X57" s="528"/>
      <c r="Y57" s="528"/>
      <c r="Z57" s="528"/>
      <c r="AA57" s="528"/>
      <c r="AB57" s="528"/>
      <c r="AC57" s="528"/>
      <c r="AD57" s="528"/>
      <c r="AE57" s="550"/>
      <c r="AF57" s="6"/>
      <c r="AG57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</row>
    <row r="58" spans="1:48" s="4" customFormat="1" ht="14.4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 s="527">
        <v>50</v>
      </c>
      <c r="O58" s="533" t="s">
        <v>16</v>
      </c>
      <c r="P58" s="475">
        <v>100</v>
      </c>
      <c r="Q58" s="528">
        <v>58.5</v>
      </c>
      <c r="R58" s="528">
        <v>66.3</v>
      </c>
      <c r="S58" s="528">
        <v>72.8</v>
      </c>
      <c r="T58" s="528">
        <v>65</v>
      </c>
      <c r="U58" s="528">
        <v>84.5</v>
      </c>
      <c r="V58" s="528">
        <v>71.5</v>
      </c>
      <c r="W58" s="528">
        <v>79.3</v>
      </c>
      <c r="X58" s="528">
        <v>94.9</v>
      </c>
      <c r="Y58" s="528">
        <v>87.100000000000009</v>
      </c>
      <c r="Z58" s="528">
        <v>107.9</v>
      </c>
      <c r="AA58" s="528">
        <v>84.5</v>
      </c>
      <c r="AB58" s="528">
        <v>92.3</v>
      </c>
      <c r="AC58" s="528">
        <v>113.10000000000001</v>
      </c>
      <c r="AD58" s="528">
        <v>107.9</v>
      </c>
      <c r="AE58" s="550">
        <v>130</v>
      </c>
      <c r="AF58" s="6"/>
      <c r="AG58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</row>
    <row r="59" spans="1:48" s="4" customFormat="1" ht="14.4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 s="527"/>
      <c r="O59" s="533"/>
      <c r="P59" s="475"/>
      <c r="Q59" s="528"/>
      <c r="R59" s="528"/>
      <c r="S59" s="528"/>
      <c r="T59" s="528"/>
      <c r="U59" s="528"/>
      <c r="V59" s="528"/>
      <c r="W59" s="528"/>
      <c r="X59" s="528"/>
      <c r="Y59" s="528"/>
      <c r="Z59" s="528"/>
      <c r="AA59" s="528"/>
      <c r="AB59" s="528"/>
      <c r="AC59" s="528"/>
      <c r="AD59" s="528"/>
      <c r="AE59" s="550"/>
      <c r="AF59" s="6"/>
      <c r="AG59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</row>
    <row r="60" spans="1:48" s="4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 s="527">
        <v>50</v>
      </c>
      <c r="O60" s="533" t="s">
        <v>16</v>
      </c>
      <c r="P60" s="475">
        <v>125</v>
      </c>
      <c r="Q60" s="528">
        <v>65</v>
      </c>
      <c r="R60" s="528">
        <v>72.8</v>
      </c>
      <c r="S60" s="528">
        <v>79.3</v>
      </c>
      <c r="T60" s="528">
        <v>71.5</v>
      </c>
      <c r="U60" s="528">
        <v>91</v>
      </c>
      <c r="V60" s="528">
        <v>79.3</v>
      </c>
      <c r="W60" s="528">
        <v>87.100000000000009</v>
      </c>
      <c r="X60" s="528">
        <v>96.2</v>
      </c>
      <c r="Y60" s="528">
        <v>88.4</v>
      </c>
      <c r="Z60" s="528">
        <v>109.2</v>
      </c>
      <c r="AA60" s="528">
        <v>85.8</v>
      </c>
      <c r="AB60" s="528">
        <v>93.600000000000009</v>
      </c>
      <c r="AC60" s="528">
        <v>114.4</v>
      </c>
      <c r="AD60" s="528">
        <v>109.2</v>
      </c>
      <c r="AE60" s="550">
        <v>131.30000000000001</v>
      </c>
      <c r="AF60" s="6"/>
      <c r="AG60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</row>
    <row r="61" spans="1:48" s="4" customFormat="1" ht="14.4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 s="527"/>
      <c r="O61" s="533"/>
      <c r="P61" s="475"/>
      <c r="Q61" s="528"/>
      <c r="R61" s="528"/>
      <c r="S61" s="528"/>
      <c r="T61" s="528"/>
      <c r="U61" s="528"/>
      <c r="V61" s="528"/>
      <c r="W61" s="528"/>
      <c r="X61" s="528"/>
      <c r="Y61" s="528"/>
      <c r="Z61" s="528"/>
      <c r="AA61" s="528"/>
      <c r="AB61" s="528"/>
      <c r="AC61" s="528"/>
      <c r="AD61" s="528"/>
      <c r="AE61" s="550"/>
      <c r="AF61" s="6"/>
      <c r="AG61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</row>
    <row r="62" spans="1:48" s="4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 s="527">
        <v>50</v>
      </c>
      <c r="O62" s="533" t="s">
        <v>17</v>
      </c>
      <c r="P62" s="475">
        <v>125</v>
      </c>
      <c r="Q62" s="528">
        <v>78</v>
      </c>
      <c r="R62" s="528">
        <v>85.8</v>
      </c>
      <c r="S62" s="528">
        <v>92.3</v>
      </c>
      <c r="T62" s="528">
        <v>84.5</v>
      </c>
      <c r="U62" s="528">
        <v>104</v>
      </c>
      <c r="V62" s="528">
        <v>89.7</v>
      </c>
      <c r="W62" s="528">
        <v>97.5</v>
      </c>
      <c r="X62" s="528">
        <v>115.7</v>
      </c>
      <c r="Y62" s="528">
        <v>107.9</v>
      </c>
      <c r="Z62" s="528">
        <v>126.10000000000001</v>
      </c>
      <c r="AA62" s="528">
        <v>101.4</v>
      </c>
      <c r="AB62" s="528">
        <v>109.2</v>
      </c>
      <c r="AC62" s="528">
        <v>137.80000000000001</v>
      </c>
      <c r="AD62" s="528">
        <v>130</v>
      </c>
      <c r="AE62" s="550">
        <v>148.20000000000002</v>
      </c>
      <c r="AF62" s="6"/>
      <c r="AG62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</row>
    <row r="63" spans="1:48" s="4" customFormat="1" ht="14.4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 s="527"/>
      <c r="O63" s="533"/>
      <c r="P63" s="475"/>
      <c r="Q63" s="528"/>
      <c r="R63" s="528"/>
      <c r="S63" s="528"/>
      <c r="T63" s="528"/>
      <c r="U63" s="528"/>
      <c r="V63" s="528"/>
      <c r="W63" s="528"/>
      <c r="X63" s="528"/>
      <c r="Y63" s="528"/>
      <c r="Z63" s="528"/>
      <c r="AA63" s="528"/>
      <c r="AB63" s="528"/>
      <c r="AC63" s="528"/>
      <c r="AD63" s="528"/>
      <c r="AE63" s="550"/>
      <c r="AF63" s="6"/>
      <c r="AG63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</row>
    <row r="64" spans="1:48" s="4" customFormat="1" ht="14.4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 s="527">
        <v>50</v>
      </c>
      <c r="O64" s="533" t="s">
        <v>17</v>
      </c>
      <c r="P64" s="475">
        <v>150</v>
      </c>
      <c r="Q64" s="528">
        <v>84.5</v>
      </c>
      <c r="R64" s="528">
        <v>92.3</v>
      </c>
      <c r="S64" s="528">
        <v>98.8</v>
      </c>
      <c r="T64" s="528">
        <v>91</v>
      </c>
      <c r="U64" s="528">
        <v>110.5</v>
      </c>
      <c r="V64" s="528">
        <v>96.2</v>
      </c>
      <c r="W64" s="528">
        <v>104</v>
      </c>
      <c r="X64" s="528">
        <v>117</v>
      </c>
      <c r="Y64" s="528">
        <v>109.2</v>
      </c>
      <c r="Z64" s="528">
        <v>127.4</v>
      </c>
      <c r="AA64" s="528">
        <v>102.7</v>
      </c>
      <c r="AB64" s="528">
        <v>110.5</v>
      </c>
      <c r="AC64" s="528">
        <v>139.1</v>
      </c>
      <c r="AD64" s="528">
        <v>131.30000000000001</v>
      </c>
      <c r="AE64" s="550">
        <v>149.5</v>
      </c>
      <c r="AF64" s="6"/>
      <c r="AG64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</row>
    <row r="65" spans="1:48" s="4" customFormat="1" ht="14.4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 s="527"/>
      <c r="O65" s="533"/>
      <c r="P65" s="475"/>
      <c r="Q65" s="528"/>
      <c r="R65" s="528"/>
      <c r="S65" s="528"/>
      <c r="T65" s="528"/>
      <c r="U65" s="528"/>
      <c r="V65" s="528"/>
      <c r="W65" s="528"/>
      <c r="X65" s="528"/>
      <c r="Y65" s="528"/>
      <c r="Z65" s="528"/>
      <c r="AA65" s="528"/>
      <c r="AB65" s="528"/>
      <c r="AC65" s="528"/>
      <c r="AD65" s="528"/>
      <c r="AE65" s="550"/>
      <c r="AF65" s="6"/>
      <c r="AG65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</row>
    <row r="66" spans="1:48" s="4" customFormat="1" ht="14.4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 s="527">
        <v>80</v>
      </c>
      <c r="O66" s="533" t="s">
        <v>18</v>
      </c>
      <c r="P66" s="475">
        <v>150</v>
      </c>
      <c r="Q66" s="528">
        <v>91</v>
      </c>
      <c r="R66" s="528">
        <v>98.8</v>
      </c>
      <c r="S66" s="528">
        <v>105.3</v>
      </c>
      <c r="T66" s="528">
        <v>97.5</v>
      </c>
      <c r="U66" s="528">
        <v>117</v>
      </c>
      <c r="V66" s="528">
        <v>104</v>
      </c>
      <c r="W66" s="528">
        <v>111.8</v>
      </c>
      <c r="X66" s="528">
        <v>131.30000000000001</v>
      </c>
      <c r="Y66" s="528">
        <v>123.5</v>
      </c>
      <c r="Z66" s="528">
        <v>143</v>
      </c>
      <c r="AA66" s="528">
        <v>117</v>
      </c>
      <c r="AB66" s="528">
        <v>124.80000000000001</v>
      </c>
      <c r="AC66" s="528">
        <v>157.30000000000001</v>
      </c>
      <c r="AD66" s="528">
        <v>149.5</v>
      </c>
      <c r="AE66" s="550">
        <v>169</v>
      </c>
      <c r="AF66" s="6"/>
      <c r="AG6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</row>
    <row r="67" spans="1:48" s="4" customFormat="1" ht="14.4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 s="527"/>
      <c r="O67" s="533"/>
      <c r="P67" s="475"/>
      <c r="Q67" s="528"/>
      <c r="R67" s="528"/>
      <c r="S67" s="528"/>
      <c r="T67" s="528"/>
      <c r="U67" s="528"/>
      <c r="V67" s="528"/>
      <c r="W67" s="528"/>
      <c r="X67" s="528"/>
      <c r="Y67" s="528"/>
      <c r="Z67" s="528"/>
      <c r="AA67" s="528"/>
      <c r="AB67" s="528"/>
      <c r="AC67" s="528"/>
      <c r="AD67" s="528"/>
      <c r="AE67" s="550"/>
      <c r="AF67" s="6"/>
      <c r="AG67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</row>
    <row r="68" spans="1:48" s="4" customFormat="1" ht="14.4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 s="527"/>
      <c r="O68" s="533"/>
      <c r="P68" s="475"/>
      <c r="Q68" s="528"/>
      <c r="R68" s="528"/>
      <c r="S68" s="528"/>
      <c r="T68" s="528"/>
      <c r="U68" s="528"/>
      <c r="V68" s="528"/>
      <c r="W68" s="528"/>
      <c r="X68" s="528"/>
      <c r="Y68" s="528"/>
      <c r="Z68" s="528"/>
      <c r="AA68" s="528"/>
      <c r="AB68" s="528"/>
      <c r="AC68" s="528"/>
      <c r="AD68" s="528"/>
      <c r="AE68" s="550"/>
      <c r="AF68" s="6"/>
      <c r="AG68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</row>
    <row r="69" spans="1:48" s="4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 s="527">
        <v>80</v>
      </c>
      <c r="O69" s="533" t="s">
        <v>18</v>
      </c>
      <c r="P69" s="475">
        <v>200</v>
      </c>
      <c r="Q69" s="528">
        <v>97.5</v>
      </c>
      <c r="R69" s="528">
        <v>105.3</v>
      </c>
      <c r="S69" s="528">
        <v>111.8</v>
      </c>
      <c r="T69" s="528">
        <v>104</v>
      </c>
      <c r="U69" s="528">
        <v>123.5</v>
      </c>
      <c r="V69" s="528">
        <v>105.3</v>
      </c>
      <c r="W69" s="528">
        <v>113.10000000000001</v>
      </c>
      <c r="X69" s="528">
        <v>132.6</v>
      </c>
      <c r="Y69" s="528">
        <v>124.80000000000001</v>
      </c>
      <c r="Z69" s="528">
        <v>144.30000000000001</v>
      </c>
      <c r="AA69" s="528">
        <v>118.3</v>
      </c>
      <c r="AB69" s="528">
        <v>126.10000000000001</v>
      </c>
      <c r="AC69" s="528">
        <v>158.6</v>
      </c>
      <c r="AD69" s="528">
        <v>150.80000000000001</v>
      </c>
      <c r="AE69" s="550">
        <v>170.3</v>
      </c>
      <c r="AF69" s="6"/>
      <c r="AG69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</row>
    <row r="70" spans="1:48" s="4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 s="527"/>
      <c r="O70" s="533"/>
      <c r="P70" s="475"/>
      <c r="Q70" s="528"/>
      <c r="R70" s="528"/>
      <c r="S70" s="528"/>
      <c r="T70" s="528"/>
      <c r="U70" s="528"/>
      <c r="V70" s="528"/>
      <c r="W70" s="528"/>
      <c r="X70" s="528"/>
      <c r="Y70" s="528"/>
      <c r="Z70" s="528"/>
      <c r="AA70" s="528"/>
      <c r="AB70" s="528"/>
      <c r="AC70" s="528"/>
      <c r="AD70" s="528"/>
      <c r="AE70" s="550"/>
      <c r="AF70" s="6"/>
      <c r="AG70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</row>
    <row r="71" spans="1:48" s="4" customFormat="1" ht="14.4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 s="527"/>
      <c r="O71" s="533"/>
      <c r="P71" s="475"/>
      <c r="Q71" s="528"/>
      <c r="R71" s="528"/>
      <c r="S71" s="528"/>
      <c r="T71" s="528"/>
      <c r="U71" s="528"/>
      <c r="V71" s="528"/>
      <c r="W71" s="528"/>
      <c r="X71" s="528"/>
      <c r="Y71" s="528"/>
      <c r="Z71" s="528"/>
      <c r="AA71" s="528"/>
      <c r="AB71" s="528"/>
      <c r="AC71" s="528"/>
      <c r="AD71" s="528"/>
      <c r="AE71" s="550"/>
      <c r="AF71" s="6"/>
      <c r="AG71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</row>
    <row r="72" spans="1:48" s="4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 s="527">
        <v>80</v>
      </c>
      <c r="O72" s="533" t="s">
        <v>286</v>
      </c>
      <c r="P72" s="475">
        <v>200</v>
      </c>
      <c r="Q72" s="528">
        <v>104</v>
      </c>
      <c r="R72" s="528">
        <v>111.8</v>
      </c>
      <c r="S72" s="528">
        <v>118.3</v>
      </c>
      <c r="T72" s="528">
        <v>110.5</v>
      </c>
      <c r="U72" s="528">
        <v>130</v>
      </c>
      <c r="V72" s="528">
        <v>123.5</v>
      </c>
      <c r="W72" s="528">
        <v>131.30000000000001</v>
      </c>
      <c r="X72" s="528">
        <v>157.30000000000001</v>
      </c>
      <c r="Y72" s="528">
        <v>149.5</v>
      </c>
      <c r="Z72" s="528">
        <v>169</v>
      </c>
      <c r="AA72" s="528">
        <v>143</v>
      </c>
      <c r="AB72" s="528">
        <v>150.80000000000001</v>
      </c>
      <c r="AC72" s="528">
        <v>196.3</v>
      </c>
      <c r="AD72" s="528">
        <v>188.5</v>
      </c>
      <c r="AE72" s="550">
        <v>208</v>
      </c>
      <c r="AF72" s="6"/>
      <c r="AG72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</row>
    <row r="73" spans="1:48" s="4" customFormat="1" ht="15" customHeight="1" thickBot="1">
      <c r="A73"/>
      <c r="B73"/>
      <c r="C73"/>
      <c r="D73"/>
      <c r="E73"/>
      <c r="F73"/>
      <c r="G73"/>
      <c r="H73"/>
      <c r="I73"/>
      <c r="J73"/>
      <c r="K73"/>
      <c r="L73"/>
      <c r="M73"/>
      <c r="N73" s="527"/>
      <c r="O73" s="552"/>
      <c r="P73" s="480"/>
      <c r="Q73" s="532"/>
      <c r="R73" s="532"/>
      <c r="S73" s="532"/>
      <c r="T73" s="532"/>
      <c r="U73" s="532"/>
      <c r="V73" s="532"/>
      <c r="W73" s="532"/>
      <c r="X73" s="532"/>
      <c r="Y73" s="532"/>
      <c r="Z73" s="532"/>
      <c r="AA73" s="532"/>
      <c r="AB73" s="532"/>
      <c r="AC73" s="532"/>
      <c r="AD73" s="532"/>
      <c r="AE73" s="551"/>
      <c r="AF73" s="6"/>
      <c r="AG73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</row>
    <row r="74" spans="1:48" s="4" customFormat="1" ht="14.4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</row>
    <row r="75" spans="1:48" s="4" customFormat="1" ht="14.4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 s="6"/>
      <c r="AG75" s="6"/>
      <c r="AH75" s="6"/>
    </row>
    <row r="76" spans="1:48" s="4" customFormat="1" ht="14.4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 s="6"/>
      <c r="AG76" s="6"/>
      <c r="AH76" s="6"/>
    </row>
    <row r="78" spans="1:48" ht="14.4" customHeight="1" thickBot="1"/>
    <row r="79" spans="1:48" s="8" customFormat="1" ht="24" customHeight="1">
      <c r="A79" s="463" t="s">
        <v>80</v>
      </c>
      <c r="B79" s="464"/>
      <c r="C79" s="465"/>
      <c r="D79" s="48"/>
      <c r="E79" s="48"/>
      <c r="H79" s="504" t="s">
        <v>135</v>
      </c>
      <c r="I79" s="505"/>
      <c r="J79" s="505"/>
      <c r="K79" s="505"/>
      <c r="L79" s="9">
        <v>6</v>
      </c>
      <c r="P79"/>
      <c r="Q79"/>
      <c r="R79"/>
      <c r="S79"/>
      <c r="T79"/>
      <c r="U79"/>
      <c r="V79"/>
      <c r="W79"/>
      <c r="X79"/>
      <c r="Y79"/>
      <c r="Z79"/>
      <c r="AA79"/>
    </row>
    <row r="80" spans="1:48" s="8" customFormat="1" ht="39.6" customHeight="1">
      <c r="A80" s="41" t="s">
        <v>31</v>
      </c>
      <c r="B80" s="42" t="s">
        <v>97</v>
      </c>
      <c r="C80" s="43" t="s">
        <v>98</v>
      </c>
      <c r="D80" s="543"/>
      <c r="E80" s="543"/>
      <c r="H80" s="8" t="s">
        <v>74</v>
      </c>
      <c r="P80"/>
      <c r="Q80"/>
      <c r="R80"/>
      <c r="S80"/>
      <c r="T80"/>
      <c r="U80"/>
      <c r="V80"/>
      <c r="W80"/>
      <c r="X80"/>
      <c r="Y80"/>
      <c r="Z80"/>
      <c r="AA80"/>
    </row>
    <row r="81" spans="1:27" s="8" customFormat="1">
      <c r="A81" s="41">
        <v>1</v>
      </c>
      <c r="B81" s="42" t="s">
        <v>400</v>
      </c>
      <c r="C81" s="43">
        <v>34000</v>
      </c>
      <c r="D81" s="543"/>
      <c r="E81" s="543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s="8" customFormat="1" ht="15" customHeight="1">
      <c r="A82" s="41">
        <v>1</v>
      </c>
      <c r="B82" s="42" t="s">
        <v>401</v>
      </c>
      <c r="C82" s="43">
        <v>34000</v>
      </c>
      <c r="D82" s="543"/>
      <c r="E82" s="543"/>
      <c r="H82" s="506" t="s">
        <v>84</v>
      </c>
      <c r="I82" s="506"/>
      <c r="J82" s="506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s="8" customFormat="1" ht="23.4">
      <c r="A83" s="41">
        <v>1</v>
      </c>
      <c r="B83" s="42" t="s">
        <v>402</v>
      </c>
      <c r="C83" s="43">
        <v>34000</v>
      </c>
      <c r="D83" s="543"/>
      <c r="E83" s="543"/>
      <c r="H83" s="508" t="s">
        <v>136</v>
      </c>
      <c r="I83" s="508"/>
      <c r="J83" s="508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s="8" customFormat="1" ht="15" customHeight="1">
      <c r="A84" s="41">
        <v>2</v>
      </c>
      <c r="B84" s="42" t="s">
        <v>403</v>
      </c>
      <c r="C84" s="43">
        <v>40000</v>
      </c>
      <c r="D84" s="543"/>
      <c r="E84" s="543"/>
      <c r="H84" s="544" t="s">
        <v>69</v>
      </c>
      <c r="I84" s="549" t="s">
        <v>68</v>
      </c>
      <c r="J84" s="549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s="8" customFormat="1" ht="14.4" customHeight="1">
      <c r="A85" s="41">
        <v>2</v>
      </c>
      <c r="B85" s="42" t="s">
        <v>404</v>
      </c>
      <c r="C85" s="43">
        <v>40000</v>
      </c>
      <c r="D85" s="543"/>
      <c r="E85" s="543"/>
      <c r="H85" s="544"/>
      <c r="I85" s="7" t="s">
        <v>70</v>
      </c>
      <c r="J85" s="7" t="s">
        <v>20</v>
      </c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s="8" customFormat="1" ht="14.4" customHeight="1">
      <c r="A86" s="41">
        <v>2</v>
      </c>
      <c r="B86" s="42" t="s">
        <v>405</v>
      </c>
      <c r="C86" s="43">
        <v>40000</v>
      </c>
      <c r="D86" s="543"/>
      <c r="E86" s="543"/>
      <c r="H86" s="7">
        <v>5.5</v>
      </c>
      <c r="I86" s="546">
        <v>47.537999999999997</v>
      </c>
      <c r="J86" s="546">
        <v>36.899000000000001</v>
      </c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s="8" customFormat="1" ht="14.4" customHeight="1">
      <c r="A87" s="41">
        <v>3</v>
      </c>
      <c r="B87" s="42" t="s">
        <v>406</v>
      </c>
      <c r="C87" s="43">
        <v>40000</v>
      </c>
      <c r="D87" s="543"/>
      <c r="E87" s="543"/>
      <c r="H87" s="10">
        <v>7.5</v>
      </c>
      <c r="I87" s="547"/>
      <c r="J87" s="54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s="8" customFormat="1" ht="15" customHeight="1">
      <c r="A88" s="41">
        <v>3</v>
      </c>
      <c r="B88" s="42" t="s">
        <v>407</v>
      </c>
      <c r="C88" s="43">
        <v>40000</v>
      </c>
      <c r="D88" s="543"/>
      <c r="E88" s="543"/>
      <c r="H88" s="7">
        <v>11</v>
      </c>
      <c r="I88" s="548"/>
      <c r="J88" s="54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s="8" customFormat="1">
      <c r="A89" s="41">
        <v>3</v>
      </c>
      <c r="B89" s="42" t="s">
        <v>408</v>
      </c>
      <c r="C89" s="43">
        <v>40000</v>
      </c>
      <c r="D89" s="543"/>
      <c r="E89" s="543"/>
      <c r="H89" s="7">
        <v>15</v>
      </c>
      <c r="I89" s="10">
        <v>51.058999999999997</v>
      </c>
      <c r="J89" s="7">
        <v>39.454000000000001</v>
      </c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s="8" customFormat="1" ht="15" customHeight="1">
      <c r="A90" s="41">
        <v>4</v>
      </c>
      <c r="B90" s="42" t="s">
        <v>409</v>
      </c>
      <c r="C90" s="43">
        <v>43000</v>
      </c>
      <c r="D90" s="543"/>
      <c r="E90" s="543"/>
      <c r="H90" s="7">
        <v>18.5</v>
      </c>
      <c r="I90" s="10">
        <v>51.058999999999997</v>
      </c>
      <c r="J90" s="7">
        <v>40.729999999999997</v>
      </c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s="8" customFormat="1">
      <c r="A91" s="41">
        <v>4</v>
      </c>
      <c r="B91" s="42" t="s">
        <v>410</v>
      </c>
      <c r="C91" s="43">
        <v>43000</v>
      </c>
      <c r="D91" s="543"/>
      <c r="E91" s="543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s="8" customFormat="1" ht="14.4" customHeight="1">
      <c r="A92" s="41">
        <v>4</v>
      </c>
      <c r="B92" s="42" t="s">
        <v>411</v>
      </c>
      <c r="C92" s="43">
        <v>43000</v>
      </c>
      <c r="D92" s="543"/>
      <c r="E92" s="543"/>
      <c r="H92" s="545" t="s">
        <v>75</v>
      </c>
      <c r="I92" s="545"/>
      <c r="J92" s="11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s="8" customFormat="1" ht="14.4" customHeight="1">
      <c r="A93" s="41">
        <v>5</v>
      </c>
      <c r="B93" s="42" t="s">
        <v>35</v>
      </c>
      <c r="C93" s="43">
        <v>36000</v>
      </c>
      <c r="D93" s="543"/>
      <c r="E93" s="54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s="8" customFormat="1" ht="14.4" customHeight="1">
      <c r="A94" s="41">
        <v>6</v>
      </c>
      <c r="B94" s="42" t="s">
        <v>36</v>
      </c>
      <c r="C94" s="43">
        <v>37000</v>
      </c>
      <c r="D94" s="543"/>
      <c r="E94" s="543"/>
      <c r="H94" s="545" t="s">
        <v>32</v>
      </c>
      <c r="I94" s="545"/>
      <c r="J94" s="12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s="8" customFormat="1" ht="14.4" customHeight="1">
      <c r="A95" s="41">
        <v>7</v>
      </c>
      <c r="B95" s="42" t="s">
        <v>101</v>
      </c>
      <c r="C95" s="43">
        <v>41000</v>
      </c>
      <c r="D95" s="543"/>
      <c r="E95" s="543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s="8" customFormat="1" ht="28.2" customHeight="1">
      <c r="A96" s="41">
        <v>8</v>
      </c>
      <c r="B96" s="42" t="s">
        <v>102</v>
      </c>
      <c r="C96" s="43">
        <v>44000</v>
      </c>
      <c r="D96" s="543"/>
      <c r="E96" s="543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s="8" customFormat="1">
      <c r="A97" s="41">
        <v>9</v>
      </c>
      <c r="B97" s="42" t="s">
        <v>103</v>
      </c>
      <c r="C97" s="43">
        <v>35000</v>
      </c>
      <c r="D97" s="543"/>
      <c r="E97" s="543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s="8" customFormat="1" ht="14.4" customHeight="1">
      <c r="A98" s="41">
        <v>10</v>
      </c>
      <c r="B98" s="42" t="s">
        <v>104</v>
      </c>
      <c r="C98" s="43">
        <v>37000</v>
      </c>
      <c r="D98" s="543"/>
      <c r="E98" s="543"/>
      <c r="O98"/>
      <c r="P98"/>
    </row>
    <row r="99" spans="1:27" s="8" customFormat="1" ht="14.4" customHeight="1">
      <c r="A99" s="41">
        <v>11</v>
      </c>
      <c r="B99" s="42" t="s">
        <v>105</v>
      </c>
      <c r="C99" s="43">
        <v>41000</v>
      </c>
      <c r="D99" s="543"/>
      <c r="E99" s="543"/>
      <c r="H99" s="545" t="s">
        <v>77</v>
      </c>
      <c r="I99" s="545"/>
      <c r="J99" s="12">
        <f>D17+J27+J75+L79+J92+J94</f>
        <v>6</v>
      </c>
      <c r="O99"/>
      <c r="P99"/>
    </row>
    <row r="100" spans="1:27" s="8" customFormat="1" ht="14.4" customHeight="1">
      <c r="A100" s="41">
        <v>12</v>
      </c>
      <c r="B100" s="42" t="s">
        <v>106</v>
      </c>
      <c r="C100" s="43">
        <v>44000</v>
      </c>
      <c r="D100" s="543"/>
      <c r="E100" s="543"/>
      <c r="O100"/>
      <c r="P100"/>
    </row>
    <row r="101" spans="1:27" s="8" customFormat="1" ht="14.4" customHeight="1">
      <c r="A101" s="41">
        <v>13</v>
      </c>
      <c r="B101" s="42" t="s">
        <v>412</v>
      </c>
      <c r="C101" s="43">
        <v>37000</v>
      </c>
      <c r="D101" s="543"/>
      <c r="E101" s="543"/>
      <c r="H101" s="545" t="s">
        <v>76</v>
      </c>
      <c r="I101" s="545"/>
      <c r="J101" s="12">
        <f>J99*1.45</f>
        <v>8.6999999999999993</v>
      </c>
      <c r="O101"/>
      <c r="P101"/>
    </row>
    <row r="102" spans="1:27" s="8" customFormat="1" ht="14.4" customHeight="1">
      <c r="A102" s="41">
        <v>13</v>
      </c>
      <c r="B102" s="42" t="s">
        <v>413</v>
      </c>
      <c r="C102" s="43">
        <v>37000</v>
      </c>
      <c r="D102" s="543"/>
      <c r="E102" s="543"/>
      <c r="O102"/>
      <c r="P102"/>
    </row>
    <row r="103" spans="1:27" s="8" customFormat="1" ht="14.4" customHeight="1">
      <c r="A103" s="41">
        <v>13</v>
      </c>
      <c r="B103" s="42" t="s">
        <v>414</v>
      </c>
      <c r="C103" s="43">
        <v>37000</v>
      </c>
      <c r="D103" s="543"/>
      <c r="E103" s="543"/>
      <c r="O103"/>
      <c r="P103"/>
    </row>
    <row r="104" spans="1:27" s="8" customFormat="1" ht="14.4" customHeight="1">
      <c r="A104" s="41">
        <v>14</v>
      </c>
      <c r="B104" s="42" t="s">
        <v>415</v>
      </c>
      <c r="C104" s="43">
        <v>42000</v>
      </c>
      <c r="D104" s="543"/>
      <c r="E104" s="543"/>
      <c r="O104"/>
      <c r="P104"/>
    </row>
    <row r="105" spans="1:27" s="8" customFormat="1" ht="14.4" customHeight="1">
      <c r="A105" s="41">
        <v>14</v>
      </c>
      <c r="B105" s="42" t="s">
        <v>416</v>
      </c>
      <c r="C105" s="43">
        <v>42000</v>
      </c>
      <c r="D105" s="543"/>
      <c r="E105" s="543"/>
      <c r="O105"/>
      <c r="P105"/>
    </row>
    <row r="106" spans="1:27" s="8" customFormat="1" ht="14.4" customHeight="1">
      <c r="A106" s="41">
        <v>14</v>
      </c>
      <c r="B106" s="42" t="s">
        <v>417</v>
      </c>
      <c r="C106" s="43">
        <v>42000</v>
      </c>
      <c r="D106" s="543"/>
      <c r="E106" s="543"/>
      <c r="O106"/>
      <c r="P106"/>
    </row>
    <row r="107" spans="1:27" s="8" customFormat="1" ht="14.4" customHeight="1">
      <c r="A107" s="41">
        <v>15</v>
      </c>
      <c r="B107" s="42" t="s">
        <v>418</v>
      </c>
      <c r="C107" s="43">
        <v>47000</v>
      </c>
      <c r="D107" s="543"/>
      <c r="E107" s="543"/>
      <c r="O107"/>
      <c r="P107"/>
    </row>
    <row r="108" spans="1:27" s="8" customFormat="1">
      <c r="A108" s="41">
        <v>15</v>
      </c>
      <c r="B108" s="42" t="s">
        <v>419</v>
      </c>
      <c r="C108" s="43">
        <v>47000</v>
      </c>
      <c r="D108" s="543"/>
      <c r="E108" s="543"/>
      <c r="O108"/>
      <c r="P108"/>
    </row>
    <row r="109" spans="1:27" s="8" customFormat="1">
      <c r="A109" s="41">
        <v>15</v>
      </c>
      <c r="B109" s="42" t="s">
        <v>420</v>
      </c>
      <c r="C109" s="43">
        <v>47000</v>
      </c>
      <c r="D109" s="543"/>
      <c r="E109" s="543"/>
      <c r="O109"/>
      <c r="P109"/>
    </row>
    <row r="110" spans="1:27" s="8" customFormat="1">
      <c r="A110" s="41">
        <v>16</v>
      </c>
      <c r="B110" s="42" t="s">
        <v>421</v>
      </c>
      <c r="C110" s="43">
        <v>54000</v>
      </c>
      <c r="D110" s="543"/>
      <c r="E110" s="543"/>
      <c r="O110"/>
      <c r="P110"/>
    </row>
    <row r="111" spans="1:27" s="8" customFormat="1">
      <c r="A111" s="41">
        <v>16</v>
      </c>
      <c r="B111" s="42" t="s">
        <v>422</v>
      </c>
      <c r="C111" s="43">
        <v>54000</v>
      </c>
      <c r="D111" s="543"/>
      <c r="E111" s="543"/>
      <c r="O111"/>
      <c r="P111"/>
    </row>
    <row r="112" spans="1:27" s="8" customFormat="1">
      <c r="A112" s="41">
        <v>16</v>
      </c>
      <c r="B112" s="42" t="s">
        <v>423</v>
      </c>
      <c r="C112" s="43">
        <v>54000</v>
      </c>
      <c r="D112" s="543"/>
      <c r="E112" s="543"/>
      <c r="O112"/>
      <c r="P112"/>
    </row>
    <row r="113" spans="1:16" s="8" customFormat="1">
      <c r="A113" s="41">
        <v>17</v>
      </c>
      <c r="B113" s="42" t="s">
        <v>424</v>
      </c>
      <c r="C113" s="43">
        <v>42000</v>
      </c>
      <c r="D113" s="543"/>
      <c r="E113" s="543"/>
      <c r="O113"/>
      <c r="P113"/>
    </row>
    <row r="114" spans="1:16" s="8" customFormat="1">
      <c r="A114" s="41">
        <v>17</v>
      </c>
      <c r="B114" s="42" t="s">
        <v>425</v>
      </c>
      <c r="C114" s="43">
        <v>42000</v>
      </c>
      <c r="D114" s="543"/>
      <c r="E114" s="543"/>
      <c r="O114"/>
      <c r="P114"/>
    </row>
    <row r="115" spans="1:16" s="8" customFormat="1" ht="14.4" customHeight="1">
      <c r="A115" s="41">
        <v>18</v>
      </c>
      <c r="B115" s="42" t="s">
        <v>426</v>
      </c>
      <c r="C115" s="43">
        <v>48000</v>
      </c>
      <c r="D115" s="543"/>
      <c r="E115" s="543"/>
      <c r="O115"/>
      <c r="P115"/>
    </row>
    <row r="116" spans="1:16" s="8" customFormat="1" ht="14.4" customHeight="1">
      <c r="A116" s="41">
        <v>18</v>
      </c>
      <c r="B116" s="42" t="s">
        <v>427</v>
      </c>
      <c r="C116" s="43">
        <v>48000</v>
      </c>
      <c r="D116" s="543"/>
      <c r="E116" s="543"/>
      <c r="O116"/>
      <c r="P116"/>
    </row>
    <row r="117" spans="1:16" s="8" customFormat="1" ht="14.4" customHeight="1">
      <c r="A117" s="41">
        <v>19</v>
      </c>
      <c r="B117" s="42" t="s">
        <v>37</v>
      </c>
      <c r="C117" s="43">
        <v>44000</v>
      </c>
      <c r="D117" s="543"/>
      <c r="E117" s="543"/>
      <c r="O117"/>
      <c r="P117"/>
    </row>
    <row r="118" spans="1:16" s="8" customFormat="1" ht="14.4" customHeight="1">
      <c r="A118" s="41">
        <v>20</v>
      </c>
      <c r="B118" s="42" t="s">
        <v>113</v>
      </c>
      <c r="C118" s="43">
        <v>52000</v>
      </c>
      <c r="D118" s="543"/>
      <c r="E118" s="543"/>
      <c r="O118"/>
      <c r="P118"/>
    </row>
    <row r="119" spans="1:16" s="8" customFormat="1" ht="14.4" customHeight="1">
      <c r="A119" s="41">
        <v>21</v>
      </c>
      <c r="B119" s="42" t="s">
        <v>355</v>
      </c>
      <c r="C119" s="43">
        <v>42000</v>
      </c>
      <c r="D119" s="543"/>
      <c r="E119" s="543"/>
      <c r="O119"/>
      <c r="P119"/>
    </row>
    <row r="120" spans="1:16" s="8" customFormat="1" ht="14.4" customHeight="1">
      <c r="A120" s="41">
        <v>21</v>
      </c>
      <c r="B120" s="42" t="s">
        <v>356</v>
      </c>
      <c r="C120" s="43">
        <v>42000</v>
      </c>
      <c r="D120" s="543"/>
      <c r="E120" s="543"/>
      <c r="O120"/>
      <c r="P120"/>
    </row>
    <row r="121" spans="1:16" s="8" customFormat="1">
      <c r="A121" s="41">
        <v>22</v>
      </c>
      <c r="B121" s="42" t="s">
        <v>357</v>
      </c>
      <c r="C121" s="43">
        <v>48000</v>
      </c>
      <c r="O121"/>
      <c r="P121"/>
    </row>
    <row r="122" spans="1:16" s="8" customFormat="1">
      <c r="A122" s="41">
        <v>22</v>
      </c>
      <c r="B122" s="42" t="s">
        <v>358</v>
      </c>
      <c r="C122" s="43">
        <v>48000</v>
      </c>
      <c r="O122"/>
      <c r="P122"/>
    </row>
    <row r="123" spans="1:16" s="8" customFormat="1">
      <c r="A123" s="41">
        <v>23</v>
      </c>
      <c r="B123" s="42" t="s">
        <v>394</v>
      </c>
      <c r="C123" s="43">
        <v>52000</v>
      </c>
      <c r="D123" s="53" t="s">
        <v>127</v>
      </c>
      <c r="O123"/>
      <c r="P123"/>
    </row>
    <row r="124" spans="1:16" s="8" customFormat="1">
      <c r="A124" s="41">
        <v>23</v>
      </c>
      <c r="B124" s="42" t="s">
        <v>396</v>
      </c>
      <c r="C124" s="43">
        <v>52000</v>
      </c>
      <c r="D124" s="53"/>
      <c r="O124"/>
      <c r="P124"/>
    </row>
    <row r="125" spans="1:16" s="8" customFormat="1">
      <c r="A125" s="41">
        <v>24</v>
      </c>
      <c r="B125" s="42" t="s">
        <v>395</v>
      </c>
      <c r="C125" s="43">
        <v>58000</v>
      </c>
      <c r="O125"/>
      <c r="P125"/>
    </row>
    <row r="126" spans="1:16" s="8" customFormat="1">
      <c r="A126" s="41">
        <v>24</v>
      </c>
      <c r="B126" s="42" t="s">
        <v>397</v>
      </c>
      <c r="C126" s="43">
        <v>58000</v>
      </c>
      <c r="O126"/>
      <c r="P126"/>
    </row>
    <row r="127" spans="1:16" s="8" customFormat="1">
      <c r="A127" s="41">
        <v>25</v>
      </c>
      <c r="B127" s="42" t="s">
        <v>359</v>
      </c>
      <c r="C127" s="43">
        <v>44000</v>
      </c>
      <c r="O127"/>
      <c r="P127"/>
    </row>
    <row r="128" spans="1:16" s="8" customFormat="1">
      <c r="A128" s="41">
        <v>26</v>
      </c>
      <c r="B128" s="42" t="s">
        <v>360</v>
      </c>
      <c r="C128" s="43">
        <v>50000</v>
      </c>
      <c r="O128"/>
      <c r="P128"/>
    </row>
    <row r="129" spans="1:16" s="8" customFormat="1">
      <c r="A129" s="41">
        <v>27</v>
      </c>
      <c r="B129" s="42" t="s">
        <v>398</v>
      </c>
      <c r="C129" s="43">
        <v>54000</v>
      </c>
      <c r="O129"/>
      <c r="P129"/>
    </row>
    <row r="130" spans="1:16" s="8" customFormat="1">
      <c r="A130" s="41">
        <v>28</v>
      </c>
      <c r="B130" s="42" t="s">
        <v>399</v>
      </c>
      <c r="C130" s="43">
        <v>60000</v>
      </c>
      <c r="O130"/>
      <c r="P130"/>
    </row>
    <row r="131" spans="1:16" s="8" customFormat="1">
      <c r="A131" s="41">
        <v>29</v>
      </c>
      <c r="B131" s="42" t="s">
        <v>361</v>
      </c>
      <c r="C131" s="43">
        <v>48000</v>
      </c>
      <c r="O131"/>
      <c r="P131"/>
    </row>
    <row r="132" spans="1:16" s="8" customFormat="1">
      <c r="A132" s="41">
        <v>29</v>
      </c>
      <c r="B132" s="42" t="s">
        <v>362</v>
      </c>
      <c r="C132" s="43">
        <v>48000</v>
      </c>
      <c r="O132"/>
      <c r="P132"/>
    </row>
    <row r="133" spans="1:16" s="8" customFormat="1">
      <c r="A133" s="41">
        <v>30</v>
      </c>
      <c r="B133" s="42" t="s">
        <v>363</v>
      </c>
      <c r="C133" s="43">
        <v>58000</v>
      </c>
      <c r="O133"/>
      <c r="P133"/>
    </row>
    <row r="134" spans="1:16" s="8" customFormat="1">
      <c r="A134" s="41">
        <v>30</v>
      </c>
      <c r="B134" s="42" t="s">
        <v>364</v>
      </c>
      <c r="C134" s="43">
        <v>58000</v>
      </c>
      <c r="O134"/>
      <c r="P134"/>
    </row>
    <row r="135" spans="1:16" s="8" customFormat="1">
      <c r="A135" s="41">
        <v>31</v>
      </c>
      <c r="B135" s="42" t="s">
        <v>365</v>
      </c>
      <c r="C135" s="43">
        <v>58000</v>
      </c>
      <c r="O135"/>
      <c r="P135"/>
    </row>
    <row r="136" spans="1:16" s="8" customFormat="1">
      <c r="A136" s="41">
        <v>31</v>
      </c>
      <c r="B136" s="42" t="s">
        <v>366</v>
      </c>
      <c r="C136" s="43">
        <v>58000</v>
      </c>
      <c r="O136"/>
      <c r="P136"/>
    </row>
    <row r="137" spans="1:16" s="8" customFormat="1">
      <c r="A137" s="41">
        <v>32</v>
      </c>
      <c r="B137" s="42" t="s">
        <v>367</v>
      </c>
      <c r="C137" s="43">
        <v>67000</v>
      </c>
      <c r="O137"/>
      <c r="P137"/>
    </row>
    <row r="138" spans="1:16" s="8" customFormat="1">
      <c r="A138" s="41">
        <v>32</v>
      </c>
      <c r="B138" s="42" t="s">
        <v>368</v>
      </c>
      <c r="C138" s="43">
        <v>67000</v>
      </c>
      <c r="O138"/>
      <c r="P138"/>
    </row>
    <row r="139" spans="1:16" s="8" customFormat="1">
      <c r="A139" s="41">
        <v>33</v>
      </c>
      <c r="B139" s="42" t="s">
        <v>50</v>
      </c>
      <c r="C139" s="43">
        <v>50000</v>
      </c>
      <c r="O139"/>
      <c r="P139"/>
    </row>
    <row r="140" spans="1:16" s="8" customFormat="1">
      <c r="A140" s="41">
        <v>34</v>
      </c>
      <c r="B140" s="42" t="s">
        <v>51</v>
      </c>
      <c r="C140" s="43">
        <v>60000</v>
      </c>
      <c r="O140"/>
      <c r="P140"/>
    </row>
    <row r="141" spans="1:16" s="8" customFormat="1">
      <c r="A141" s="41">
        <v>35</v>
      </c>
      <c r="B141" s="42" t="s">
        <v>52</v>
      </c>
      <c r="C141" s="43">
        <v>60000</v>
      </c>
      <c r="O141"/>
      <c r="P141"/>
    </row>
    <row r="142" spans="1:16" s="8" customFormat="1">
      <c r="A142" s="41">
        <v>36</v>
      </c>
      <c r="B142" s="42" t="s">
        <v>53</v>
      </c>
      <c r="C142" s="43">
        <v>70000</v>
      </c>
      <c r="O142"/>
      <c r="P142"/>
    </row>
    <row r="143" spans="1:16" s="8" customFormat="1">
      <c r="A143" s="41">
        <v>37</v>
      </c>
      <c r="B143" s="42" t="s">
        <v>369</v>
      </c>
      <c r="C143" s="43">
        <v>37000</v>
      </c>
      <c r="O143"/>
      <c r="P143"/>
    </row>
    <row r="144" spans="1:16" s="8" customFormat="1">
      <c r="A144" s="41">
        <v>37</v>
      </c>
      <c r="B144" s="42" t="s">
        <v>370</v>
      </c>
      <c r="C144" s="43">
        <v>37000</v>
      </c>
      <c r="O144"/>
      <c r="P144"/>
    </row>
    <row r="145" spans="1:16" s="8" customFormat="1">
      <c r="A145" s="41">
        <v>38</v>
      </c>
      <c r="B145" s="42" t="s">
        <v>54</v>
      </c>
      <c r="C145" s="43">
        <v>40000</v>
      </c>
      <c r="O145"/>
      <c r="P145"/>
    </row>
    <row r="146" spans="1:16" s="8" customFormat="1">
      <c r="A146" s="41">
        <v>39</v>
      </c>
      <c r="B146" s="42" t="s">
        <v>55</v>
      </c>
      <c r="C146" s="43">
        <v>44000</v>
      </c>
      <c r="O146"/>
      <c r="P146"/>
    </row>
    <row r="147" spans="1:16" s="8" customFormat="1">
      <c r="A147" s="41">
        <v>40</v>
      </c>
      <c r="B147" s="42" t="s">
        <v>56</v>
      </c>
      <c r="C147" s="43">
        <v>42000</v>
      </c>
      <c r="O147"/>
      <c r="P147"/>
    </row>
    <row r="148" spans="1:16" s="8" customFormat="1">
      <c r="A148" s="41">
        <v>41</v>
      </c>
      <c r="B148" s="42" t="s">
        <v>57</v>
      </c>
      <c r="C148" s="43">
        <v>48000</v>
      </c>
      <c r="O148"/>
      <c r="P148"/>
    </row>
    <row r="149" spans="1:16" s="8" customFormat="1">
      <c r="A149" s="41">
        <v>42</v>
      </c>
      <c r="B149" s="42" t="s">
        <v>58</v>
      </c>
      <c r="C149" s="43">
        <v>42000</v>
      </c>
      <c r="O149"/>
      <c r="P149"/>
    </row>
    <row r="150" spans="1:16" s="8" customFormat="1">
      <c r="A150" s="41">
        <v>43</v>
      </c>
      <c r="B150" s="42" t="s">
        <v>59</v>
      </c>
      <c r="C150" s="43">
        <v>48000</v>
      </c>
      <c r="O150"/>
      <c r="P150"/>
    </row>
    <row r="151" spans="1:16" s="8" customFormat="1">
      <c r="A151" s="41">
        <v>44</v>
      </c>
      <c r="B151" s="42" t="s">
        <v>60</v>
      </c>
      <c r="C151" s="43">
        <v>44000</v>
      </c>
    </row>
    <row r="152" spans="1:16">
      <c r="A152" s="41">
        <v>45</v>
      </c>
      <c r="B152" s="42" t="s">
        <v>115</v>
      </c>
      <c r="C152" s="43">
        <v>54000</v>
      </c>
      <c r="F152" s="8"/>
    </row>
    <row r="153" spans="1:16">
      <c r="A153" s="41">
        <v>46</v>
      </c>
      <c r="B153" s="42" t="s">
        <v>116</v>
      </c>
      <c r="C153" s="43">
        <v>47000</v>
      </c>
      <c r="F153" s="8"/>
    </row>
    <row r="154" spans="1:16">
      <c r="A154" s="41">
        <v>47</v>
      </c>
      <c r="B154" s="42" t="s">
        <v>117</v>
      </c>
      <c r="C154" s="43">
        <v>59000</v>
      </c>
      <c r="F154" s="8"/>
    </row>
    <row r="155" spans="1:16">
      <c r="A155" s="41">
        <v>48</v>
      </c>
      <c r="B155" s="42" t="s">
        <v>371</v>
      </c>
      <c r="C155" s="43">
        <v>47000</v>
      </c>
      <c r="F155" s="8"/>
    </row>
    <row r="156" spans="1:16">
      <c r="A156" s="41">
        <v>48</v>
      </c>
      <c r="B156" s="42" t="s">
        <v>372</v>
      </c>
      <c r="C156" s="43">
        <v>47000</v>
      </c>
      <c r="F156" s="8"/>
    </row>
    <row r="157" spans="1:16">
      <c r="A157" s="41">
        <v>49</v>
      </c>
      <c r="B157" s="42" t="s">
        <v>119</v>
      </c>
      <c r="C157" s="43">
        <v>49000</v>
      </c>
      <c r="F157" s="8"/>
    </row>
    <row r="158" spans="1:16">
      <c r="A158" s="41">
        <v>50</v>
      </c>
      <c r="B158" s="42" t="s">
        <v>120</v>
      </c>
      <c r="C158" s="43">
        <v>54000</v>
      </c>
      <c r="F158" s="8"/>
    </row>
    <row r="159" spans="1:16">
      <c r="A159" s="41">
        <v>51</v>
      </c>
      <c r="B159" s="42" t="s">
        <v>121</v>
      </c>
      <c r="C159" s="43">
        <v>52000</v>
      </c>
      <c r="F159" s="8"/>
    </row>
    <row r="160" spans="1:16">
      <c r="A160" s="41">
        <v>52</v>
      </c>
      <c r="B160" s="42" t="s">
        <v>122</v>
      </c>
      <c r="C160" s="43">
        <v>58000</v>
      </c>
      <c r="F160" s="8"/>
    </row>
    <row r="161" spans="1:6">
      <c r="A161" s="41">
        <v>53</v>
      </c>
      <c r="B161" s="42" t="s">
        <v>123</v>
      </c>
      <c r="C161" s="43">
        <v>52000</v>
      </c>
      <c r="F161" s="8"/>
    </row>
    <row r="162" spans="1:6">
      <c r="A162" s="41">
        <v>54</v>
      </c>
      <c r="B162" s="42" t="s">
        <v>124</v>
      </c>
      <c r="C162" s="43">
        <v>58000</v>
      </c>
      <c r="F162" s="8"/>
    </row>
    <row r="163" spans="1:6">
      <c r="A163" s="41">
        <v>55</v>
      </c>
      <c r="B163" s="42" t="s">
        <v>125</v>
      </c>
      <c r="C163" s="43">
        <v>54000</v>
      </c>
      <c r="F163" s="8"/>
    </row>
    <row r="164" spans="1:6">
      <c r="A164" s="41">
        <v>56</v>
      </c>
      <c r="B164" s="42" t="s">
        <v>126</v>
      </c>
      <c r="C164" s="43">
        <v>64000</v>
      </c>
      <c r="F164" s="8"/>
    </row>
    <row r="165" spans="1:6">
      <c r="A165" s="41">
        <v>57</v>
      </c>
      <c r="B165" s="42" t="s">
        <v>127</v>
      </c>
      <c r="C165" s="43">
        <v>56000</v>
      </c>
      <c r="F165" s="8"/>
    </row>
    <row r="166" spans="1:6">
      <c r="A166" s="41">
        <v>58</v>
      </c>
      <c r="B166" s="42" t="s">
        <v>128</v>
      </c>
      <c r="C166" s="43">
        <v>68000</v>
      </c>
      <c r="F166" s="8"/>
    </row>
    <row r="167" spans="1:6">
      <c r="A167" s="41">
        <v>59</v>
      </c>
      <c r="B167" s="42" t="s">
        <v>428</v>
      </c>
      <c r="C167" s="43">
        <v>34000</v>
      </c>
      <c r="F167" s="8"/>
    </row>
    <row r="168" spans="1:6">
      <c r="A168" s="41">
        <v>59</v>
      </c>
      <c r="B168" s="42" t="s">
        <v>429</v>
      </c>
      <c r="C168" s="43">
        <v>34000</v>
      </c>
      <c r="F168" s="8"/>
    </row>
    <row r="169" spans="1:6">
      <c r="A169" s="41">
        <v>60</v>
      </c>
      <c r="B169" s="42" t="s">
        <v>430</v>
      </c>
      <c r="C169" s="43">
        <v>36000</v>
      </c>
      <c r="F169" s="8"/>
    </row>
    <row r="170" spans="1:6">
      <c r="A170" s="41">
        <v>60</v>
      </c>
      <c r="B170" s="42" t="s">
        <v>431</v>
      </c>
      <c r="C170" s="43">
        <v>36000</v>
      </c>
      <c r="F170" s="8"/>
    </row>
    <row r="171" spans="1:6">
      <c r="A171" s="41">
        <v>61</v>
      </c>
      <c r="B171" s="42" t="s">
        <v>432</v>
      </c>
      <c r="C171" s="43">
        <v>40000</v>
      </c>
      <c r="F171" s="8"/>
    </row>
    <row r="172" spans="1:6">
      <c r="A172" s="41">
        <v>61</v>
      </c>
      <c r="B172" s="42" t="s">
        <v>433</v>
      </c>
      <c r="C172" s="43">
        <v>40000</v>
      </c>
      <c r="F172" s="8"/>
    </row>
    <row r="173" spans="1:6">
      <c r="A173" s="41">
        <v>62</v>
      </c>
      <c r="B173" s="42" t="s">
        <v>434</v>
      </c>
      <c r="C173" s="43">
        <v>43000</v>
      </c>
      <c r="F173" s="8"/>
    </row>
    <row r="174" spans="1:6">
      <c r="A174" s="41">
        <v>62</v>
      </c>
      <c r="B174" s="42" t="s">
        <v>435</v>
      </c>
      <c r="C174" s="43">
        <v>43000</v>
      </c>
      <c r="F174" s="8"/>
    </row>
    <row r="175" spans="1:6">
      <c r="A175" s="41">
        <v>63</v>
      </c>
      <c r="B175" s="42" t="s">
        <v>63</v>
      </c>
      <c r="C175" s="43">
        <v>35000</v>
      </c>
      <c r="F175" s="8"/>
    </row>
    <row r="176" spans="1:6">
      <c r="A176" s="41">
        <v>64</v>
      </c>
      <c r="B176" s="42" t="s">
        <v>64</v>
      </c>
      <c r="C176" s="43">
        <v>37000</v>
      </c>
      <c r="F176" s="8"/>
    </row>
    <row r="177" spans="1:6">
      <c r="A177" s="41">
        <v>65</v>
      </c>
      <c r="B177" s="42" t="s">
        <v>131</v>
      </c>
      <c r="C177" s="43">
        <v>41000</v>
      </c>
      <c r="F177" s="8"/>
    </row>
    <row r="178" spans="1:6">
      <c r="A178" s="41">
        <v>66</v>
      </c>
      <c r="B178" s="42" t="s">
        <v>132</v>
      </c>
      <c r="C178" s="43">
        <v>44000</v>
      </c>
      <c r="F178" s="8"/>
    </row>
    <row r="179" spans="1:6">
      <c r="A179" s="41">
        <v>67</v>
      </c>
      <c r="B179" s="42" t="s">
        <v>65</v>
      </c>
      <c r="C179" s="43">
        <v>37000</v>
      </c>
      <c r="F179" s="8"/>
    </row>
    <row r="180" spans="1:6">
      <c r="A180" s="41">
        <v>68</v>
      </c>
      <c r="B180" s="42" t="s">
        <v>66</v>
      </c>
      <c r="C180" s="43">
        <v>42000</v>
      </c>
      <c r="F180" s="8"/>
    </row>
    <row r="181" spans="1:6">
      <c r="A181" s="41">
        <v>69</v>
      </c>
      <c r="B181" s="42" t="s">
        <v>133</v>
      </c>
      <c r="C181" s="43">
        <v>47000</v>
      </c>
      <c r="F181" s="8"/>
    </row>
    <row r="182" spans="1:6" ht="15" thickBot="1">
      <c r="A182" s="44">
        <v>70</v>
      </c>
      <c r="B182" s="45" t="s">
        <v>134</v>
      </c>
      <c r="C182" s="46">
        <v>52000</v>
      </c>
      <c r="F182" s="8"/>
    </row>
    <row r="183" spans="1:6" ht="15" thickBot="1"/>
    <row r="184" spans="1:6" ht="23.4">
      <c r="A184" s="430" t="s">
        <v>72</v>
      </c>
      <c r="B184" s="431"/>
      <c r="C184" s="431"/>
      <c r="D184" s="431"/>
      <c r="E184" s="431"/>
      <c r="F184" s="432"/>
    </row>
    <row r="185" spans="1:6" ht="15.6">
      <c r="A185" s="436" t="s">
        <v>6</v>
      </c>
      <c r="B185" s="437" t="s">
        <v>0</v>
      </c>
      <c r="C185" s="437"/>
      <c r="D185" s="437"/>
      <c r="E185" s="437"/>
      <c r="F185" s="438"/>
    </row>
    <row r="186" spans="1:6" ht="15.6">
      <c r="A186" s="436"/>
      <c r="B186" s="437">
        <v>2</v>
      </c>
      <c r="C186" s="437"/>
      <c r="D186" s="437">
        <v>3</v>
      </c>
      <c r="E186" s="437"/>
      <c r="F186" s="28">
        <v>4</v>
      </c>
    </row>
    <row r="187" spans="1:6" ht="31.2">
      <c r="A187" s="436"/>
      <c r="B187" s="29" t="s">
        <v>73</v>
      </c>
      <c r="C187" s="29" t="s">
        <v>24</v>
      </c>
      <c r="D187" s="29" t="s">
        <v>73</v>
      </c>
      <c r="E187" s="29" t="s">
        <v>24</v>
      </c>
      <c r="F187" s="30" t="s">
        <v>73</v>
      </c>
    </row>
    <row r="188" spans="1:6" ht="15.6">
      <c r="A188" s="31" t="s">
        <v>374</v>
      </c>
      <c r="B188" s="42">
        <v>20</v>
      </c>
      <c r="C188" s="42">
        <v>23</v>
      </c>
      <c r="D188" s="42">
        <v>23</v>
      </c>
      <c r="E188" s="42">
        <v>26</v>
      </c>
      <c r="F188" s="43">
        <v>28</v>
      </c>
    </row>
    <row r="189" spans="1:6" ht="15.6">
      <c r="A189" s="31" t="s">
        <v>373</v>
      </c>
      <c r="B189" s="42">
        <v>20</v>
      </c>
      <c r="C189" s="42">
        <v>23</v>
      </c>
      <c r="D189" s="42">
        <v>23</v>
      </c>
      <c r="E189" s="42">
        <v>26</v>
      </c>
      <c r="F189" s="43">
        <v>28</v>
      </c>
    </row>
    <row r="190" spans="1:6" ht="15.6">
      <c r="A190" s="31" t="s">
        <v>375</v>
      </c>
      <c r="B190" s="42">
        <v>20</v>
      </c>
      <c r="C190" s="42">
        <v>23</v>
      </c>
      <c r="D190" s="42">
        <v>23</v>
      </c>
      <c r="E190" s="42">
        <v>26</v>
      </c>
      <c r="F190" s="43">
        <v>28</v>
      </c>
    </row>
    <row r="191" spans="1:6" ht="15.6">
      <c r="A191" s="31" t="s">
        <v>376</v>
      </c>
      <c r="B191" s="42">
        <v>20</v>
      </c>
      <c r="C191" s="42">
        <v>23</v>
      </c>
      <c r="D191" s="42">
        <v>23</v>
      </c>
      <c r="E191" s="42">
        <v>26</v>
      </c>
      <c r="F191" s="43">
        <v>28</v>
      </c>
    </row>
    <row r="192" spans="1:6" ht="15.6">
      <c r="A192" s="31" t="s">
        <v>389</v>
      </c>
      <c r="B192" s="42">
        <v>21</v>
      </c>
      <c r="C192" s="42">
        <v>24</v>
      </c>
      <c r="D192" s="42">
        <v>24</v>
      </c>
      <c r="E192" s="42">
        <v>29</v>
      </c>
      <c r="F192" s="43">
        <v>30</v>
      </c>
    </row>
    <row r="193" spans="1:6" ht="15.6">
      <c r="A193" s="31" t="s">
        <v>377</v>
      </c>
      <c r="B193" s="42">
        <v>21</v>
      </c>
      <c r="C193" s="42">
        <v>24</v>
      </c>
      <c r="D193" s="42">
        <v>24</v>
      </c>
      <c r="E193" s="42">
        <v>29</v>
      </c>
      <c r="F193" s="43">
        <v>30</v>
      </c>
    </row>
    <row r="194" spans="1:6" ht="15.6">
      <c r="A194" s="31" t="s">
        <v>378</v>
      </c>
      <c r="B194" s="42">
        <v>35</v>
      </c>
      <c r="C194" s="42">
        <v>42</v>
      </c>
      <c r="D194" s="42">
        <v>39</v>
      </c>
      <c r="E194" s="42">
        <v>54</v>
      </c>
      <c r="F194" s="43">
        <v>54</v>
      </c>
    </row>
    <row r="195" spans="1:6" ht="15.6">
      <c r="A195" s="31" t="s">
        <v>379</v>
      </c>
      <c r="B195" s="42">
        <v>35</v>
      </c>
      <c r="C195" s="42">
        <v>42</v>
      </c>
      <c r="D195" s="42">
        <v>39</v>
      </c>
      <c r="E195" s="42">
        <v>54</v>
      </c>
      <c r="F195" s="43">
        <v>54</v>
      </c>
    </row>
    <row r="196" spans="1:6" ht="15.6">
      <c r="A196" s="31" t="s">
        <v>380</v>
      </c>
      <c r="B196" s="42">
        <v>35</v>
      </c>
      <c r="C196" s="42">
        <v>42</v>
      </c>
      <c r="D196" s="42">
        <v>39</v>
      </c>
      <c r="E196" s="42">
        <v>54</v>
      </c>
      <c r="F196" s="43">
        <v>54</v>
      </c>
    </row>
    <row r="197" spans="1:6" ht="15.6">
      <c r="A197" s="31" t="s">
        <v>381</v>
      </c>
      <c r="B197" s="42">
        <v>35</v>
      </c>
      <c r="C197" s="42">
        <v>42</v>
      </c>
      <c r="D197" s="42">
        <v>39</v>
      </c>
      <c r="E197" s="42">
        <v>54</v>
      </c>
      <c r="F197" s="43">
        <v>54</v>
      </c>
    </row>
    <row r="198" spans="1:6" ht="15.6">
      <c r="A198" s="31" t="s">
        <v>382</v>
      </c>
      <c r="B198" s="42">
        <v>35</v>
      </c>
      <c r="C198" s="42">
        <v>42</v>
      </c>
      <c r="D198" s="42">
        <v>42</v>
      </c>
      <c r="E198" s="42">
        <v>56</v>
      </c>
      <c r="F198" s="43">
        <v>59</v>
      </c>
    </row>
    <row r="199" spans="1:6" ht="15.6">
      <c r="A199" s="31" t="s">
        <v>390</v>
      </c>
      <c r="B199" s="42">
        <v>35</v>
      </c>
      <c r="C199" s="42">
        <v>42</v>
      </c>
      <c r="D199" s="42">
        <v>42</v>
      </c>
      <c r="E199" s="42">
        <v>56</v>
      </c>
      <c r="F199" s="43">
        <v>59</v>
      </c>
    </row>
    <row r="200" spans="1:6" ht="15.6">
      <c r="A200" s="31" t="s">
        <v>383</v>
      </c>
      <c r="B200" s="42">
        <v>35</v>
      </c>
      <c r="C200" s="42">
        <v>42</v>
      </c>
      <c r="D200" s="42">
        <v>42</v>
      </c>
      <c r="E200" s="42">
        <v>56</v>
      </c>
      <c r="F200" s="43">
        <v>59</v>
      </c>
    </row>
    <row r="201" spans="1:6" ht="15.6">
      <c r="A201" s="31" t="s">
        <v>384</v>
      </c>
      <c r="B201" s="42">
        <v>35</v>
      </c>
      <c r="C201" s="42">
        <v>42</v>
      </c>
      <c r="D201" s="42">
        <v>42</v>
      </c>
      <c r="E201" s="42">
        <v>56</v>
      </c>
      <c r="F201" s="43">
        <v>59</v>
      </c>
    </row>
    <row r="202" spans="1:6" ht="15.6">
      <c r="A202" s="31" t="s">
        <v>385</v>
      </c>
      <c r="B202" s="42">
        <v>40</v>
      </c>
      <c r="C202" s="42">
        <v>44</v>
      </c>
      <c r="D202" s="42">
        <v>45</v>
      </c>
      <c r="E202" s="42">
        <v>58</v>
      </c>
      <c r="F202" s="43">
        <v>70</v>
      </c>
    </row>
    <row r="203" spans="1:6" ht="15.6">
      <c r="A203" s="31" t="s">
        <v>392</v>
      </c>
      <c r="B203" s="42">
        <v>40</v>
      </c>
      <c r="C203" s="42">
        <v>44</v>
      </c>
      <c r="D203" s="42">
        <v>45</v>
      </c>
      <c r="E203" s="42">
        <v>58</v>
      </c>
      <c r="F203" s="43">
        <v>70</v>
      </c>
    </row>
    <row r="204" spans="1:6" ht="15.6">
      <c r="A204" s="31" t="s">
        <v>386</v>
      </c>
      <c r="B204" s="42">
        <v>40</v>
      </c>
      <c r="C204" s="42">
        <v>44</v>
      </c>
      <c r="D204" s="42">
        <v>45</v>
      </c>
      <c r="E204" s="42">
        <v>58</v>
      </c>
      <c r="F204" s="43">
        <v>70</v>
      </c>
    </row>
    <row r="205" spans="1:6" ht="15.6">
      <c r="A205" s="31" t="s">
        <v>2209</v>
      </c>
      <c r="B205" s="42">
        <v>46</v>
      </c>
      <c r="C205" s="42">
        <v>54</v>
      </c>
      <c r="D205" s="42">
        <v>68</v>
      </c>
      <c r="E205" s="42">
        <v>76</v>
      </c>
      <c r="F205" s="43">
        <v>84</v>
      </c>
    </row>
    <row r="206" spans="1:6" ht="15.6">
      <c r="A206" s="31" t="s">
        <v>393</v>
      </c>
      <c r="B206" s="42">
        <v>46</v>
      </c>
      <c r="C206" s="42">
        <v>54</v>
      </c>
      <c r="D206" s="42">
        <v>68</v>
      </c>
      <c r="E206" s="42">
        <v>76</v>
      </c>
      <c r="F206" s="43">
        <v>84</v>
      </c>
    </row>
    <row r="207" spans="1:6" ht="15.6">
      <c r="A207" s="31" t="s">
        <v>387</v>
      </c>
      <c r="B207" s="42">
        <v>46</v>
      </c>
      <c r="C207" s="42">
        <v>54</v>
      </c>
      <c r="D207" s="42">
        <v>68</v>
      </c>
      <c r="E207" s="42">
        <v>76</v>
      </c>
      <c r="F207" s="43">
        <v>84</v>
      </c>
    </row>
    <row r="208" spans="1:6" ht="15.6">
      <c r="A208" s="31" t="s">
        <v>2210</v>
      </c>
      <c r="B208" s="42">
        <v>48</v>
      </c>
      <c r="C208" s="42">
        <v>57</v>
      </c>
      <c r="D208" s="42">
        <v>71</v>
      </c>
      <c r="E208" s="42">
        <v>80</v>
      </c>
      <c r="F208" s="43">
        <v>90</v>
      </c>
    </row>
    <row r="209" spans="1:49" ht="16.2" thickBot="1">
      <c r="A209" s="34" t="s">
        <v>388</v>
      </c>
      <c r="B209" s="45">
        <v>48</v>
      </c>
      <c r="C209" s="45">
        <v>57</v>
      </c>
      <c r="D209" s="45">
        <v>71</v>
      </c>
      <c r="E209" s="45">
        <v>80</v>
      </c>
      <c r="F209" s="46">
        <v>90</v>
      </c>
    </row>
    <row r="213" spans="1:49" ht="15" thickBot="1"/>
    <row r="214" spans="1:49" ht="23.4">
      <c r="AG214" s="529" t="s">
        <v>348</v>
      </c>
      <c r="AH214" s="530"/>
      <c r="AI214" s="530"/>
      <c r="AJ214" s="530"/>
      <c r="AK214" s="530"/>
      <c r="AL214" s="530"/>
      <c r="AM214" s="530"/>
      <c r="AN214" s="530"/>
      <c r="AO214" s="530"/>
      <c r="AP214" s="530"/>
      <c r="AQ214" s="530"/>
      <c r="AR214" s="530"/>
      <c r="AS214" s="530"/>
      <c r="AT214" s="530"/>
      <c r="AU214" s="530"/>
      <c r="AV214" s="530"/>
      <c r="AW214" s="531"/>
    </row>
    <row r="215" spans="1:49" ht="15.6" customHeight="1">
      <c r="AG215" s="429" t="s">
        <v>6</v>
      </c>
      <c r="AH215" s="414" t="s">
        <v>391</v>
      </c>
      <c r="AI215" s="488" t="s">
        <v>137</v>
      </c>
      <c r="AJ215" s="489"/>
      <c r="AK215" s="489"/>
      <c r="AL215" s="489"/>
      <c r="AM215" s="489"/>
      <c r="AN215" s="489"/>
      <c r="AO215" s="489"/>
      <c r="AP215" s="489"/>
      <c r="AQ215" s="489"/>
      <c r="AR215" s="489"/>
      <c r="AS215" s="489"/>
      <c r="AT215" s="489"/>
      <c r="AU215" s="489"/>
      <c r="AV215" s="489"/>
      <c r="AW215" s="490"/>
    </row>
    <row r="216" spans="1:49" ht="15.6">
      <c r="AG216" s="429"/>
      <c r="AH216" s="499"/>
      <c r="AI216" s="428">
        <v>2</v>
      </c>
      <c r="AJ216" s="428"/>
      <c r="AK216" s="428"/>
      <c r="AL216" s="428"/>
      <c r="AM216" s="428"/>
      <c r="AN216" s="428">
        <v>3</v>
      </c>
      <c r="AO216" s="428"/>
      <c r="AP216" s="428"/>
      <c r="AQ216" s="428"/>
      <c r="AR216" s="428"/>
      <c r="AS216" s="488">
        <v>4</v>
      </c>
      <c r="AT216" s="489"/>
      <c r="AU216" s="489"/>
      <c r="AV216" s="489"/>
      <c r="AW216" s="490"/>
    </row>
    <row r="217" spans="1:49" ht="15.6" customHeight="1">
      <c r="AG217" s="429"/>
      <c r="AH217" s="499"/>
      <c r="AI217" s="428" t="s">
        <v>3</v>
      </c>
      <c r="AJ217" s="428"/>
      <c r="AK217" s="488" t="s">
        <v>4</v>
      </c>
      <c r="AL217" s="489"/>
      <c r="AM217" s="491"/>
      <c r="AN217" s="428" t="s">
        <v>3</v>
      </c>
      <c r="AO217" s="428"/>
      <c r="AP217" s="488" t="s">
        <v>4</v>
      </c>
      <c r="AQ217" s="489"/>
      <c r="AR217" s="491"/>
      <c r="AS217" s="428" t="s">
        <v>3</v>
      </c>
      <c r="AT217" s="428"/>
      <c r="AU217" s="488" t="s">
        <v>4</v>
      </c>
      <c r="AV217" s="489"/>
      <c r="AW217" s="490"/>
    </row>
    <row r="218" spans="1:49" ht="15.6" customHeight="1">
      <c r="AG218" s="429"/>
      <c r="AH218" s="499"/>
      <c r="AI218" s="428" t="s">
        <v>138</v>
      </c>
      <c r="AJ218" s="428" t="s">
        <v>12</v>
      </c>
      <c r="AK218" s="428" t="s">
        <v>354</v>
      </c>
      <c r="AL218" s="428" t="s">
        <v>353</v>
      </c>
      <c r="AM218" s="428" t="s">
        <v>139</v>
      </c>
      <c r="AN218" s="428" t="s">
        <v>138</v>
      </c>
      <c r="AO218" s="428" t="s">
        <v>12</v>
      </c>
      <c r="AP218" s="428" t="s">
        <v>354</v>
      </c>
      <c r="AQ218" s="428" t="s">
        <v>353</v>
      </c>
      <c r="AR218" s="428" t="s">
        <v>139</v>
      </c>
      <c r="AS218" s="428" t="s">
        <v>138</v>
      </c>
      <c r="AT218" s="428" t="s">
        <v>12</v>
      </c>
      <c r="AU218" s="428" t="s">
        <v>354</v>
      </c>
      <c r="AV218" s="428" t="s">
        <v>353</v>
      </c>
      <c r="AW218" s="448" t="s">
        <v>139</v>
      </c>
    </row>
    <row r="219" spans="1:49" ht="15.6" customHeight="1">
      <c r="AG219" s="429"/>
      <c r="AH219" s="499"/>
      <c r="AI219" s="428"/>
      <c r="AJ219" s="428"/>
      <c r="AK219" s="428"/>
      <c r="AL219" s="428"/>
      <c r="AM219" s="428"/>
      <c r="AN219" s="428"/>
      <c r="AO219" s="428"/>
      <c r="AP219" s="428"/>
      <c r="AQ219" s="428"/>
      <c r="AR219" s="428"/>
      <c r="AS219" s="428"/>
      <c r="AT219" s="428"/>
      <c r="AU219" s="428"/>
      <c r="AV219" s="428"/>
      <c r="AW219" s="448"/>
    </row>
    <row r="220" spans="1:49" ht="15.6" customHeight="1">
      <c r="AG220" s="429"/>
      <c r="AH220" s="499"/>
      <c r="AI220" s="428"/>
      <c r="AJ220" s="428"/>
      <c r="AK220" s="428"/>
      <c r="AL220" s="428"/>
      <c r="AM220" s="428"/>
      <c r="AN220" s="428"/>
      <c r="AO220" s="428"/>
      <c r="AP220" s="428"/>
      <c r="AQ220" s="428"/>
      <c r="AR220" s="428"/>
      <c r="AS220" s="428"/>
      <c r="AT220" s="428"/>
      <c r="AU220" s="428"/>
      <c r="AV220" s="428"/>
      <c r="AW220" s="448"/>
    </row>
    <row r="221" spans="1:49" ht="31.2" customHeight="1">
      <c r="AG221" s="429"/>
      <c r="AH221" s="415"/>
      <c r="AI221" s="428"/>
      <c r="AJ221" s="428"/>
      <c r="AK221" s="428"/>
      <c r="AL221" s="428"/>
      <c r="AM221" s="428"/>
      <c r="AN221" s="428"/>
      <c r="AO221" s="428"/>
      <c r="AP221" s="428"/>
      <c r="AQ221" s="428"/>
      <c r="AR221" s="428"/>
      <c r="AS221" s="428"/>
      <c r="AT221" s="428"/>
      <c r="AU221" s="428"/>
      <c r="AV221" s="428"/>
      <c r="AW221" s="448"/>
    </row>
    <row r="222" spans="1:49" ht="31.95" customHeight="1">
      <c r="AG222" s="51" t="s">
        <v>374</v>
      </c>
      <c r="AH222" s="52">
        <v>50</v>
      </c>
      <c r="AI222" s="47">
        <v>34</v>
      </c>
      <c r="AJ222" s="47">
        <v>39</v>
      </c>
      <c r="AK222" s="47">
        <v>47</v>
      </c>
      <c r="AL222" s="47">
        <v>42</v>
      </c>
      <c r="AM222" s="47">
        <v>55</v>
      </c>
      <c r="AN222" s="47">
        <v>45</v>
      </c>
      <c r="AO222" s="47">
        <v>50</v>
      </c>
      <c r="AP222" s="47">
        <v>67</v>
      </c>
      <c r="AQ222" s="47">
        <v>62</v>
      </c>
      <c r="AR222" s="47">
        <v>75</v>
      </c>
      <c r="AS222" s="47">
        <v>55</v>
      </c>
      <c r="AT222" s="47">
        <v>60</v>
      </c>
      <c r="AU222" s="47">
        <v>67</v>
      </c>
      <c r="AV222" s="47">
        <v>67</v>
      </c>
      <c r="AW222" s="50">
        <v>75</v>
      </c>
    </row>
    <row r="223" spans="1:49" ht="47.4" customHeight="1">
      <c r="AG223" s="51" t="s">
        <v>373</v>
      </c>
      <c r="AH223" s="52">
        <v>50</v>
      </c>
      <c r="AI223" s="47">
        <v>34</v>
      </c>
      <c r="AJ223" s="47">
        <v>39</v>
      </c>
      <c r="AK223" s="47">
        <v>47</v>
      </c>
      <c r="AL223" s="47">
        <v>42</v>
      </c>
      <c r="AM223" s="47">
        <v>55</v>
      </c>
      <c r="AN223" s="47">
        <v>45</v>
      </c>
      <c r="AO223" s="47">
        <v>50</v>
      </c>
      <c r="AP223" s="47">
        <v>67</v>
      </c>
      <c r="AQ223" s="47">
        <v>62</v>
      </c>
      <c r="AR223" s="47">
        <v>75</v>
      </c>
      <c r="AS223" s="47">
        <v>55</v>
      </c>
      <c r="AT223" s="47">
        <v>60</v>
      </c>
      <c r="AU223" s="47">
        <v>67</v>
      </c>
      <c r="AV223" s="47">
        <v>67</v>
      </c>
      <c r="AW223" s="50">
        <v>75</v>
      </c>
    </row>
    <row r="224" spans="1:49" ht="31.95" customHeight="1">
      <c r="AG224" s="51" t="s">
        <v>375</v>
      </c>
      <c r="AH224" s="52">
        <v>50</v>
      </c>
      <c r="AI224" s="47">
        <v>34</v>
      </c>
      <c r="AJ224" s="47">
        <v>39</v>
      </c>
      <c r="AK224" s="47">
        <v>47</v>
      </c>
      <c r="AL224" s="47">
        <v>42</v>
      </c>
      <c r="AM224" s="47">
        <v>55</v>
      </c>
      <c r="AN224" s="47">
        <v>45</v>
      </c>
      <c r="AO224" s="47">
        <v>50</v>
      </c>
      <c r="AP224" s="47">
        <v>67</v>
      </c>
      <c r="AQ224" s="47">
        <v>62</v>
      </c>
      <c r="AR224" s="47">
        <v>75</v>
      </c>
      <c r="AS224" s="47">
        <v>55</v>
      </c>
      <c r="AT224" s="47">
        <v>60</v>
      </c>
      <c r="AU224" s="47">
        <v>67</v>
      </c>
      <c r="AV224" s="47">
        <v>67</v>
      </c>
      <c r="AW224" s="50">
        <v>75</v>
      </c>
    </row>
    <row r="225" spans="2:49" ht="33" customHeight="1">
      <c r="AG225" s="51" t="s">
        <v>376</v>
      </c>
      <c r="AH225" s="52">
        <v>50</v>
      </c>
      <c r="AI225" s="47">
        <v>34</v>
      </c>
      <c r="AJ225" s="47">
        <v>39</v>
      </c>
      <c r="AK225" s="47">
        <v>47</v>
      </c>
      <c r="AL225" s="47">
        <v>42</v>
      </c>
      <c r="AM225" s="47">
        <v>55</v>
      </c>
      <c r="AN225" s="47">
        <v>45</v>
      </c>
      <c r="AO225" s="47">
        <v>50</v>
      </c>
      <c r="AP225" s="47">
        <v>67</v>
      </c>
      <c r="AQ225" s="47">
        <v>62</v>
      </c>
      <c r="AR225" s="47">
        <v>75</v>
      </c>
      <c r="AS225" s="47">
        <v>55</v>
      </c>
      <c r="AT225" s="47">
        <v>60</v>
      </c>
      <c r="AU225" s="47">
        <v>67</v>
      </c>
      <c r="AV225" s="47">
        <v>67</v>
      </c>
      <c r="AW225" s="50">
        <v>75</v>
      </c>
    </row>
    <row r="226" spans="2:49" ht="34.200000000000003" customHeight="1">
      <c r="AG226" s="51" t="s">
        <v>389</v>
      </c>
      <c r="AH226" s="52">
        <v>65</v>
      </c>
      <c r="AI226" s="47">
        <v>39</v>
      </c>
      <c r="AJ226" s="47">
        <v>45</v>
      </c>
      <c r="AK226" s="47">
        <v>51</v>
      </c>
      <c r="AL226" s="47">
        <v>47</v>
      </c>
      <c r="AM226" s="47">
        <v>59</v>
      </c>
      <c r="AN226" s="47">
        <v>52</v>
      </c>
      <c r="AO226" s="47">
        <v>58</v>
      </c>
      <c r="AP226" s="47">
        <v>72</v>
      </c>
      <c r="AQ226" s="47">
        <v>68</v>
      </c>
      <c r="AR226" s="47">
        <v>80</v>
      </c>
      <c r="AS226" s="47">
        <v>65</v>
      </c>
      <c r="AT226" s="47">
        <v>71</v>
      </c>
      <c r="AU226" s="47">
        <v>93</v>
      </c>
      <c r="AV226" s="47">
        <v>88</v>
      </c>
      <c r="AW226" s="50">
        <v>99</v>
      </c>
    </row>
    <row r="227" spans="2:49" ht="39" customHeight="1">
      <c r="AG227" s="51" t="s">
        <v>377</v>
      </c>
      <c r="AH227" s="52">
        <v>65</v>
      </c>
      <c r="AI227" s="47">
        <v>39</v>
      </c>
      <c r="AJ227" s="47">
        <v>45</v>
      </c>
      <c r="AK227" s="47">
        <v>51</v>
      </c>
      <c r="AL227" s="47">
        <v>47</v>
      </c>
      <c r="AM227" s="47">
        <v>59</v>
      </c>
      <c r="AN227" s="47">
        <v>52</v>
      </c>
      <c r="AO227" s="47">
        <v>58</v>
      </c>
      <c r="AP227" s="47">
        <v>72</v>
      </c>
      <c r="AQ227" s="47">
        <v>68</v>
      </c>
      <c r="AR227" s="47">
        <v>80</v>
      </c>
      <c r="AS227" s="47">
        <v>65</v>
      </c>
      <c r="AT227" s="47">
        <v>71</v>
      </c>
      <c r="AU227" s="47">
        <v>93</v>
      </c>
      <c r="AV227" s="47">
        <v>88</v>
      </c>
      <c r="AW227" s="50">
        <v>99</v>
      </c>
    </row>
    <row r="228" spans="2:49" ht="39.6" customHeight="1">
      <c r="AG228" s="51" t="s">
        <v>378</v>
      </c>
      <c r="AH228" s="52">
        <v>80</v>
      </c>
      <c r="AI228" s="47">
        <v>43</v>
      </c>
      <c r="AJ228" s="47">
        <v>50</v>
      </c>
      <c r="AK228" s="47">
        <v>58</v>
      </c>
      <c r="AL228" s="47">
        <v>51</v>
      </c>
      <c r="AM228" s="47">
        <v>69</v>
      </c>
      <c r="AN228" s="47">
        <v>51</v>
      </c>
      <c r="AO228" s="47">
        <v>58</v>
      </c>
      <c r="AP228" s="47">
        <v>75</v>
      </c>
      <c r="AQ228" s="47">
        <v>68</v>
      </c>
      <c r="AR228" s="47">
        <v>78</v>
      </c>
      <c r="AS228" s="47">
        <v>59</v>
      </c>
      <c r="AT228" s="47">
        <v>65</v>
      </c>
      <c r="AU228" s="47">
        <v>91</v>
      </c>
      <c r="AV228" s="47">
        <v>85</v>
      </c>
      <c r="AW228" s="50">
        <v>95</v>
      </c>
    </row>
    <row r="229" spans="2:49" ht="29.4" customHeight="1">
      <c r="AG229" s="51" t="s">
        <v>379</v>
      </c>
      <c r="AH229" s="52">
        <v>80</v>
      </c>
      <c r="AI229" s="47">
        <v>43</v>
      </c>
      <c r="AJ229" s="47">
        <v>50</v>
      </c>
      <c r="AK229" s="47">
        <v>58</v>
      </c>
      <c r="AL229" s="47">
        <v>51</v>
      </c>
      <c r="AM229" s="47">
        <v>69</v>
      </c>
      <c r="AN229" s="47">
        <v>51</v>
      </c>
      <c r="AO229" s="47">
        <v>58</v>
      </c>
      <c r="AP229" s="47">
        <v>75</v>
      </c>
      <c r="AQ229" s="47">
        <v>68</v>
      </c>
      <c r="AR229" s="47">
        <v>78</v>
      </c>
      <c r="AS229" s="47">
        <v>59</v>
      </c>
      <c r="AT229" s="47">
        <v>65</v>
      </c>
      <c r="AU229" s="47">
        <v>91</v>
      </c>
      <c r="AV229" s="47">
        <v>85</v>
      </c>
      <c r="AW229" s="50">
        <v>95</v>
      </c>
    </row>
    <row r="230" spans="2:49" ht="33" customHeight="1">
      <c r="AG230" s="51" t="s">
        <v>381</v>
      </c>
      <c r="AH230" s="52">
        <v>80</v>
      </c>
      <c r="AI230" s="47">
        <v>43</v>
      </c>
      <c r="AJ230" s="47">
        <v>50</v>
      </c>
      <c r="AK230" s="47">
        <v>58</v>
      </c>
      <c r="AL230" s="47">
        <v>51</v>
      </c>
      <c r="AM230" s="47">
        <v>69</v>
      </c>
      <c r="AN230" s="47">
        <v>51</v>
      </c>
      <c r="AO230" s="47">
        <v>58</v>
      </c>
      <c r="AP230" s="47">
        <v>75</v>
      </c>
      <c r="AQ230" s="47">
        <v>68</v>
      </c>
      <c r="AR230" s="47">
        <v>78</v>
      </c>
      <c r="AS230" s="47">
        <v>59</v>
      </c>
      <c r="AT230" s="47">
        <v>65</v>
      </c>
      <c r="AU230" s="47">
        <v>91</v>
      </c>
      <c r="AV230" s="47">
        <v>85</v>
      </c>
      <c r="AW230" s="50">
        <v>95</v>
      </c>
    </row>
    <row r="231" spans="2:49" ht="15.6" customHeight="1">
      <c r="AG231" s="51" t="s">
        <v>380</v>
      </c>
      <c r="AH231" s="52">
        <v>80</v>
      </c>
      <c r="AI231" s="47">
        <v>43</v>
      </c>
      <c r="AJ231" s="47">
        <v>50</v>
      </c>
      <c r="AK231" s="47">
        <v>58</v>
      </c>
      <c r="AL231" s="47">
        <v>51</v>
      </c>
      <c r="AM231" s="47">
        <v>69</v>
      </c>
      <c r="AN231" s="47">
        <v>51</v>
      </c>
      <c r="AO231" s="47">
        <v>58</v>
      </c>
      <c r="AP231" s="47">
        <v>75</v>
      </c>
      <c r="AQ231" s="47">
        <v>68</v>
      </c>
      <c r="AR231" s="47">
        <v>78</v>
      </c>
      <c r="AS231" s="47">
        <v>59</v>
      </c>
      <c r="AT231" s="47">
        <v>65</v>
      </c>
      <c r="AU231" s="47">
        <v>91</v>
      </c>
      <c r="AV231" s="47">
        <v>85</v>
      </c>
      <c r="AW231" s="50">
        <v>95</v>
      </c>
    </row>
    <row r="232" spans="2:49" ht="15.6" customHeight="1">
      <c r="AG232" s="51" t="s">
        <v>378</v>
      </c>
      <c r="AH232" s="52">
        <v>100</v>
      </c>
      <c r="AI232" s="47">
        <v>46</v>
      </c>
      <c r="AJ232" s="47">
        <v>52</v>
      </c>
      <c r="AK232" s="47">
        <v>60</v>
      </c>
      <c r="AL232" s="47">
        <v>54</v>
      </c>
      <c r="AM232" s="47">
        <v>73</v>
      </c>
      <c r="AN232" s="47">
        <v>54</v>
      </c>
      <c r="AO232" s="47">
        <v>60</v>
      </c>
      <c r="AP232" s="47">
        <v>78</v>
      </c>
      <c r="AQ232" s="47">
        <v>72</v>
      </c>
      <c r="AR232" s="47">
        <v>82</v>
      </c>
      <c r="AS232" s="47">
        <v>62</v>
      </c>
      <c r="AT232" s="47">
        <v>68</v>
      </c>
      <c r="AU232" s="47">
        <v>97</v>
      </c>
      <c r="AV232" s="47">
        <v>90</v>
      </c>
      <c r="AW232" s="50">
        <v>101</v>
      </c>
    </row>
    <row r="233" spans="2:49" ht="15.6" customHeight="1">
      <c r="AG233" s="51" t="s">
        <v>379</v>
      </c>
      <c r="AH233" s="52">
        <v>100</v>
      </c>
      <c r="AI233" s="47">
        <v>46</v>
      </c>
      <c r="AJ233" s="47">
        <v>52</v>
      </c>
      <c r="AK233" s="47">
        <v>60</v>
      </c>
      <c r="AL233" s="47">
        <v>54</v>
      </c>
      <c r="AM233" s="47">
        <v>73</v>
      </c>
      <c r="AN233" s="47">
        <v>54</v>
      </c>
      <c r="AO233" s="47">
        <v>60</v>
      </c>
      <c r="AP233" s="47">
        <v>78</v>
      </c>
      <c r="AQ233" s="47">
        <v>72</v>
      </c>
      <c r="AR233" s="47">
        <v>82</v>
      </c>
      <c r="AS233" s="47">
        <v>62</v>
      </c>
      <c r="AT233" s="47">
        <v>68</v>
      </c>
      <c r="AU233" s="47">
        <v>97</v>
      </c>
      <c r="AV233" s="47">
        <v>90</v>
      </c>
      <c r="AW233" s="50">
        <v>101</v>
      </c>
    </row>
    <row r="234" spans="2:49" ht="15.6" customHeight="1">
      <c r="AG234" s="51" t="s">
        <v>380</v>
      </c>
      <c r="AH234" s="52">
        <v>100</v>
      </c>
      <c r="AI234" s="47">
        <v>46</v>
      </c>
      <c r="AJ234" s="47">
        <v>52</v>
      </c>
      <c r="AK234" s="47">
        <v>60</v>
      </c>
      <c r="AL234" s="47">
        <v>54</v>
      </c>
      <c r="AM234" s="47">
        <v>73</v>
      </c>
      <c r="AN234" s="47">
        <v>54</v>
      </c>
      <c r="AO234" s="47">
        <v>60</v>
      </c>
      <c r="AP234" s="47">
        <v>78</v>
      </c>
      <c r="AQ234" s="47">
        <v>72</v>
      </c>
      <c r="AR234" s="47">
        <v>82</v>
      </c>
      <c r="AS234" s="47">
        <v>62</v>
      </c>
      <c r="AT234" s="47">
        <v>68</v>
      </c>
      <c r="AU234" s="47">
        <v>97</v>
      </c>
      <c r="AV234" s="47">
        <v>90</v>
      </c>
      <c r="AW234" s="50">
        <v>101</v>
      </c>
    </row>
    <row r="235" spans="2:49" ht="15.6" customHeight="1">
      <c r="AG235" s="51" t="s">
        <v>381</v>
      </c>
      <c r="AH235" s="52">
        <v>100</v>
      </c>
      <c r="AI235" s="47">
        <v>46</v>
      </c>
      <c r="AJ235" s="47">
        <v>52</v>
      </c>
      <c r="AK235" s="47">
        <v>60</v>
      </c>
      <c r="AL235" s="47">
        <v>54</v>
      </c>
      <c r="AM235" s="47">
        <v>73</v>
      </c>
      <c r="AN235" s="47">
        <v>54</v>
      </c>
      <c r="AO235" s="47">
        <v>60</v>
      </c>
      <c r="AP235" s="47">
        <v>78</v>
      </c>
      <c r="AQ235" s="47">
        <v>72</v>
      </c>
      <c r="AR235" s="47">
        <v>82</v>
      </c>
      <c r="AS235" s="47">
        <v>62</v>
      </c>
      <c r="AT235" s="47">
        <v>68</v>
      </c>
      <c r="AU235" s="47">
        <v>97</v>
      </c>
      <c r="AV235" s="47">
        <v>90</v>
      </c>
      <c r="AW235" s="50">
        <v>101</v>
      </c>
    </row>
    <row r="236" spans="2:49" ht="43.95" customHeight="1">
      <c r="AG236" s="51" t="s">
        <v>382</v>
      </c>
      <c r="AH236" s="52">
        <v>80</v>
      </c>
      <c r="AI236" s="47">
        <v>52</v>
      </c>
      <c r="AJ236" s="47">
        <v>59</v>
      </c>
      <c r="AK236" s="47">
        <v>67</v>
      </c>
      <c r="AL236" s="47">
        <v>59</v>
      </c>
      <c r="AM236" s="47">
        <v>78</v>
      </c>
      <c r="AN236" s="47">
        <v>64</v>
      </c>
      <c r="AO236" s="47">
        <v>72</v>
      </c>
      <c r="AP236" s="47">
        <v>88</v>
      </c>
      <c r="AQ236" s="47">
        <v>80</v>
      </c>
      <c r="AR236" s="47">
        <v>99</v>
      </c>
      <c r="AS236" s="47">
        <v>76</v>
      </c>
      <c r="AT236" s="47">
        <v>85</v>
      </c>
      <c r="AU236" s="47">
        <v>108</v>
      </c>
      <c r="AV236" s="47">
        <v>101</v>
      </c>
      <c r="AW236" s="50">
        <v>120</v>
      </c>
    </row>
    <row r="237" spans="2:49" ht="49.95" customHeight="1">
      <c r="AG237" s="51" t="s">
        <v>383</v>
      </c>
      <c r="AH237" s="52">
        <v>80</v>
      </c>
      <c r="AI237" s="47">
        <v>52</v>
      </c>
      <c r="AJ237" s="47">
        <v>59</v>
      </c>
      <c r="AK237" s="47">
        <v>67</v>
      </c>
      <c r="AL237" s="47">
        <v>59</v>
      </c>
      <c r="AM237" s="47">
        <v>78</v>
      </c>
      <c r="AN237" s="47">
        <v>64</v>
      </c>
      <c r="AO237" s="47">
        <v>72</v>
      </c>
      <c r="AP237" s="47">
        <v>88</v>
      </c>
      <c r="AQ237" s="47">
        <v>80</v>
      </c>
      <c r="AR237" s="47">
        <v>99</v>
      </c>
      <c r="AS237" s="47">
        <v>76</v>
      </c>
      <c r="AT237" s="47">
        <v>85</v>
      </c>
      <c r="AU237" s="47">
        <v>108</v>
      </c>
      <c r="AV237" s="47">
        <v>101</v>
      </c>
      <c r="AW237" s="50">
        <v>120</v>
      </c>
    </row>
    <row r="238" spans="2:49" ht="37.950000000000003" customHeight="1">
      <c r="AG238" s="51" t="s">
        <v>382</v>
      </c>
      <c r="AH238" s="52">
        <v>100</v>
      </c>
      <c r="AI238" s="47">
        <v>52</v>
      </c>
      <c r="AJ238" s="47">
        <v>60</v>
      </c>
      <c r="AK238" s="47">
        <v>67</v>
      </c>
      <c r="AL238" s="47">
        <v>59</v>
      </c>
      <c r="AM238" s="47">
        <v>78</v>
      </c>
      <c r="AN238" s="47">
        <v>65</v>
      </c>
      <c r="AO238" s="47">
        <v>73</v>
      </c>
      <c r="AP238" s="47">
        <v>89</v>
      </c>
      <c r="AQ238" s="47">
        <v>81</v>
      </c>
      <c r="AR238" s="47">
        <v>101</v>
      </c>
      <c r="AS238" s="47">
        <v>78</v>
      </c>
      <c r="AT238" s="47">
        <v>88</v>
      </c>
      <c r="AU238" s="47">
        <v>110</v>
      </c>
      <c r="AV238" s="47">
        <v>102</v>
      </c>
      <c r="AW238" s="50">
        <v>121</v>
      </c>
    </row>
    <row r="239" spans="2:49" ht="39.6" customHeight="1">
      <c r="AG239" s="51" t="s">
        <v>383</v>
      </c>
      <c r="AH239" s="52">
        <v>100</v>
      </c>
      <c r="AI239" s="47">
        <v>52</v>
      </c>
      <c r="AJ239" s="47">
        <v>60</v>
      </c>
      <c r="AK239" s="47">
        <v>67</v>
      </c>
      <c r="AL239" s="47">
        <v>59</v>
      </c>
      <c r="AM239" s="47">
        <v>78</v>
      </c>
      <c r="AN239" s="47">
        <v>65</v>
      </c>
      <c r="AO239" s="47">
        <v>73</v>
      </c>
      <c r="AP239" s="47">
        <v>89</v>
      </c>
      <c r="AQ239" s="47">
        <v>81</v>
      </c>
      <c r="AR239" s="47">
        <v>101</v>
      </c>
      <c r="AS239" s="47">
        <v>78</v>
      </c>
      <c r="AT239" s="47">
        <v>88</v>
      </c>
      <c r="AU239" s="47">
        <v>110</v>
      </c>
      <c r="AV239" s="47">
        <v>102</v>
      </c>
      <c r="AW239" s="50">
        <v>121</v>
      </c>
    </row>
    <row r="240" spans="2:49" ht="34.950000000000003" customHeight="1">
      <c r="B240" s="8"/>
      <c r="AG240" s="51" t="s">
        <v>390</v>
      </c>
      <c r="AH240" s="52">
        <v>100</v>
      </c>
      <c r="AI240" s="47">
        <v>59</v>
      </c>
      <c r="AJ240" s="47">
        <v>67</v>
      </c>
      <c r="AK240" s="47">
        <v>73</v>
      </c>
      <c r="AL240" s="47">
        <v>65</v>
      </c>
      <c r="AM240" s="47">
        <v>85</v>
      </c>
      <c r="AN240" s="47">
        <v>72</v>
      </c>
      <c r="AO240" s="47">
        <v>80</v>
      </c>
      <c r="AP240" s="47">
        <v>95</v>
      </c>
      <c r="AQ240" s="47">
        <v>88</v>
      </c>
      <c r="AR240" s="47">
        <v>108</v>
      </c>
      <c r="AS240" s="47">
        <v>85</v>
      </c>
      <c r="AT240" s="47">
        <v>93</v>
      </c>
      <c r="AU240" s="47">
        <v>114</v>
      </c>
      <c r="AV240" s="47">
        <v>108</v>
      </c>
      <c r="AW240" s="50">
        <v>130</v>
      </c>
    </row>
    <row r="241" spans="33:49" ht="34.200000000000003" customHeight="1">
      <c r="AG241" s="51" t="s">
        <v>384</v>
      </c>
      <c r="AH241" s="52">
        <v>100</v>
      </c>
      <c r="AI241" s="47">
        <v>59</v>
      </c>
      <c r="AJ241" s="47">
        <v>67</v>
      </c>
      <c r="AK241" s="47">
        <v>73</v>
      </c>
      <c r="AL241" s="47">
        <v>65</v>
      </c>
      <c r="AM241" s="47">
        <v>85</v>
      </c>
      <c r="AN241" s="47">
        <v>72</v>
      </c>
      <c r="AO241" s="47">
        <v>80</v>
      </c>
      <c r="AP241" s="47">
        <v>95</v>
      </c>
      <c r="AQ241" s="47">
        <v>88</v>
      </c>
      <c r="AR241" s="47">
        <v>108</v>
      </c>
      <c r="AS241" s="47">
        <v>85</v>
      </c>
      <c r="AT241" s="47">
        <v>93</v>
      </c>
      <c r="AU241" s="47">
        <v>114</v>
      </c>
      <c r="AV241" s="47">
        <v>108</v>
      </c>
      <c r="AW241" s="50">
        <v>130</v>
      </c>
    </row>
    <row r="242" spans="33:49" ht="46.2" customHeight="1">
      <c r="AG242" s="51" t="s">
        <v>390</v>
      </c>
      <c r="AH242" s="52">
        <v>125</v>
      </c>
      <c r="AI242" s="47">
        <v>65</v>
      </c>
      <c r="AJ242" s="47">
        <v>73</v>
      </c>
      <c r="AK242" s="47">
        <v>80</v>
      </c>
      <c r="AL242" s="47">
        <v>72</v>
      </c>
      <c r="AM242" s="47">
        <v>91</v>
      </c>
      <c r="AN242" s="47">
        <v>80</v>
      </c>
      <c r="AO242" s="47">
        <v>88</v>
      </c>
      <c r="AP242" s="47">
        <v>97</v>
      </c>
      <c r="AQ242" s="47">
        <v>89</v>
      </c>
      <c r="AR242" s="47">
        <v>110</v>
      </c>
      <c r="AS242" s="47">
        <v>86</v>
      </c>
      <c r="AT242" s="47">
        <v>94</v>
      </c>
      <c r="AU242" s="47">
        <v>115</v>
      </c>
      <c r="AV242" s="47">
        <v>110</v>
      </c>
      <c r="AW242" s="50">
        <v>132</v>
      </c>
    </row>
    <row r="243" spans="33:49" ht="33.6" customHeight="1">
      <c r="AG243" s="51" t="s">
        <v>384</v>
      </c>
      <c r="AH243" s="52">
        <v>125</v>
      </c>
      <c r="AI243" s="47">
        <v>65</v>
      </c>
      <c r="AJ243" s="47">
        <v>73</v>
      </c>
      <c r="AK243" s="47">
        <v>80</v>
      </c>
      <c r="AL243" s="47">
        <v>72</v>
      </c>
      <c r="AM243" s="47">
        <v>91</v>
      </c>
      <c r="AN243" s="47">
        <v>80</v>
      </c>
      <c r="AO243" s="47">
        <v>88</v>
      </c>
      <c r="AP243" s="47">
        <v>97</v>
      </c>
      <c r="AQ243" s="47">
        <v>89</v>
      </c>
      <c r="AR243" s="47">
        <v>110</v>
      </c>
      <c r="AS243" s="47">
        <v>86</v>
      </c>
      <c r="AT243" s="47">
        <v>94</v>
      </c>
      <c r="AU243" s="47">
        <v>115</v>
      </c>
      <c r="AV243" s="47">
        <v>110</v>
      </c>
      <c r="AW243" s="50">
        <v>132</v>
      </c>
    </row>
    <row r="244" spans="33:49" ht="15.6" customHeight="1">
      <c r="AG244" s="51" t="s">
        <v>385</v>
      </c>
      <c r="AH244" s="52">
        <v>125</v>
      </c>
      <c r="AI244" s="47">
        <v>78</v>
      </c>
      <c r="AJ244" s="47">
        <v>86</v>
      </c>
      <c r="AK244" s="47">
        <v>93</v>
      </c>
      <c r="AL244" s="47">
        <v>85</v>
      </c>
      <c r="AM244" s="47">
        <v>104</v>
      </c>
      <c r="AN244" s="47">
        <v>90</v>
      </c>
      <c r="AO244" s="47">
        <v>98</v>
      </c>
      <c r="AP244" s="47">
        <v>116</v>
      </c>
      <c r="AQ244" s="47">
        <v>108</v>
      </c>
      <c r="AR244" s="47">
        <v>127</v>
      </c>
      <c r="AS244" s="47">
        <v>102</v>
      </c>
      <c r="AT244" s="47">
        <v>110</v>
      </c>
      <c r="AU244" s="47">
        <v>138</v>
      </c>
      <c r="AV244" s="47">
        <v>130</v>
      </c>
      <c r="AW244" s="50">
        <v>149</v>
      </c>
    </row>
    <row r="245" spans="33:49" ht="15.6" customHeight="1">
      <c r="AG245" s="51" t="s">
        <v>392</v>
      </c>
      <c r="AH245" s="52">
        <v>125</v>
      </c>
      <c r="AI245" s="47">
        <v>78</v>
      </c>
      <c r="AJ245" s="47">
        <v>86</v>
      </c>
      <c r="AK245" s="47">
        <v>93</v>
      </c>
      <c r="AL245" s="47">
        <v>85</v>
      </c>
      <c r="AM245" s="47">
        <v>104</v>
      </c>
      <c r="AN245" s="47">
        <v>90</v>
      </c>
      <c r="AO245" s="47">
        <v>98</v>
      </c>
      <c r="AP245" s="47">
        <v>116</v>
      </c>
      <c r="AQ245" s="47">
        <v>108</v>
      </c>
      <c r="AR245" s="47">
        <v>127</v>
      </c>
      <c r="AS245" s="47">
        <v>102</v>
      </c>
      <c r="AT245" s="47">
        <v>110</v>
      </c>
      <c r="AU245" s="47">
        <v>138</v>
      </c>
      <c r="AV245" s="47">
        <v>130</v>
      </c>
      <c r="AW245" s="50">
        <v>149</v>
      </c>
    </row>
    <row r="246" spans="33:49" ht="15.6" customHeight="1">
      <c r="AG246" s="51" t="s">
        <v>386</v>
      </c>
      <c r="AH246" s="52">
        <v>125</v>
      </c>
      <c r="AI246" s="47">
        <v>78</v>
      </c>
      <c r="AJ246" s="47">
        <v>86</v>
      </c>
      <c r="AK246" s="47">
        <v>93</v>
      </c>
      <c r="AL246" s="47">
        <v>85</v>
      </c>
      <c r="AM246" s="47">
        <v>104</v>
      </c>
      <c r="AN246" s="47">
        <v>90</v>
      </c>
      <c r="AO246" s="47">
        <v>98</v>
      </c>
      <c r="AP246" s="47">
        <v>116</v>
      </c>
      <c r="AQ246" s="47">
        <v>108</v>
      </c>
      <c r="AR246" s="47">
        <v>127</v>
      </c>
      <c r="AS246" s="47">
        <v>102</v>
      </c>
      <c r="AT246" s="47">
        <v>110</v>
      </c>
      <c r="AU246" s="47">
        <v>138</v>
      </c>
      <c r="AV246" s="47">
        <v>130</v>
      </c>
      <c r="AW246" s="50">
        <v>149</v>
      </c>
    </row>
    <row r="247" spans="33:49" ht="15.6" customHeight="1">
      <c r="AG247" s="51" t="s">
        <v>385</v>
      </c>
      <c r="AH247" s="52">
        <v>150</v>
      </c>
      <c r="AI247" s="47">
        <v>85</v>
      </c>
      <c r="AJ247" s="47">
        <v>93</v>
      </c>
      <c r="AK247" s="47">
        <v>99</v>
      </c>
      <c r="AL247" s="47">
        <v>91</v>
      </c>
      <c r="AM247" s="47">
        <v>111</v>
      </c>
      <c r="AN247" s="47">
        <v>97</v>
      </c>
      <c r="AO247" s="47">
        <v>104</v>
      </c>
      <c r="AP247" s="47">
        <v>117</v>
      </c>
      <c r="AQ247" s="47">
        <v>110</v>
      </c>
      <c r="AR247" s="47">
        <v>128</v>
      </c>
      <c r="AS247" s="47">
        <v>103</v>
      </c>
      <c r="AT247" s="47">
        <v>111</v>
      </c>
      <c r="AU247" s="47">
        <v>140</v>
      </c>
      <c r="AV247" s="47">
        <v>132</v>
      </c>
      <c r="AW247" s="50">
        <v>150</v>
      </c>
    </row>
    <row r="248" spans="33:49" ht="15.6" customHeight="1">
      <c r="AG248" s="51" t="s">
        <v>392</v>
      </c>
      <c r="AH248" s="52">
        <v>150</v>
      </c>
      <c r="AI248" s="47">
        <v>85</v>
      </c>
      <c r="AJ248" s="47">
        <v>93</v>
      </c>
      <c r="AK248" s="47">
        <v>99</v>
      </c>
      <c r="AL248" s="47">
        <v>91</v>
      </c>
      <c r="AM248" s="47">
        <v>111</v>
      </c>
      <c r="AN248" s="47">
        <v>97</v>
      </c>
      <c r="AO248" s="47">
        <v>104</v>
      </c>
      <c r="AP248" s="47">
        <v>117</v>
      </c>
      <c r="AQ248" s="47">
        <v>110</v>
      </c>
      <c r="AR248" s="47">
        <v>128</v>
      </c>
      <c r="AS248" s="47">
        <v>103</v>
      </c>
      <c r="AT248" s="47">
        <v>111</v>
      </c>
      <c r="AU248" s="47">
        <v>140</v>
      </c>
      <c r="AV248" s="47">
        <v>132</v>
      </c>
      <c r="AW248" s="50">
        <v>150</v>
      </c>
    </row>
    <row r="249" spans="33:49" ht="15" customHeight="1">
      <c r="AG249" s="51" t="s">
        <v>386</v>
      </c>
      <c r="AH249" s="52">
        <v>150</v>
      </c>
      <c r="AI249" s="47">
        <v>85</v>
      </c>
      <c r="AJ249" s="47">
        <v>93</v>
      </c>
      <c r="AK249" s="47">
        <v>99</v>
      </c>
      <c r="AL249" s="47">
        <v>91</v>
      </c>
      <c r="AM249" s="47">
        <v>111</v>
      </c>
      <c r="AN249" s="47">
        <v>97</v>
      </c>
      <c r="AO249" s="47">
        <v>104</v>
      </c>
      <c r="AP249" s="47">
        <v>117</v>
      </c>
      <c r="AQ249" s="47">
        <v>110</v>
      </c>
      <c r="AR249" s="47">
        <v>128</v>
      </c>
      <c r="AS249" s="47">
        <v>103</v>
      </c>
      <c r="AT249" s="47">
        <v>111</v>
      </c>
      <c r="AU249" s="47">
        <v>140</v>
      </c>
      <c r="AV249" s="47">
        <v>132</v>
      </c>
      <c r="AW249" s="50">
        <v>150</v>
      </c>
    </row>
    <row r="250" spans="33:49" ht="15.6">
      <c r="AG250" s="51" t="s">
        <v>2209</v>
      </c>
      <c r="AH250" s="52">
        <v>150</v>
      </c>
      <c r="AI250" s="47">
        <v>91</v>
      </c>
      <c r="AJ250" s="47">
        <v>99</v>
      </c>
      <c r="AK250" s="47">
        <v>106</v>
      </c>
      <c r="AL250" s="47">
        <v>98</v>
      </c>
      <c r="AM250" s="47">
        <v>117</v>
      </c>
      <c r="AN250" s="47">
        <v>104</v>
      </c>
      <c r="AO250" s="47">
        <v>112</v>
      </c>
      <c r="AP250" s="47">
        <v>132</v>
      </c>
      <c r="AQ250" s="47">
        <v>124</v>
      </c>
      <c r="AR250" s="47">
        <v>143</v>
      </c>
      <c r="AS250" s="47">
        <v>117</v>
      </c>
      <c r="AT250" s="47">
        <v>125</v>
      </c>
      <c r="AU250" s="47">
        <v>158</v>
      </c>
      <c r="AV250" s="47">
        <v>150</v>
      </c>
      <c r="AW250" s="50">
        <v>169</v>
      </c>
    </row>
    <row r="251" spans="33:49" ht="15.6">
      <c r="AG251" s="51" t="s">
        <v>393</v>
      </c>
      <c r="AH251" s="52">
        <v>150</v>
      </c>
      <c r="AI251" s="47">
        <v>91</v>
      </c>
      <c r="AJ251" s="47">
        <v>99</v>
      </c>
      <c r="AK251" s="47">
        <v>106</v>
      </c>
      <c r="AL251" s="47">
        <v>98</v>
      </c>
      <c r="AM251" s="47">
        <v>117</v>
      </c>
      <c r="AN251" s="47">
        <v>104</v>
      </c>
      <c r="AO251" s="47">
        <v>112</v>
      </c>
      <c r="AP251" s="47">
        <v>132</v>
      </c>
      <c r="AQ251" s="47">
        <v>124</v>
      </c>
      <c r="AR251" s="47">
        <v>143</v>
      </c>
      <c r="AS251" s="47">
        <v>117</v>
      </c>
      <c r="AT251" s="47">
        <v>125</v>
      </c>
      <c r="AU251" s="47">
        <v>158</v>
      </c>
      <c r="AV251" s="47">
        <v>150</v>
      </c>
      <c r="AW251" s="50">
        <v>169</v>
      </c>
    </row>
    <row r="252" spans="33:49" ht="15.6">
      <c r="AG252" s="51" t="s">
        <v>387</v>
      </c>
      <c r="AH252" s="52">
        <v>150</v>
      </c>
      <c r="AI252" s="47">
        <v>91</v>
      </c>
      <c r="AJ252" s="47">
        <v>99</v>
      </c>
      <c r="AK252" s="47">
        <v>106</v>
      </c>
      <c r="AL252" s="47">
        <v>98</v>
      </c>
      <c r="AM252" s="47">
        <v>117</v>
      </c>
      <c r="AN252" s="47">
        <v>104</v>
      </c>
      <c r="AO252" s="47">
        <v>112</v>
      </c>
      <c r="AP252" s="47">
        <v>132</v>
      </c>
      <c r="AQ252" s="47">
        <v>124</v>
      </c>
      <c r="AR252" s="47">
        <v>143</v>
      </c>
      <c r="AS252" s="47">
        <v>117</v>
      </c>
      <c r="AT252" s="47">
        <v>125</v>
      </c>
      <c r="AU252" s="47">
        <v>158</v>
      </c>
      <c r="AV252" s="47">
        <v>150</v>
      </c>
      <c r="AW252" s="50">
        <v>169</v>
      </c>
    </row>
    <row r="253" spans="33:49" ht="15.6">
      <c r="AG253" s="51" t="s">
        <v>2209</v>
      </c>
      <c r="AH253" s="52">
        <v>200</v>
      </c>
      <c r="AI253" s="47">
        <v>98</v>
      </c>
      <c r="AJ253" s="47">
        <v>106</v>
      </c>
      <c r="AK253" s="47">
        <v>112</v>
      </c>
      <c r="AL253" s="47">
        <v>104</v>
      </c>
      <c r="AM253" s="47">
        <v>124</v>
      </c>
      <c r="AN253" s="47">
        <v>106</v>
      </c>
      <c r="AO253" s="47">
        <v>114</v>
      </c>
      <c r="AP253" s="47">
        <v>133</v>
      </c>
      <c r="AQ253" s="47">
        <v>125</v>
      </c>
      <c r="AR253" s="47">
        <v>145</v>
      </c>
      <c r="AS253" s="47">
        <v>119</v>
      </c>
      <c r="AT253" s="47">
        <v>127</v>
      </c>
      <c r="AU253" s="47">
        <v>159</v>
      </c>
      <c r="AV253" s="47">
        <v>151</v>
      </c>
      <c r="AW253" s="50">
        <v>171</v>
      </c>
    </row>
    <row r="254" spans="33:49" ht="15.6">
      <c r="AG254" s="51" t="s">
        <v>393</v>
      </c>
      <c r="AH254" s="52">
        <v>200</v>
      </c>
      <c r="AI254" s="47">
        <v>98</v>
      </c>
      <c r="AJ254" s="47">
        <v>106</v>
      </c>
      <c r="AK254" s="47">
        <v>112</v>
      </c>
      <c r="AL254" s="47">
        <v>104</v>
      </c>
      <c r="AM254" s="47">
        <v>124</v>
      </c>
      <c r="AN254" s="47">
        <v>106</v>
      </c>
      <c r="AO254" s="47">
        <v>114</v>
      </c>
      <c r="AP254" s="47">
        <v>133</v>
      </c>
      <c r="AQ254" s="47">
        <v>125</v>
      </c>
      <c r="AR254" s="47">
        <v>145</v>
      </c>
      <c r="AS254" s="47">
        <v>119</v>
      </c>
      <c r="AT254" s="47">
        <v>127</v>
      </c>
      <c r="AU254" s="47">
        <v>159</v>
      </c>
      <c r="AV254" s="47">
        <v>151</v>
      </c>
      <c r="AW254" s="50">
        <v>171</v>
      </c>
    </row>
    <row r="255" spans="33:49" ht="15.6">
      <c r="AG255" s="51" t="s">
        <v>387</v>
      </c>
      <c r="AH255" s="52">
        <v>200</v>
      </c>
      <c r="AI255" s="47">
        <v>98</v>
      </c>
      <c r="AJ255" s="47">
        <v>106</v>
      </c>
      <c r="AK255" s="47">
        <v>112</v>
      </c>
      <c r="AL255" s="47">
        <v>104</v>
      </c>
      <c r="AM255" s="47">
        <v>124</v>
      </c>
      <c r="AN255" s="47">
        <v>106</v>
      </c>
      <c r="AO255" s="47">
        <v>114</v>
      </c>
      <c r="AP255" s="47">
        <v>133</v>
      </c>
      <c r="AQ255" s="47">
        <v>125</v>
      </c>
      <c r="AR255" s="47">
        <v>145</v>
      </c>
      <c r="AS255" s="47">
        <v>119</v>
      </c>
      <c r="AT255" s="47">
        <v>127</v>
      </c>
      <c r="AU255" s="47">
        <v>159</v>
      </c>
      <c r="AV255" s="47">
        <v>151</v>
      </c>
      <c r="AW255" s="50">
        <v>171</v>
      </c>
    </row>
    <row r="256" spans="33:49" ht="15.6">
      <c r="AG256" s="51" t="s">
        <v>2210</v>
      </c>
      <c r="AH256" s="52">
        <v>200</v>
      </c>
      <c r="AI256" s="47">
        <v>104</v>
      </c>
      <c r="AJ256" s="47">
        <v>112</v>
      </c>
      <c r="AK256" s="47">
        <v>119</v>
      </c>
      <c r="AL256" s="47">
        <v>111</v>
      </c>
      <c r="AM256" s="47">
        <v>130</v>
      </c>
      <c r="AN256" s="47">
        <v>124</v>
      </c>
      <c r="AO256" s="47">
        <v>132</v>
      </c>
      <c r="AP256" s="47">
        <v>158</v>
      </c>
      <c r="AQ256" s="47">
        <v>150</v>
      </c>
      <c r="AR256" s="47">
        <v>169</v>
      </c>
      <c r="AS256" s="47">
        <v>143</v>
      </c>
      <c r="AT256" s="47">
        <v>151</v>
      </c>
      <c r="AU256" s="47">
        <v>197</v>
      </c>
      <c r="AV256" s="47">
        <v>189</v>
      </c>
      <c r="AW256" s="50">
        <v>208</v>
      </c>
    </row>
    <row r="257" spans="33:49" ht="15.6">
      <c r="AG257" s="51" t="s">
        <v>388</v>
      </c>
      <c r="AH257" s="52">
        <v>200</v>
      </c>
      <c r="AI257" s="47">
        <v>104</v>
      </c>
      <c r="AJ257" s="47">
        <v>112</v>
      </c>
      <c r="AK257" s="47">
        <v>119</v>
      </c>
      <c r="AL257" s="47">
        <v>111</v>
      </c>
      <c r="AM257" s="47">
        <v>130</v>
      </c>
      <c r="AN257" s="47">
        <v>124</v>
      </c>
      <c r="AO257" s="47">
        <v>132</v>
      </c>
      <c r="AP257" s="47">
        <v>158</v>
      </c>
      <c r="AQ257" s="47">
        <v>150</v>
      </c>
      <c r="AR257" s="47">
        <v>169</v>
      </c>
      <c r="AS257" s="47">
        <v>143</v>
      </c>
      <c r="AT257" s="47">
        <v>151</v>
      </c>
      <c r="AU257" s="47">
        <v>197</v>
      </c>
      <c r="AV257" s="47">
        <v>189</v>
      </c>
      <c r="AW257" s="50">
        <v>208</v>
      </c>
    </row>
  </sheetData>
  <mergeCells count="360">
    <mergeCell ref="A79:C79"/>
    <mergeCell ref="V72:V73"/>
    <mergeCell ref="W72:W73"/>
    <mergeCell ref="X72:X73"/>
    <mergeCell ref="Z72:Z73"/>
    <mergeCell ref="AA72:AA73"/>
    <mergeCell ref="AB72:AB73"/>
    <mergeCell ref="AC72:AC73"/>
    <mergeCell ref="AE72:AE73"/>
    <mergeCell ref="O72:O73"/>
    <mergeCell ref="P72:P73"/>
    <mergeCell ref="Q72:Q73"/>
    <mergeCell ref="R72:R73"/>
    <mergeCell ref="S72:S73"/>
    <mergeCell ref="U72:U73"/>
    <mergeCell ref="AD72:AD73"/>
    <mergeCell ref="AA69:AA71"/>
    <mergeCell ref="W66:W68"/>
    <mergeCell ref="X66:X68"/>
    <mergeCell ref="Z66:Z68"/>
    <mergeCell ref="AA66:AA68"/>
    <mergeCell ref="AB66:AB68"/>
    <mergeCell ref="AC66:AC68"/>
    <mergeCell ref="AE66:AE68"/>
    <mergeCell ref="X69:X71"/>
    <mergeCell ref="Z69:Z71"/>
    <mergeCell ref="AB69:AB71"/>
    <mergeCell ref="AC69:AC71"/>
    <mergeCell ref="AE69:AE71"/>
    <mergeCell ref="AD66:AD68"/>
    <mergeCell ref="AD69:AD71"/>
    <mergeCell ref="AE64:AE65"/>
    <mergeCell ref="O66:O68"/>
    <mergeCell ref="P66:P68"/>
    <mergeCell ref="Q66:Q68"/>
    <mergeCell ref="R66:R68"/>
    <mergeCell ref="S66:S68"/>
    <mergeCell ref="U66:U68"/>
    <mergeCell ref="V66:V68"/>
    <mergeCell ref="R64:R65"/>
    <mergeCell ref="S64:S65"/>
    <mergeCell ref="O64:O65"/>
    <mergeCell ref="P64:P65"/>
    <mergeCell ref="Q64:Q65"/>
    <mergeCell ref="T66:T68"/>
    <mergeCell ref="T64:T65"/>
    <mergeCell ref="AD62:AD63"/>
    <mergeCell ref="AD64:AD65"/>
    <mergeCell ref="U64:U65"/>
    <mergeCell ref="V64:V65"/>
    <mergeCell ref="W64:W65"/>
    <mergeCell ref="X64:X65"/>
    <mergeCell ref="Z64:Z65"/>
    <mergeCell ref="AA64:AA65"/>
    <mergeCell ref="AB64:AB65"/>
    <mergeCell ref="V62:V63"/>
    <mergeCell ref="W62:W63"/>
    <mergeCell ref="X62:X63"/>
    <mergeCell ref="Z62:Z63"/>
    <mergeCell ref="AA62:AA63"/>
    <mergeCell ref="AB62:AB63"/>
    <mergeCell ref="AC64:AC65"/>
    <mergeCell ref="S56:S57"/>
    <mergeCell ref="Z60:Z61"/>
    <mergeCell ref="AA60:AA61"/>
    <mergeCell ref="AB60:AB61"/>
    <mergeCell ref="AC60:AC61"/>
    <mergeCell ref="AE60:AE61"/>
    <mergeCell ref="O62:O63"/>
    <mergeCell ref="P62:P63"/>
    <mergeCell ref="Q62:Q63"/>
    <mergeCell ref="R62:R63"/>
    <mergeCell ref="S62:S63"/>
    <mergeCell ref="U62:U63"/>
    <mergeCell ref="AC62:AC63"/>
    <mergeCell ref="AE62:AE63"/>
    <mergeCell ref="O60:O61"/>
    <mergeCell ref="P60:P61"/>
    <mergeCell ref="Q60:Q61"/>
    <mergeCell ref="R60:R61"/>
    <mergeCell ref="S60:S61"/>
    <mergeCell ref="U60:U61"/>
    <mergeCell ref="V60:V61"/>
    <mergeCell ref="W60:W61"/>
    <mergeCell ref="X60:X61"/>
    <mergeCell ref="T62:T63"/>
    <mergeCell ref="Y56:Y57"/>
    <mergeCell ref="Z56:Z57"/>
    <mergeCell ref="AA56:AA57"/>
    <mergeCell ref="AB56:AB57"/>
    <mergeCell ref="AC56:AC57"/>
    <mergeCell ref="AE56:AE57"/>
    <mergeCell ref="O58:O59"/>
    <mergeCell ref="P58:P59"/>
    <mergeCell ref="Q58:Q59"/>
    <mergeCell ref="R58:R59"/>
    <mergeCell ref="S58:S59"/>
    <mergeCell ref="U58:U59"/>
    <mergeCell ref="V58:V59"/>
    <mergeCell ref="W58:W59"/>
    <mergeCell ref="X58:X59"/>
    <mergeCell ref="Z58:Z59"/>
    <mergeCell ref="AA58:AA59"/>
    <mergeCell ref="AB58:AB59"/>
    <mergeCell ref="AC58:AC59"/>
    <mergeCell ref="AE58:AE59"/>
    <mergeCell ref="O56:O57"/>
    <mergeCell ref="P56:P57"/>
    <mergeCell ref="Q56:Q57"/>
    <mergeCell ref="R56:R57"/>
    <mergeCell ref="AA54:AA55"/>
    <mergeCell ref="AB54:AB55"/>
    <mergeCell ref="AC54:AC55"/>
    <mergeCell ref="AE54:AE55"/>
    <mergeCell ref="U52:U53"/>
    <mergeCell ref="V52:V53"/>
    <mergeCell ref="W52:W53"/>
    <mergeCell ref="X52:X53"/>
    <mergeCell ref="Z52:Z53"/>
    <mergeCell ref="AA52:AA53"/>
    <mergeCell ref="AB52:AB53"/>
    <mergeCell ref="AC52:AC53"/>
    <mergeCell ref="AE52:AE53"/>
    <mergeCell ref="Y52:Y53"/>
    <mergeCell ref="Y54:Y55"/>
    <mergeCell ref="AD52:AD53"/>
    <mergeCell ref="AD54:AD55"/>
    <mergeCell ref="U54:U55"/>
    <mergeCell ref="V54:V55"/>
    <mergeCell ref="W54:W55"/>
    <mergeCell ref="X54:X55"/>
    <mergeCell ref="Z54:Z55"/>
    <mergeCell ref="Z48:Z49"/>
    <mergeCell ref="AA48:AA49"/>
    <mergeCell ref="AB48:AB49"/>
    <mergeCell ref="AC48:AC49"/>
    <mergeCell ref="AE48:AE49"/>
    <mergeCell ref="Y48:Y49"/>
    <mergeCell ref="AD48:AD49"/>
    <mergeCell ref="U50:U51"/>
    <mergeCell ref="V50:V51"/>
    <mergeCell ref="W50:W51"/>
    <mergeCell ref="X50:X51"/>
    <mergeCell ref="Z50:Z51"/>
    <mergeCell ref="AA50:AA51"/>
    <mergeCell ref="AB50:AB51"/>
    <mergeCell ref="AC50:AC51"/>
    <mergeCell ref="AE50:AE51"/>
    <mergeCell ref="Y50:Y51"/>
    <mergeCell ref="AD50:AD51"/>
    <mergeCell ref="AA42:AA45"/>
    <mergeCell ref="AB42:AB45"/>
    <mergeCell ref="AC42:AC45"/>
    <mergeCell ref="AE42:AE45"/>
    <mergeCell ref="U46:U47"/>
    <mergeCell ref="V46:V47"/>
    <mergeCell ref="W46:W47"/>
    <mergeCell ref="X46:X47"/>
    <mergeCell ref="Z46:Z47"/>
    <mergeCell ref="AA46:AA47"/>
    <mergeCell ref="AB46:AB47"/>
    <mergeCell ref="AC46:AC47"/>
    <mergeCell ref="AE46:AE47"/>
    <mergeCell ref="Y42:Y45"/>
    <mergeCell ref="Y46:Y47"/>
    <mergeCell ref="AD42:AD45"/>
    <mergeCell ref="AD46:AD47"/>
    <mergeCell ref="A1:M1"/>
    <mergeCell ref="B2:G2"/>
    <mergeCell ref="H2:M2"/>
    <mergeCell ref="B3:D3"/>
    <mergeCell ref="E3:G3"/>
    <mergeCell ref="H3:J3"/>
    <mergeCell ref="K3:M3"/>
    <mergeCell ref="A21:A22"/>
    <mergeCell ref="B21:F21"/>
    <mergeCell ref="A20:F20"/>
    <mergeCell ref="D82:E82"/>
    <mergeCell ref="D83:E83"/>
    <mergeCell ref="D84:E84"/>
    <mergeCell ref="D85:E85"/>
    <mergeCell ref="D80:E80"/>
    <mergeCell ref="D81:E81"/>
    <mergeCell ref="S69:S71"/>
    <mergeCell ref="U69:U71"/>
    <mergeCell ref="W69:W71"/>
    <mergeCell ref="V69:V71"/>
    <mergeCell ref="O69:O71"/>
    <mergeCell ref="P69:P71"/>
    <mergeCell ref="Q69:Q71"/>
    <mergeCell ref="R69:R71"/>
    <mergeCell ref="I84:J84"/>
    <mergeCell ref="T69:T71"/>
    <mergeCell ref="T72:T73"/>
    <mergeCell ref="N72:N73"/>
    <mergeCell ref="N69:N71"/>
    <mergeCell ref="I86:I88"/>
    <mergeCell ref="J86:J88"/>
    <mergeCell ref="H92:I92"/>
    <mergeCell ref="H94:I94"/>
    <mergeCell ref="D97:E97"/>
    <mergeCell ref="D92:E92"/>
    <mergeCell ref="D93:E93"/>
    <mergeCell ref="D89:E89"/>
    <mergeCell ref="D90:E90"/>
    <mergeCell ref="D91:E91"/>
    <mergeCell ref="D86:E86"/>
    <mergeCell ref="D87:E87"/>
    <mergeCell ref="D88:E88"/>
    <mergeCell ref="H99:I99"/>
    <mergeCell ref="D119:E119"/>
    <mergeCell ref="D112:E112"/>
    <mergeCell ref="D107:E107"/>
    <mergeCell ref="D108:E108"/>
    <mergeCell ref="D109:E109"/>
    <mergeCell ref="D104:E104"/>
    <mergeCell ref="D105:E105"/>
    <mergeCell ref="D106:E106"/>
    <mergeCell ref="D111:E111"/>
    <mergeCell ref="D120:E120"/>
    <mergeCell ref="H79:K79"/>
    <mergeCell ref="A17:C17"/>
    <mergeCell ref="H27:I27"/>
    <mergeCell ref="H83:J83"/>
    <mergeCell ref="H84:H85"/>
    <mergeCell ref="D116:E116"/>
    <mergeCell ref="D117:E117"/>
    <mergeCell ref="D118:E118"/>
    <mergeCell ref="D113:E113"/>
    <mergeCell ref="D114:E114"/>
    <mergeCell ref="D115:E115"/>
    <mergeCell ref="D110:E110"/>
    <mergeCell ref="H82:J82"/>
    <mergeCell ref="H101:I101"/>
    <mergeCell ref="D101:E101"/>
    <mergeCell ref="D102:E102"/>
    <mergeCell ref="D103:E103"/>
    <mergeCell ref="D98:E98"/>
    <mergeCell ref="D99:E99"/>
    <mergeCell ref="D100:E100"/>
    <mergeCell ref="D95:E95"/>
    <mergeCell ref="D96:E96"/>
    <mergeCell ref="D94:E94"/>
    <mergeCell ref="O39:O45"/>
    <mergeCell ref="O46:O47"/>
    <mergeCell ref="P46:P47"/>
    <mergeCell ref="Q46:Q47"/>
    <mergeCell ref="O38:AE38"/>
    <mergeCell ref="Q40:U40"/>
    <mergeCell ref="V40:Z40"/>
    <mergeCell ref="AA40:AE40"/>
    <mergeCell ref="Q41:R41"/>
    <mergeCell ref="S41:U41"/>
    <mergeCell ref="V41:W41"/>
    <mergeCell ref="X41:Z41"/>
    <mergeCell ref="AA41:AB41"/>
    <mergeCell ref="AC41:AE41"/>
    <mergeCell ref="Q42:Q45"/>
    <mergeCell ref="P39:P45"/>
    <mergeCell ref="Q39:AE39"/>
    <mergeCell ref="R42:R45"/>
    <mergeCell ref="S42:S45"/>
    <mergeCell ref="U42:U45"/>
    <mergeCell ref="V42:V45"/>
    <mergeCell ref="W42:W45"/>
    <mergeCell ref="X42:X45"/>
    <mergeCell ref="Z42:Z45"/>
    <mergeCell ref="O52:O53"/>
    <mergeCell ref="P52:P53"/>
    <mergeCell ref="Q52:Q53"/>
    <mergeCell ref="R52:R53"/>
    <mergeCell ref="S52:S53"/>
    <mergeCell ref="O54:O55"/>
    <mergeCell ref="P54:P55"/>
    <mergeCell ref="Q54:Q55"/>
    <mergeCell ref="R54:R55"/>
    <mergeCell ref="S54:S55"/>
    <mergeCell ref="R46:R47"/>
    <mergeCell ref="S46:S47"/>
    <mergeCell ref="O48:O49"/>
    <mergeCell ref="P48:P49"/>
    <mergeCell ref="Q48:Q49"/>
    <mergeCell ref="R48:R49"/>
    <mergeCell ref="S48:S49"/>
    <mergeCell ref="O50:O51"/>
    <mergeCell ref="P50:P51"/>
    <mergeCell ref="Q50:Q51"/>
    <mergeCell ref="R50:R51"/>
    <mergeCell ref="S50:S51"/>
    <mergeCell ref="Y58:Y59"/>
    <mergeCell ref="Y60:Y61"/>
    <mergeCell ref="Y62:Y63"/>
    <mergeCell ref="Y64:Y65"/>
    <mergeCell ref="Y66:Y68"/>
    <mergeCell ref="Y69:Y71"/>
    <mergeCell ref="Y72:Y73"/>
    <mergeCell ref="T42:T45"/>
    <mergeCell ref="T46:T47"/>
    <mergeCell ref="T48:T49"/>
    <mergeCell ref="T50:T51"/>
    <mergeCell ref="T52:T53"/>
    <mergeCell ref="T54:T55"/>
    <mergeCell ref="T56:T57"/>
    <mergeCell ref="T58:T59"/>
    <mergeCell ref="T60:T61"/>
    <mergeCell ref="U48:U49"/>
    <mergeCell ref="V48:V49"/>
    <mergeCell ref="W48:W49"/>
    <mergeCell ref="X48:X49"/>
    <mergeCell ref="U56:U57"/>
    <mergeCell ref="V56:V57"/>
    <mergeCell ref="W56:W57"/>
    <mergeCell ref="X56:X57"/>
    <mergeCell ref="AD56:AD57"/>
    <mergeCell ref="AD58:AD59"/>
    <mergeCell ref="AD60:AD61"/>
    <mergeCell ref="AV218:AV221"/>
    <mergeCell ref="AW218:AW221"/>
    <mergeCell ref="A184:F184"/>
    <mergeCell ref="A185:A187"/>
    <mergeCell ref="B185:F185"/>
    <mergeCell ref="B186:C186"/>
    <mergeCell ref="D186:E186"/>
    <mergeCell ref="AH215:AH221"/>
    <mergeCell ref="AU218:AU221"/>
    <mergeCell ref="AU217:AW217"/>
    <mergeCell ref="AK217:AM217"/>
    <mergeCell ref="AK218:AK221"/>
    <mergeCell ref="AP217:AR217"/>
    <mergeCell ref="AP218:AP221"/>
    <mergeCell ref="AG214:AW214"/>
    <mergeCell ref="AG215:AG221"/>
    <mergeCell ref="AI215:AW215"/>
    <mergeCell ref="AI216:AM216"/>
    <mergeCell ref="AN216:AR216"/>
    <mergeCell ref="AS216:AW216"/>
    <mergeCell ref="AI217:AJ217"/>
    <mergeCell ref="AN217:AO217"/>
    <mergeCell ref="AS217:AT217"/>
    <mergeCell ref="AI218:AI221"/>
    <mergeCell ref="AJ218:AJ221"/>
    <mergeCell ref="AL218:AL221"/>
    <mergeCell ref="AM218:AM221"/>
    <mergeCell ref="AN218:AN221"/>
    <mergeCell ref="AO218:AO221"/>
    <mergeCell ref="AQ218:AQ221"/>
    <mergeCell ref="AR218:AR221"/>
    <mergeCell ref="AS218:AS221"/>
    <mergeCell ref="AT218:AT221"/>
    <mergeCell ref="N66:N68"/>
    <mergeCell ref="N64:N65"/>
    <mergeCell ref="N46:N47"/>
    <mergeCell ref="N48:N49"/>
    <mergeCell ref="N50:N51"/>
    <mergeCell ref="N52:N53"/>
    <mergeCell ref="N54:N55"/>
    <mergeCell ref="N56:N57"/>
    <mergeCell ref="N58:N59"/>
    <mergeCell ref="N60:N61"/>
    <mergeCell ref="N62:N63"/>
  </mergeCells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Form">
                <anchor moveWithCells="1" sizeWithCells="1">
                  <from>
                    <xdr:col>18</xdr:col>
                    <xdr:colOff>68580</xdr:colOff>
                    <xdr:row>1</xdr:row>
                    <xdr:rowOff>289560</xdr:rowOff>
                  </from>
                  <to>
                    <xdr:col>20</xdr:col>
                    <xdr:colOff>30480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19A68-90F8-48C9-8884-848F2AC855EB}">
  <sheetPr codeName="Лист8"/>
  <dimension ref="A1:BB3"/>
  <sheetViews>
    <sheetView topLeftCell="H1" zoomScale="85" zoomScaleNormal="85" workbookViewId="0">
      <selection activeCell="P16" sqref="P16"/>
    </sheetView>
  </sheetViews>
  <sheetFormatPr defaultRowHeight="14.4"/>
  <cols>
    <col min="1" max="1" width="25.109375" customWidth="1"/>
    <col min="2" max="2" width="33.5546875" customWidth="1"/>
    <col min="3" max="3" width="33.6640625" customWidth="1"/>
    <col min="4" max="4" width="22.5546875" customWidth="1"/>
    <col min="5" max="5" width="38.33203125" customWidth="1"/>
    <col min="6" max="7" width="26.88671875" customWidth="1"/>
    <col min="8" max="8" width="24.6640625" customWidth="1"/>
    <col min="9" max="9" width="17.44140625" customWidth="1"/>
    <col min="10" max="10" width="21.6640625" customWidth="1"/>
    <col min="16" max="16" width="12.5546875" customWidth="1"/>
    <col min="17" max="17" width="18.5546875" customWidth="1"/>
    <col min="19" max="19" width="14.6640625" customWidth="1"/>
    <col min="20" max="24" width="17.109375" customWidth="1"/>
    <col min="25" max="25" width="27.44140625" customWidth="1"/>
    <col min="26" max="27" width="17.109375" customWidth="1"/>
    <col min="38" max="47" width="14.6640625" customWidth="1"/>
    <col min="48" max="48" width="31.5546875" customWidth="1"/>
    <col min="49" max="51" width="14.6640625" customWidth="1"/>
    <col min="52" max="52" width="17.109375" customWidth="1"/>
    <col min="53" max="53" width="28.88671875" customWidth="1"/>
    <col min="54" max="54" width="18.88671875" customWidth="1"/>
  </cols>
  <sheetData>
    <row r="1" spans="1:54" s="253" customFormat="1">
      <c r="A1" s="254" t="s">
        <v>1286</v>
      </c>
      <c r="B1" s="254" t="s">
        <v>1287</v>
      </c>
      <c r="C1" s="255" t="s">
        <v>1288</v>
      </c>
      <c r="D1" s="257" t="s">
        <v>1269</v>
      </c>
      <c r="E1" s="257" t="s">
        <v>1270</v>
      </c>
      <c r="F1" s="257" t="s">
        <v>1271</v>
      </c>
      <c r="G1" s="257" t="s">
        <v>1273</v>
      </c>
      <c r="H1" s="257" t="s">
        <v>1272</v>
      </c>
      <c r="I1" s="257" t="s">
        <v>1274</v>
      </c>
      <c r="J1" s="257" t="s">
        <v>1285</v>
      </c>
      <c r="K1" s="257" t="s">
        <v>1275</v>
      </c>
      <c r="L1" s="257" t="s">
        <v>1276</v>
      </c>
      <c r="M1" s="257" t="s">
        <v>1277</v>
      </c>
      <c r="N1" s="257" t="s">
        <v>1278</v>
      </c>
      <c r="O1" s="257" t="s">
        <v>1279</v>
      </c>
      <c r="P1" s="257" t="s">
        <v>1280</v>
      </c>
      <c r="Q1" s="257" t="s">
        <v>1281</v>
      </c>
      <c r="R1" s="257" t="s">
        <v>1282</v>
      </c>
      <c r="S1" s="257" t="s">
        <v>1283</v>
      </c>
      <c r="T1" s="257" t="s">
        <v>1284</v>
      </c>
      <c r="U1" s="257" t="s">
        <v>1514</v>
      </c>
      <c r="V1" s="257" t="s">
        <v>1589</v>
      </c>
      <c r="W1" s="257" t="s">
        <v>1590</v>
      </c>
      <c r="X1" s="257" t="s">
        <v>1591</v>
      </c>
      <c r="Y1" s="257" t="s">
        <v>2524</v>
      </c>
      <c r="Z1" s="257" t="s">
        <v>1592</v>
      </c>
      <c r="AA1" s="257" t="s">
        <v>2526</v>
      </c>
      <c r="AB1" s="257" t="s">
        <v>2792</v>
      </c>
      <c r="AC1" s="257" t="s">
        <v>2801</v>
      </c>
      <c r="AD1" s="257" t="s">
        <v>2793</v>
      </c>
      <c r="AE1" s="257" t="s">
        <v>2794</v>
      </c>
      <c r="AF1" s="257" t="s">
        <v>2795</v>
      </c>
      <c r="AG1" s="257" t="s">
        <v>2796</v>
      </c>
      <c r="AH1" s="257" t="s">
        <v>2797</v>
      </c>
      <c r="AI1" s="257" t="s">
        <v>2798</v>
      </c>
      <c r="AJ1" s="257" t="s">
        <v>2799</v>
      </c>
      <c r="AK1" s="257" t="s">
        <v>2800</v>
      </c>
      <c r="AL1" s="257" t="s">
        <v>3419</v>
      </c>
      <c r="AM1" s="257" t="s">
        <v>3420</v>
      </c>
      <c r="AN1" s="257" t="s">
        <v>3421</v>
      </c>
      <c r="AO1" s="257" t="s">
        <v>3422</v>
      </c>
      <c r="AP1" s="257" t="s">
        <v>3423</v>
      </c>
      <c r="AQ1" s="257" t="s">
        <v>3424</v>
      </c>
      <c r="AR1" s="257" t="s">
        <v>3426</v>
      </c>
      <c r="AS1" s="257" t="s">
        <v>3443</v>
      </c>
      <c r="AT1" s="257" t="s">
        <v>3444</v>
      </c>
      <c r="AU1" s="257" t="s">
        <v>3445</v>
      </c>
      <c r="AV1" s="257" t="s">
        <v>3446</v>
      </c>
      <c r="AW1" s="257" t="s">
        <v>3448</v>
      </c>
      <c r="AX1" s="257" t="s">
        <v>3447</v>
      </c>
      <c r="AY1" s="257" t="s">
        <v>3511</v>
      </c>
      <c r="AZ1" s="257"/>
      <c r="BA1" s="257"/>
    </row>
    <row r="2" spans="1:54" s="1" customFormat="1">
      <c r="A2" s="256" t="s">
        <v>1289</v>
      </c>
      <c r="B2" s="258" t="str">
        <f>SUBSTITUTE(E2,"/","_")</f>
        <v>PFFS 2 TD125-19G_4 CDM10-3 S</v>
      </c>
      <c r="C2" s="260" t="s">
        <v>3552</v>
      </c>
      <c r="D2" s="258">
        <f ca="1">TODAY()</f>
        <v>44895</v>
      </c>
      <c r="E2" s="259" t="s">
        <v>3554</v>
      </c>
      <c r="F2" s="259">
        <v>2</v>
      </c>
      <c r="G2" s="259">
        <v>6</v>
      </c>
      <c r="H2" s="259" t="s">
        <v>2153</v>
      </c>
      <c r="I2" s="259" t="s">
        <v>3555</v>
      </c>
      <c r="J2" s="259" t="s">
        <v>26</v>
      </c>
      <c r="K2" s="259">
        <v>125</v>
      </c>
      <c r="L2" s="259">
        <v>17.7</v>
      </c>
      <c r="M2" s="265" t="s">
        <v>2153</v>
      </c>
      <c r="N2" s="259" t="str">
        <f>"DN"&amp;N3</f>
        <v>DN150</v>
      </c>
      <c r="O2" s="265">
        <v>10</v>
      </c>
      <c r="P2" s="259">
        <v>13758.27</v>
      </c>
      <c r="Q2" s="259" t="s">
        <v>1485</v>
      </c>
      <c r="R2" s="259">
        <f>F2-1</f>
        <v>1</v>
      </c>
      <c r="S2" s="259"/>
      <c r="T2" s="259">
        <v>11</v>
      </c>
      <c r="U2" s="259">
        <v>1480</v>
      </c>
      <c r="V2" s="259">
        <v>4</v>
      </c>
      <c r="W2" s="259">
        <v>4</v>
      </c>
      <c r="X2" s="259">
        <v>2</v>
      </c>
      <c r="Y2" s="259" t="s">
        <v>4</v>
      </c>
      <c r="Z2" s="259">
        <v>2</v>
      </c>
      <c r="AA2" s="259" t="s">
        <v>1909</v>
      </c>
      <c r="AB2" s="259">
        <v>65</v>
      </c>
      <c r="AC2" s="259">
        <v>1150</v>
      </c>
      <c r="AD2" s="259">
        <v>440</v>
      </c>
      <c r="AE2" s="259">
        <v>830</v>
      </c>
      <c r="AF2" s="259">
        <v>650</v>
      </c>
      <c r="AG2" s="259">
        <v>800</v>
      </c>
      <c r="AH2" s="259">
        <v>1250</v>
      </c>
      <c r="AI2" s="259">
        <v>1080</v>
      </c>
      <c r="AJ2" s="259">
        <v>800</v>
      </c>
      <c r="AK2" s="259">
        <v>340</v>
      </c>
      <c r="AL2" s="259">
        <v>0</v>
      </c>
      <c r="AM2" s="259">
        <v>0</v>
      </c>
      <c r="AN2" s="259">
        <v>0</v>
      </c>
      <c r="AO2" s="259" t="s">
        <v>2153</v>
      </c>
      <c r="AP2" s="259" t="s">
        <v>2153</v>
      </c>
      <c r="AQ2" s="259">
        <v>125</v>
      </c>
      <c r="AR2" s="259">
        <v>80</v>
      </c>
      <c r="AS2" s="259">
        <v>50</v>
      </c>
      <c r="AT2" s="259">
        <v>65</v>
      </c>
      <c r="AU2" s="259" t="s">
        <v>3378</v>
      </c>
      <c r="AV2" s="259" t="s">
        <v>3492</v>
      </c>
      <c r="AW2" s="259">
        <v>0</v>
      </c>
      <c r="AX2" s="259" t="s">
        <v>3556</v>
      </c>
      <c r="AY2" s="259">
        <v>50</v>
      </c>
      <c r="AZ2" s="259" t="str">
        <f>AA2&amp;".png"</f>
        <v>CDM10-3.png</v>
      </c>
      <c r="BA2" s="259" t="str">
        <f>SUBSTITUTE(F2&amp;SUBSTITUTE(Q2,"/","")&amp;".jpg","CDMF","CDM")</f>
        <v>2TD125-19G4.jpg</v>
      </c>
      <c r="BB2" s="259" t="str">
        <f>SUBSTITUTE(IF(I2="TD",SUBSTITUTE(Q2&amp;".png","/","_"),IF(OR(I2="CDL",I2="CDLF"),SUBSTITUTE(Q2&amp;".jpg","/","_"),IF(I2="NES","NES"&amp;Q3&amp;".jpg",IF(OR(I2="CDM",I2="CDMF"),SUBSTITUTE(Q2&amp;".png","/","_"),IF(I2="SMM","SMM"&amp;Q3&amp;".png",0))))),"CDMF","CDM")</f>
        <v>TD125-19G_4.png</v>
      </c>
    </row>
    <row r="3" spans="1:54">
      <c r="N3">
        <v>150</v>
      </c>
      <c r="Q3" s="1" t="s">
        <v>3553</v>
      </c>
    </row>
  </sheetData>
  <conditionalFormatting sqref="A2">
    <cfRule type="containsText" dxfId="3" priority="1" operator="containsText" text="ok">
      <formula>NOT(ISERROR(SEARCH("ok",A2)))</formula>
    </cfRule>
    <cfRule type="containsText" dxfId="2" priority="2" operator="containsText" text="no">
      <formula>NOT(ISERROR(SEARCH("no",A2)))</formula>
    </cfRule>
  </conditionalFormatting>
  <dataValidations disablePrompts="1" count="1">
    <dataValidation type="list" allowBlank="1" showInputMessage="1" showErrorMessage="1" sqref="A2" xr:uid="{5DEEAD56-4A8F-461E-9CDA-3090A85611C3}">
      <formula1>"ok,no"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FBB3-5EB1-47D8-959D-18D80C8457E2}">
  <sheetPr codeName="Лист13">
    <pageSetUpPr fitToPage="1"/>
  </sheetPr>
  <dimension ref="A1:R407"/>
  <sheetViews>
    <sheetView view="pageBreakPreview" topLeftCell="A181" zoomScaleNormal="100" zoomScaleSheetLayoutView="100" workbookViewId="0">
      <selection activeCell="A191" sqref="A191:XFD191"/>
    </sheetView>
  </sheetViews>
  <sheetFormatPr defaultColWidth="10.6640625" defaultRowHeight="15.6"/>
  <cols>
    <col min="1" max="1" width="18.44140625" style="311" customWidth="1"/>
    <col min="2" max="2" width="12.44140625" style="311" customWidth="1"/>
    <col min="3" max="3" width="15.88671875" style="311" customWidth="1"/>
    <col min="4" max="4" width="10.109375" style="311" customWidth="1"/>
    <col min="5" max="5" width="10.33203125" style="311" customWidth="1"/>
    <col min="6" max="6" width="16.6640625" style="323" customWidth="1"/>
    <col min="7" max="7" width="16.88671875" style="323" customWidth="1"/>
    <col min="8" max="243" width="10.6640625" style="311"/>
    <col min="244" max="244" width="4.6640625" style="311" customWidth="1"/>
    <col min="245" max="245" width="16" style="311" customWidth="1"/>
    <col min="246" max="246" width="10.5546875" style="311" customWidth="1"/>
    <col min="247" max="247" width="9.33203125" style="311" customWidth="1"/>
    <col min="248" max="248" width="12.88671875" style="311" customWidth="1"/>
    <col min="249" max="249" width="9.109375" style="311" customWidth="1"/>
    <col min="250" max="250" width="10.33203125" style="311" customWidth="1"/>
    <col min="251" max="251" width="11.6640625" style="311" customWidth="1"/>
    <col min="252" max="252" width="11.33203125" style="311" customWidth="1"/>
    <col min="253" max="253" width="11.88671875" style="311" customWidth="1"/>
    <col min="254" max="254" width="15.33203125" style="311" customWidth="1"/>
    <col min="255" max="255" width="12.6640625" style="311" customWidth="1"/>
    <col min="256" max="256" width="14.44140625" style="311" customWidth="1"/>
    <col min="257" max="257" width="12.44140625" style="311" customWidth="1"/>
    <col min="258" max="258" width="10.5546875" style="311" customWidth="1"/>
    <col min="259" max="259" width="11.6640625" style="311" customWidth="1"/>
    <col min="260" max="261" width="15.6640625" style="311" customWidth="1"/>
    <col min="262" max="263" width="16.109375" style="311" customWidth="1"/>
    <col min="264" max="499" width="10.6640625" style="311"/>
    <col min="500" max="500" width="4.6640625" style="311" customWidth="1"/>
    <col min="501" max="501" width="16" style="311" customWidth="1"/>
    <col min="502" max="502" width="10.5546875" style="311" customWidth="1"/>
    <col min="503" max="503" width="9.33203125" style="311" customWidth="1"/>
    <col min="504" max="504" width="12.88671875" style="311" customWidth="1"/>
    <col min="505" max="505" width="9.109375" style="311" customWidth="1"/>
    <col min="506" max="506" width="10.33203125" style="311" customWidth="1"/>
    <col min="507" max="507" width="11.6640625" style="311" customWidth="1"/>
    <col min="508" max="508" width="11.33203125" style="311" customWidth="1"/>
    <col min="509" max="509" width="11.88671875" style="311" customWidth="1"/>
    <col min="510" max="510" width="15.33203125" style="311" customWidth="1"/>
    <col min="511" max="511" width="12.6640625" style="311" customWidth="1"/>
    <col min="512" max="512" width="14.44140625" style="311" customWidth="1"/>
    <col min="513" max="513" width="12.44140625" style="311" customWidth="1"/>
    <col min="514" max="514" width="10.5546875" style="311" customWidth="1"/>
    <col min="515" max="515" width="11.6640625" style="311" customWidth="1"/>
    <col min="516" max="517" width="15.6640625" style="311" customWidth="1"/>
    <col min="518" max="519" width="16.109375" style="311" customWidth="1"/>
    <col min="520" max="755" width="10.6640625" style="311"/>
    <col min="756" max="756" width="4.6640625" style="311" customWidth="1"/>
    <col min="757" max="757" width="16" style="311" customWidth="1"/>
    <col min="758" max="758" width="10.5546875" style="311" customWidth="1"/>
    <col min="759" max="759" width="9.33203125" style="311" customWidth="1"/>
    <col min="760" max="760" width="12.88671875" style="311" customWidth="1"/>
    <col min="761" max="761" width="9.109375" style="311" customWidth="1"/>
    <col min="762" max="762" width="10.33203125" style="311" customWidth="1"/>
    <col min="763" max="763" width="11.6640625" style="311" customWidth="1"/>
    <col min="764" max="764" width="11.33203125" style="311" customWidth="1"/>
    <col min="765" max="765" width="11.88671875" style="311" customWidth="1"/>
    <col min="766" max="766" width="15.33203125" style="311" customWidth="1"/>
    <col min="767" max="767" width="12.6640625" style="311" customWidth="1"/>
    <col min="768" max="768" width="14.44140625" style="311" customWidth="1"/>
    <col min="769" max="769" width="12.44140625" style="311" customWidth="1"/>
    <col min="770" max="770" width="10.5546875" style="311" customWidth="1"/>
    <col min="771" max="771" width="11.6640625" style="311" customWidth="1"/>
    <col min="772" max="773" width="15.6640625" style="311" customWidth="1"/>
    <col min="774" max="775" width="16.109375" style="311" customWidth="1"/>
    <col min="776" max="1011" width="10.6640625" style="311"/>
    <col min="1012" max="1012" width="4.6640625" style="311" customWidth="1"/>
    <col min="1013" max="1013" width="16" style="311" customWidth="1"/>
    <col min="1014" max="1014" width="10.5546875" style="311" customWidth="1"/>
    <col min="1015" max="1015" width="9.33203125" style="311" customWidth="1"/>
    <col min="1016" max="1016" width="12.88671875" style="311" customWidth="1"/>
    <col min="1017" max="1017" width="9.109375" style="311" customWidth="1"/>
    <col min="1018" max="1018" width="10.33203125" style="311" customWidth="1"/>
    <col min="1019" max="1019" width="11.6640625" style="311" customWidth="1"/>
    <col min="1020" max="1020" width="11.33203125" style="311" customWidth="1"/>
    <col min="1021" max="1021" width="11.88671875" style="311" customWidth="1"/>
    <col min="1022" max="1022" width="15.33203125" style="311" customWidth="1"/>
    <col min="1023" max="1023" width="12.6640625" style="311" customWidth="1"/>
    <col min="1024" max="1024" width="14.44140625" style="311" customWidth="1"/>
    <col min="1025" max="1025" width="12.44140625" style="311" customWidth="1"/>
    <col min="1026" max="1026" width="10.5546875" style="311" customWidth="1"/>
    <col min="1027" max="1027" width="11.6640625" style="311" customWidth="1"/>
    <col min="1028" max="1029" width="15.6640625" style="311" customWidth="1"/>
    <col min="1030" max="1031" width="16.109375" style="311" customWidth="1"/>
    <col min="1032" max="1267" width="10.6640625" style="311"/>
    <col min="1268" max="1268" width="4.6640625" style="311" customWidth="1"/>
    <col min="1269" max="1269" width="16" style="311" customWidth="1"/>
    <col min="1270" max="1270" width="10.5546875" style="311" customWidth="1"/>
    <col min="1271" max="1271" width="9.33203125" style="311" customWidth="1"/>
    <col min="1272" max="1272" width="12.88671875" style="311" customWidth="1"/>
    <col min="1273" max="1273" width="9.109375" style="311" customWidth="1"/>
    <col min="1274" max="1274" width="10.33203125" style="311" customWidth="1"/>
    <col min="1275" max="1275" width="11.6640625" style="311" customWidth="1"/>
    <col min="1276" max="1276" width="11.33203125" style="311" customWidth="1"/>
    <col min="1277" max="1277" width="11.88671875" style="311" customWidth="1"/>
    <col min="1278" max="1278" width="15.33203125" style="311" customWidth="1"/>
    <col min="1279" max="1279" width="12.6640625" style="311" customWidth="1"/>
    <col min="1280" max="1280" width="14.44140625" style="311" customWidth="1"/>
    <col min="1281" max="1281" width="12.44140625" style="311" customWidth="1"/>
    <col min="1282" max="1282" width="10.5546875" style="311" customWidth="1"/>
    <col min="1283" max="1283" width="11.6640625" style="311" customWidth="1"/>
    <col min="1284" max="1285" width="15.6640625" style="311" customWidth="1"/>
    <col min="1286" max="1287" width="16.109375" style="311" customWidth="1"/>
    <col min="1288" max="1523" width="10.6640625" style="311"/>
    <col min="1524" max="1524" width="4.6640625" style="311" customWidth="1"/>
    <col min="1525" max="1525" width="16" style="311" customWidth="1"/>
    <col min="1526" max="1526" width="10.5546875" style="311" customWidth="1"/>
    <col min="1527" max="1527" width="9.33203125" style="311" customWidth="1"/>
    <col min="1528" max="1528" width="12.88671875" style="311" customWidth="1"/>
    <col min="1529" max="1529" width="9.109375" style="311" customWidth="1"/>
    <col min="1530" max="1530" width="10.33203125" style="311" customWidth="1"/>
    <col min="1531" max="1531" width="11.6640625" style="311" customWidth="1"/>
    <col min="1532" max="1532" width="11.33203125" style="311" customWidth="1"/>
    <col min="1533" max="1533" width="11.88671875" style="311" customWidth="1"/>
    <col min="1534" max="1534" width="15.33203125" style="311" customWidth="1"/>
    <col min="1535" max="1535" width="12.6640625" style="311" customWidth="1"/>
    <col min="1536" max="1536" width="14.44140625" style="311" customWidth="1"/>
    <col min="1537" max="1537" width="12.44140625" style="311" customWidth="1"/>
    <col min="1538" max="1538" width="10.5546875" style="311" customWidth="1"/>
    <col min="1539" max="1539" width="11.6640625" style="311" customWidth="1"/>
    <col min="1540" max="1541" width="15.6640625" style="311" customWidth="1"/>
    <col min="1542" max="1543" width="16.109375" style="311" customWidth="1"/>
    <col min="1544" max="1779" width="10.6640625" style="311"/>
    <col min="1780" max="1780" width="4.6640625" style="311" customWidth="1"/>
    <col min="1781" max="1781" width="16" style="311" customWidth="1"/>
    <col min="1782" max="1782" width="10.5546875" style="311" customWidth="1"/>
    <col min="1783" max="1783" width="9.33203125" style="311" customWidth="1"/>
    <col min="1784" max="1784" width="12.88671875" style="311" customWidth="1"/>
    <col min="1785" max="1785" width="9.109375" style="311" customWidth="1"/>
    <col min="1786" max="1786" width="10.33203125" style="311" customWidth="1"/>
    <col min="1787" max="1787" width="11.6640625" style="311" customWidth="1"/>
    <col min="1788" max="1788" width="11.33203125" style="311" customWidth="1"/>
    <col min="1789" max="1789" width="11.88671875" style="311" customWidth="1"/>
    <col min="1790" max="1790" width="15.33203125" style="311" customWidth="1"/>
    <col min="1791" max="1791" width="12.6640625" style="311" customWidth="1"/>
    <col min="1792" max="1792" width="14.44140625" style="311" customWidth="1"/>
    <col min="1793" max="1793" width="12.44140625" style="311" customWidth="1"/>
    <col min="1794" max="1794" width="10.5546875" style="311" customWidth="1"/>
    <col min="1795" max="1795" width="11.6640625" style="311" customWidth="1"/>
    <col min="1796" max="1797" width="15.6640625" style="311" customWidth="1"/>
    <col min="1798" max="1799" width="16.109375" style="311" customWidth="1"/>
    <col min="1800" max="2035" width="10.6640625" style="311"/>
    <col min="2036" max="2036" width="4.6640625" style="311" customWidth="1"/>
    <col min="2037" max="2037" width="16" style="311" customWidth="1"/>
    <col min="2038" max="2038" width="10.5546875" style="311" customWidth="1"/>
    <col min="2039" max="2039" width="9.33203125" style="311" customWidth="1"/>
    <col min="2040" max="2040" width="12.88671875" style="311" customWidth="1"/>
    <col min="2041" max="2041" width="9.109375" style="311" customWidth="1"/>
    <col min="2042" max="2042" width="10.33203125" style="311" customWidth="1"/>
    <col min="2043" max="2043" width="11.6640625" style="311" customWidth="1"/>
    <col min="2044" max="2044" width="11.33203125" style="311" customWidth="1"/>
    <col min="2045" max="2045" width="11.88671875" style="311" customWidth="1"/>
    <col min="2046" max="2046" width="15.33203125" style="311" customWidth="1"/>
    <col min="2047" max="2047" width="12.6640625" style="311" customWidth="1"/>
    <col min="2048" max="2048" width="14.44140625" style="311" customWidth="1"/>
    <col min="2049" max="2049" width="12.44140625" style="311" customWidth="1"/>
    <col min="2050" max="2050" width="10.5546875" style="311" customWidth="1"/>
    <col min="2051" max="2051" width="11.6640625" style="311" customWidth="1"/>
    <col min="2052" max="2053" width="15.6640625" style="311" customWidth="1"/>
    <col min="2054" max="2055" width="16.109375" style="311" customWidth="1"/>
    <col min="2056" max="2291" width="10.6640625" style="311"/>
    <col min="2292" max="2292" width="4.6640625" style="311" customWidth="1"/>
    <col min="2293" max="2293" width="16" style="311" customWidth="1"/>
    <col min="2294" max="2294" width="10.5546875" style="311" customWidth="1"/>
    <col min="2295" max="2295" width="9.33203125" style="311" customWidth="1"/>
    <col min="2296" max="2296" width="12.88671875" style="311" customWidth="1"/>
    <col min="2297" max="2297" width="9.109375" style="311" customWidth="1"/>
    <col min="2298" max="2298" width="10.33203125" style="311" customWidth="1"/>
    <col min="2299" max="2299" width="11.6640625" style="311" customWidth="1"/>
    <col min="2300" max="2300" width="11.33203125" style="311" customWidth="1"/>
    <col min="2301" max="2301" width="11.88671875" style="311" customWidth="1"/>
    <col min="2302" max="2302" width="15.33203125" style="311" customWidth="1"/>
    <col min="2303" max="2303" width="12.6640625" style="311" customWidth="1"/>
    <col min="2304" max="2304" width="14.44140625" style="311" customWidth="1"/>
    <col min="2305" max="2305" width="12.44140625" style="311" customWidth="1"/>
    <col min="2306" max="2306" width="10.5546875" style="311" customWidth="1"/>
    <col min="2307" max="2307" width="11.6640625" style="311" customWidth="1"/>
    <col min="2308" max="2309" width="15.6640625" style="311" customWidth="1"/>
    <col min="2310" max="2311" width="16.109375" style="311" customWidth="1"/>
    <col min="2312" max="2547" width="10.6640625" style="311"/>
    <col min="2548" max="2548" width="4.6640625" style="311" customWidth="1"/>
    <col min="2549" max="2549" width="16" style="311" customWidth="1"/>
    <col min="2550" max="2550" width="10.5546875" style="311" customWidth="1"/>
    <col min="2551" max="2551" width="9.33203125" style="311" customWidth="1"/>
    <col min="2552" max="2552" width="12.88671875" style="311" customWidth="1"/>
    <col min="2553" max="2553" width="9.109375" style="311" customWidth="1"/>
    <col min="2554" max="2554" width="10.33203125" style="311" customWidth="1"/>
    <col min="2555" max="2555" width="11.6640625" style="311" customWidth="1"/>
    <col min="2556" max="2556" width="11.33203125" style="311" customWidth="1"/>
    <col min="2557" max="2557" width="11.88671875" style="311" customWidth="1"/>
    <col min="2558" max="2558" width="15.33203125" style="311" customWidth="1"/>
    <col min="2559" max="2559" width="12.6640625" style="311" customWidth="1"/>
    <col min="2560" max="2560" width="14.44140625" style="311" customWidth="1"/>
    <col min="2561" max="2561" width="12.44140625" style="311" customWidth="1"/>
    <col min="2562" max="2562" width="10.5546875" style="311" customWidth="1"/>
    <col min="2563" max="2563" width="11.6640625" style="311" customWidth="1"/>
    <col min="2564" max="2565" width="15.6640625" style="311" customWidth="1"/>
    <col min="2566" max="2567" width="16.109375" style="311" customWidth="1"/>
    <col min="2568" max="2803" width="10.6640625" style="311"/>
    <col min="2804" max="2804" width="4.6640625" style="311" customWidth="1"/>
    <col min="2805" max="2805" width="16" style="311" customWidth="1"/>
    <col min="2806" max="2806" width="10.5546875" style="311" customWidth="1"/>
    <col min="2807" max="2807" width="9.33203125" style="311" customWidth="1"/>
    <col min="2808" max="2808" width="12.88671875" style="311" customWidth="1"/>
    <col min="2809" max="2809" width="9.109375" style="311" customWidth="1"/>
    <col min="2810" max="2810" width="10.33203125" style="311" customWidth="1"/>
    <col min="2811" max="2811" width="11.6640625" style="311" customWidth="1"/>
    <col min="2812" max="2812" width="11.33203125" style="311" customWidth="1"/>
    <col min="2813" max="2813" width="11.88671875" style="311" customWidth="1"/>
    <col min="2814" max="2814" width="15.33203125" style="311" customWidth="1"/>
    <col min="2815" max="2815" width="12.6640625" style="311" customWidth="1"/>
    <col min="2816" max="2816" width="14.44140625" style="311" customWidth="1"/>
    <col min="2817" max="2817" width="12.44140625" style="311" customWidth="1"/>
    <col min="2818" max="2818" width="10.5546875" style="311" customWidth="1"/>
    <col min="2819" max="2819" width="11.6640625" style="311" customWidth="1"/>
    <col min="2820" max="2821" width="15.6640625" style="311" customWidth="1"/>
    <col min="2822" max="2823" width="16.109375" style="311" customWidth="1"/>
    <col min="2824" max="3059" width="10.6640625" style="311"/>
    <col min="3060" max="3060" width="4.6640625" style="311" customWidth="1"/>
    <col min="3061" max="3061" width="16" style="311" customWidth="1"/>
    <col min="3062" max="3062" width="10.5546875" style="311" customWidth="1"/>
    <col min="3063" max="3063" width="9.33203125" style="311" customWidth="1"/>
    <col min="3064" max="3064" width="12.88671875" style="311" customWidth="1"/>
    <col min="3065" max="3065" width="9.109375" style="311" customWidth="1"/>
    <col min="3066" max="3066" width="10.33203125" style="311" customWidth="1"/>
    <col min="3067" max="3067" width="11.6640625" style="311" customWidth="1"/>
    <col min="3068" max="3068" width="11.33203125" style="311" customWidth="1"/>
    <col min="3069" max="3069" width="11.88671875" style="311" customWidth="1"/>
    <col min="3070" max="3070" width="15.33203125" style="311" customWidth="1"/>
    <col min="3071" max="3071" width="12.6640625" style="311" customWidth="1"/>
    <col min="3072" max="3072" width="14.44140625" style="311" customWidth="1"/>
    <col min="3073" max="3073" width="12.44140625" style="311" customWidth="1"/>
    <col min="3074" max="3074" width="10.5546875" style="311" customWidth="1"/>
    <col min="3075" max="3075" width="11.6640625" style="311" customWidth="1"/>
    <col min="3076" max="3077" width="15.6640625" style="311" customWidth="1"/>
    <col min="3078" max="3079" width="16.109375" style="311" customWidth="1"/>
    <col min="3080" max="3315" width="10.6640625" style="311"/>
    <col min="3316" max="3316" width="4.6640625" style="311" customWidth="1"/>
    <col min="3317" max="3317" width="16" style="311" customWidth="1"/>
    <col min="3318" max="3318" width="10.5546875" style="311" customWidth="1"/>
    <col min="3319" max="3319" width="9.33203125" style="311" customWidth="1"/>
    <col min="3320" max="3320" width="12.88671875" style="311" customWidth="1"/>
    <col min="3321" max="3321" width="9.109375" style="311" customWidth="1"/>
    <col min="3322" max="3322" width="10.33203125" style="311" customWidth="1"/>
    <col min="3323" max="3323" width="11.6640625" style="311" customWidth="1"/>
    <col min="3324" max="3324" width="11.33203125" style="311" customWidth="1"/>
    <col min="3325" max="3325" width="11.88671875" style="311" customWidth="1"/>
    <col min="3326" max="3326" width="15.33203125" style="311" customWidth="1"/>
    <col min="3327" max="3327" width="12.6640625" style="311" customWidth="1"/>
    <col min="3328" max="3328" width="14.44140625" style="311" customWidth="1"/>
    <col min="3329" max="3329" width="12.44140625" style="311" customWidth="1"/>
    <col min="3330" max="3330" width="10.5546875" style="311" customWidth="1"/>
    <col min="3331" max="3331" width="11.6640625" style="311" customWidth="1"/>
    <col min="3332" max="3333" width="15.6640625" style="311" customWidth="1"/>
    <col min="3334" max="3335" width="16.109375" style="311" customWidth="1"/>
    <col min="3336" max="3571" width="10.6640625" style="311"/>
    <col min="3572" max="3572" width="4.6640625" style="311" customWidth="1"/>
    <col min="3573" max="3573" width="16" style="311" customWidth="1"/>
    <col min="3574" max="3574" width="10.5546875" style="311" customWidth="1"/>
    <col min="3575" max="3575" width="9.33203125" style="311" customWidth="1"/>
    <col min="3576" max="3576" width="12.88671875" style="311" customWidth="1"/>
    <col min="3577" max="3577" width="9.109375" style="311" customWidth="1"/>
    <col min="3578" max="3578" width="10.33203125" style="311" customWidth="1"/>
    <col min="3579" max="3579" width="11.6640625" style="311" customWidth="1"/>
    <col min="3580" max="3580" width="11.33203125" style="311" customWidth="1"/>
    <col min="3581" max="3581" width="11.88671875" style="311" customWidth="1"/>
    <col min="3582" max="3582" width="15.33203125" style="311" customWidth="1"/>
    <col min="3583" max="3583" width="12.6640625" style="311" customWidth="1"/>
    <col min="3584" max="3584" width="14.44140625" style="311" customWidth="1"/>
    <col min="3585" max="3585" width="12.44140625" style="311" customWidth="1"/>
    <col min="3586" max="3586" width="10.5546875" style="311" customWidth="1"/>
    <col min="3587" max="3587" width="11.6640625" style="311" customWidth="1"/>
    <col min="3588" max="3589" width="15.6640625" style="311" customWidth="1"/>
    <col min="3590" max="3591" width="16.109375" style="311" customWidth="1"/>
    <col min="3592" max="3827" width="10.6640625" style="311"/>
    <col min="3828" max="3828" width="4.6640625" style="311" customWidth="1"/>
    <col min="3829" max="3829" width="16" style="311" customWidth="1"/>
    <col min="3830" max="3830" width="10.5546875" style="311" customWidth="1"/>
    <col min="3831" max="3831" width="9.33203125" style="311" customWidth="1"/>
    <col min="3832" max="3832" width="12.88671875" style="311" customWidth="1"/>
    <col min="3833" max="3833" width="9.109375" style="311" customWidth="1"/>
    <col min="3834" max="3834" width="10.33203125" style="311" customWidth="1"/>
    <col min="3835" max="3835" width="11.6640625" style="311" customWidth="1"/>
    <col min="3836" max="3836" width="11.33203125" style="311" customWidth="1"/>
    <col min="3837" max="3837" width="11.88671875" style="311" customWidth="1"/>
    <col min="3838" max="3838" width="15.33203125" style="311" customWidth="1"/>
    <col min="3839" max="3839" width="12.6640625" style="311" customWidth="1"/>
    <col min="3840" max="3840" width="14.44140625" style="311" customWidth="1"/>
    <col min="3841" max="3841" width="12.44140625" style="311" customWidth="1"/>
    <col min="3842" max="3842" width="10.5546875" style="311" customWidth="1"/>
    <col min="3843" max="3843" width="11.6640625" style="311" customWidth="1"/>
    <col min="3844" max="3845" width="15.6640625" style="311" customWidth="1"/>
    <col min="3846" max="3847" width="16.109375" style="311" customWidth="1"/>
    <col min="3848" max="4083" width="10.6640625" style="311"/>
    <col min="4084" max="4084" width="4.6640625" style="311" customWidth="1"/>
    <col min="4085" max="4085" width="16" style="311" customWidth="1"/>
    <col min="4086" max="4086" width="10.5546875" style="311" customWidth="1"/>
    <col min="4087" max="4087" width="9.33203125" style="311" customWidth="1"/>
    <col min="4088" max="4088" width="12.88671875" style="311" customWidth="1"/>
    <col min="4089" max="4089" width="9.109375" style="311" customWidth="1"/>
    <col min="4090" max="4090" width="10.33203125" style="311" customWidth="1"/>
    <col min="4091" max="4091" width="11.6640625" style="311" customWidth="1"/>
    <col min="4092" max="4092" width="11.33203125" style="311" customWidth="1"/>
    <col min="4093" max="4093" width="11.88671875" style="311" customWidth="1"/>
    <col min="4094" max="4094" width="15.33203125" style="311" customWidth="1"/>
    <col min="4095" max="4095" width="12.6640625" style="311" customWidth="1"/>
    <col min="4096" max="4096" width="14.44140625" style="311" customWidth="1"/>
    <col min="4097" max="4097" width="12.44140625" style="311" customWidth="1"/>
    <col min="4098" max="4098" width="10.5546875" style="311" customWidth="1"/>
    <col min="4099" max="4099" width="11.6640625" style="311" customWidth="1"/>
    <col min="4100" max="4101" width="15.6640625" style="311" customWidth="1"/>
    <col min="4102" max="4103" width="16.109375" style="311" customWidth="1"/>
    <col min="4104" max="4339" width="10.6640625" style="311"/>
    <col min="4340" max="4340" width="4.6640625" style="311" customWidth="1"/>
    <col min="4341" max="4341" width="16" style="311" customWidth="1"/>
    <col min="4342" max="4342" width="10.5546875" style="311" customWidth="1"/>
    <col min="4343" max="4343" width="9.33203125" style="311" customWidth="1"/>
    <col min="4344" max="4344" width="12.88671875" style="311" customWidth="1"/>
    <col min="4345" max="4345" width="9.109375" style="311" customWidth="1"/>
    <col min="4346" max="4346" width="10.33203125" style="311" customWidth="1"/>
    <col min="4347" max="4347" width="11.6640625" style="311" customWidth="1"/>
    <col min="4348" max="4348" width="11.33203125" style="311" customWidth="1"/>
    <col min="4349" max="4349" width="11.88671875" style="311" customWidth="1"/>
    <col min="4350" max="4350" width="15.33203125" style="311" customWidth="1"/>
    <col min="4351" max="4351" width="12.6640625" style="311" customWidth="1"/>
    <col min="4352" max="4352" width="14.44140625" style="311" customWidth="1"/>
    <col min="4353" max="4353" width="12.44140625" style="311" customWidth="1"/>
    <col min="4354" max="4354" width="10.5546875" style="311" customWidth="1"/>
    <col min="4355" max="4355" width="11.6640625" style="311" customWidth="1"/>
    <col min="4356" max="4357" width="15.6640625" style="311" customWidth="1"/>
    <col min="4358" max="4359" width="16.109375" style="311" customWidth="1"/>
    <col min="4360" max="4595" width="10.6640625" style="311"/>
    <col min="4596" max="4596" width="4.6640625" style="311" customWidth="1"/>
    <col min="4597" max="4597" width="16" style="311" customWidth="1"/>
    <col min="4598" max="4598" width="10.5546875" style="311" customWidth="1"/>
    <col min="4599" max="4599" width="9.33203125" style="311" customWidth="1"/>
    <col min="4600" max="4600" width="12.88671875" style="311" customWidth="1"/>
    <col min="4601" max="4601" width="9.109375" style="311" customWidth="1"/>
    <col min="4602" max="4602" width="10.33203125" style="311" customWidth="1"/>
    <col min="4603" max="4603" width="11.6640625" style="311" customWidth="1"/>
    <col min="4604" max="4604" width="11.33203125" style="311" customWidth="1"/>
    <col min="4605" max="4605" width="11.88671875" style="311" customWidth="1"/>
    <col min="4606" max="4606" width="15.33203125" style="311" customWidth="1"/>
    <col min="4607" max="4607" width="12.6640625" style="311" customWidth="1"/>
    <col min="4608" max="4608" width="14.44140625" style="311" customWidth="1"/>
    <col min="4609" max="4609" width="12.44140625" style="311" customWidth="1"/>
    <col min="4610" max="4610" width="10.5546875" style="311" customWidth="1"/>
    <col min="4611" max="4611" width="11.6640625" style="311" customWidth="1"/>
    <col min="4612" max="4613" width="15.6640625" style="311" customWidth="1"/>
    <col min="4614" max="4615" width="16.109375" style="311" customWidth="1"/>
    <col min="4616" max="4851" width="10.6640625" style="311"/>
    <col min="4852" max="4852" width="4.6640625" style="311" customWidth="1"/>
    <col min="4853" max="4853" width="16" style="311" customWidth="1"/>
    <col min="4854" max="4854" width="10.5546875" style="311" customWidth="1"/>
    <col min="4855" max="4855" width="9.33203125" style="311" customWidth="1"/>
    <col min="4856" max="4856" width="12.88671875" style="311" customWidth="1"/>
    <col min="4857" max="4857" width="9.109375" style="311" customWidth="1"/>
    <col min="4858" max="4858" width="10.33203125" style="311" customWidth="1"/>
    <col min="4859" max="4859" width="11.6640625" style="311" customWidth="1"/>
    <col min="4860" max="4860" width="11.33203125" style="311" customWidth="1"/>
    <col min="4861" max="4861" width="11.88671875" style="311" customWidth="1"/>
    <col min="4862" max="4862" width="15.33203125" style="311" customWidth="1"/>
    <col min="4863" max="4863" width="12.6640625" style="311" customWidth="1"/>
    <col min="4864" max="4864" width="14.44140625" style="311" customWidth="1"/>
    <col min="4865" max="4865" width="12.44140625" style="311" customWidth="1"/>
    <col min="4866" max="4866" width="10.5546875" style="311" customWidth="1"/>
    <col min="4867" max="4867" width="11.6640625" style="311" customWidth="1"/>
    <col min="4868" max="4869" width="15.6640625" style="311" customWidth="1"/>
    <col min="4870" max="4871" width="16.109375" style="311" customWidth="1"/>
    <col min="4872" max="5107" width="10.6640625" style="311"/>
    <col min="5108" max="5108" width="4.6640625" style="311" customWidth="1"/>
    <col min="5109" max="5109" width="16" style="311" customWidth="1"/>
    <col min="5110" max="5110" width="10.5546875" style="311" customWidth="1"/>
    <col min="5111" max="5111" width="9.33203125" style="311" customWidth="1"/>
    <col min="5112" max="5112" width="12.88671875" style="311" customWidth="1"/>
    <col min="5113" max="5113" width="9.109375" style="311" customWidth="1"/>
    <col min="5114" max="5114" width="10.33203125" style="311" customWidth="1"/>
    <col min="5115" max="5115" width="11.6640625" style="311" customWidth="1"/>
    <col min="5116" max="5116" width="11.33203125" style="311" customWidth="1"/>
    <col min="5117" max="5117" width="11.88671875" style="311" customWidth="1"/>
    <col min="5118" max="5118" width="15.33203125" style="311" customWidth="1"/>
    <col min="5119" max="5119" width="12.6640625" style="311" customWidth="1"/>
    <col min="5120" max="5120" width="14.44140625" style="311" customWidth="1"/>
    <col min="5121" max="5121" width="12.44140625" style="311" customWidth="1"/>
    <col min="5122" max="5122" width="10.5546875" style="311" customWidth="1"/>
    <col min="5123" max="5123" width="11.6640625" style="311" customWidth="1"/>
    <col min="5124" max="5125" width="15.6640625" style="311" customWidth="1"/>
    <col min="5126" max="5127" width="16.109375" style="311" customWidth="1"/>
    <col min="5128" max="5363" width="10.6640625" style="311"/>
    <col min="5364" max="5364" width="4.6640625" style="311" customWidth="1"/>
    <col min="5365" max="5365" width="16" style="311" customWidth="1"/>
    <col min="5366" max="5366" width="10.5546875" style="311" customWidth="1"/>
    <col min="5367" max="5367" width="9.33203125" style="311" customWidth="1"/>
    <col min="5368" max="5368" width="12.88671875" style="311" customWidth="1"/>
    <col min="5369" max="5369" width="9.109375" style="311" customWidth="1"/>
    <col min="5370" max="5370" width="10.33203125" style="311" customWidth="1"/>
    <col min="5371" max="5371" width="11.6640625" style="311" customWidth="1"/>
    <col min="5372" max="5372" width="11.33203125" style="311" customWidth="1"/>
    <col min="5373" max="5373" width="11.88671875" style="311" customWidth="1"/>
    <col min="5374" max="5374" width="15.33203125" style="311" customWidth="1"/>
    <col min="5375" max="5375" width="12.6640625" style="311" customWidth="1"/>
    <col min="5376" max="5376" width="14.44140625" style="311" customWidth="1"/>
    <col min="5377" max="5377" width="12.44140625" style="311" customWidth="1"/>
    <col min="5378" max="5378" width="10.5546875" style="311" customWidth="1"/>
    <col min="5379" max="5379" width="11.6640625" style="311" customWidth="1"/>
    <col min="5380" max="5381" width="15.6640625" style="311" customWidth="1"/>
    <col min="5382" max="5383" width="16.109375" style="311" customWidth="1"/>
    <col min="5384" max="5619" width="10.6640625" style="311"/>
    <col min="5620" max="5620" width="4.6640625" style="311" customWidth="1"/>
    <col min="5621" max="5621" width="16" style="311" customWidth="1"/>
    <col min="5622" max="5622" width="10.5546875" style="311" customWidth="1"/>
    <col min="5623" max="5623" width="9.33203125" style="311" customWidth="1"/>
    <col min="5624" max="5624" width="12.88671875" style="311" customWidth="1"/>
    <col min="5625" max="5625" width="9.109375" style="311" customWidth="1"/>
    <col min="5626" max="5626" width="10.33203125" style="311" customWidth="1"/>
    <col min="5627" max="5627" width="11.6640625" style="311" customWidth="1"/>
    <col min="5628" max="5628" width="11.33203125" style="311" customWidth="1"/>
    <col min="5629" max="5629" width="11.88671875" style="311" customWidth="1"/>
    <col min="5630" max="5630" width="15.33203125" style="311" customWidth="1"/>
    <col min="5631" max="5631" width="12.6640625" style="311" customWidth="1"/>
    <col min="5632" max="5632" width="14.44140625" style="311" customWidth="1"/>
    <col min="5633" max="5633" width="12.44140625" style="311" customWidth="1"/>
    <col min="5634" max="5634" width="10.5546875" style="311" customWidth="1"/>
    <col min="5635" max="5635" width="11.6640625" style="311" customWidth="1"/>
    <col min="5636" max="5637" width="15.6640625" style="311" customWidth="1"/>
    <col min="5638" max="5639" width="16.109375" style="311" customWidth="1"/>
    <col min="5640" max="5875" width="10.6640625" style="311"/>
    <col min="5876" max="5876" width="4.6640625" style="311" customWidth="1"/>
    <col min="5877" max="5877" width="16" style="311" customWidth="1"/>
    <col min="5878" max="5878" width="10.5546875" style="311" customWidth="1"/>
    <col min="5879" max="5879" width="9.33203125" style="311" customWidth="1"/>
    <col min="5880" max="5880" width="12.88671875" style="311" customWidth="1"/>
    <col min="5881" max="5881" width="9.109375" style="311" customWidth="1"/>
    <col min="5882" max="5882" width="10.33203125" style="311" customWidth="1"/>
    <col min="5883" max="5883" width="11.6640625" style="311" customWidth="1"/>
    <col min="5884" max="5884" width="11.33203125" style="311" customWidth="1"/>
    <col min="5885" max="5885" width="11.88671875" style="311" customWidth="1"/>
    <col min="5886" max="5886" width="15.33203125" style="311" customWidth="1"/>
    <col min="5887" max="5887" width="12.6640625" style="311" customWidth="1"/>
    <col min="5888" max="5888" width="14.44140625" style="311" customWidth="1"/>
    <col min="5889" max="5889" width="12.44140625" style="311" customWidth="1"/>
    <col min="5890" max="5890" width="10.5546875" style="311" customWidth="1"/>
    <col min="5891" max="5891" width="11.6640625" style="311" customWidth="1"/>
    <col min="5892" max="5893" width="15.6640625" style="311" customWidth="1"/>
    <col min="5894" max="5895" width="16.109375" style="311" customWidth="1"/>
    <col min="5896" max="6131" width="10.6640625" style="311"/>
    <col min="6132" max="6132" width="4.6640625" style="311" customWidth="1"/>
    <col min="6133" max="6133" width="16" style="311" customWidth="1"/>
    <col min="6134" max="6134" width="10.5546875" style="311" customWidth="1"/>
    <col min="6135" max="6135" width="9.33203125" style="311" customWidth="1"/>
    <col min="6136" max="6136" width="12.88671875" style="311" customWidth="1"/>
    <col min="6137" max="6137" width="9.109375" style="311" customWidth="1"/>
    <col min="6138" max="6138" width="10.33203125" style="311" customWidth="1"/>
    <col min="6139" max="6139" width="11.6640625" style="311" customWidth="1"/>
    <col min="6140" max="6140" width="11.33203125" style="311" customWidth="1"/>
    <col min="6141" max="6141" width="11.88671875" style="311" customWidth="1"/>
    <col min="6142" max="6142" width="15.33203125" style="311" customWidth="1"/>
    <col min="6143" max="6143" width="12.6640625" style="311" customWidth="1"/>
    <col min="6144" max="6144" width="14.44140625" style="311" customWidth="1"/>
    <col min="6145" max="6145" width="12.44140625" style="311" customWidth="1"/>
    <col min="6146" max="6146" width="10.5546875" style="311" customWidth="1"/>
    <col min="6147" max="6147" width="11.6640625" style="311" customWidth="1"/>
    <col min="6148" max="6149" width="15.6640625" style="311" customWidth="1"/>
    <col min="6150" max="6151" width="16.109375" style="311" customWidth="1"/>
    <col min="6152" max="6387" width="10.6640625" style="311"/>
    <col min="6388" max="6388" width="4.6640625" style="311" customWidth="1"/>
    <col min="6389" max="6389" width="16" style="311" customWidth="1"/>
    <col min="6390" max="6390" width="10.5546875" style="311" customWidth="1"/>
    <col min="6391" max="6391" width="9.33203125" style="311" customWidth="1"/>
    <col min="6392" max="6392" width="12.88671875" style="311" customWidth="1"/>
    <col min="6393" max="6393" width="9.109375" style="311" customWidth="1"/>
    <col min="6394" max="6394" width="10.33203125" style="311" customWidth="1"/>
    <col min="6395" max="6395" width="11.6640625" style="311" customWidth="1"/>
    <col min="6396" max="6396" width="11.33203125" style="311" customWidth="1"/>
    <col min="6397" max="6397" width="11.88671875" style="311" customWidth="1"/>
    <col min="6398" max="6398" width="15.33203125" style="311" customWidth="1"/>
    <col min="6399" max="6399" width="12.6640625" style="311" customWidth="1"/>
    <col min="6400" max="6400" width="14.44140625" style="311" customWidth="1"/>
    <col min="6401" max="6401" width="12.44140625" style="311" customWidth="1"/>
    <col min="6402" max="6402" width="10.5546875" style="311" customWidth="1"/>
    <col min="6403" max="6403" width="11.6640625" style="311" customWidth="1"/>
    <col min="6404" max="6405" width="15.6640625" style="311" customWidth="1"/>
    <col min="6406" max="6407" width="16.109375" style="311" customWidth="1"/>
    <col min="6408" max="6643" width="10.6640625" style="311"/>
    <col min="6644" max="6644" width="4.6640625" style="311" customWidth="1"/>
    <col min="6645" max="6645" width="16" style="311" customWidth="1"/>
    <col min="6646" max="6646" width="10.5546875" style="311" customWidth="1"/>
    <col min="6647" max="6647" width="9.33203125" style="311" customWidth="1"/>
    <col min="6648" max="6648" width="12.88671875" style="311" customWidth="1"/>
    <col min="6649" max="6649" width="9.109375" style="311" customWidth="1"/>
    <col min="6650" max="6650" width="10.33203125" style="311" customWidth="1"/>
    <col min="6651" max="6651" width="11.6640625" style="311" customWidth="1"/>
    <col min="6652" max="6652" width="11.33203125" style="311" customWidth="1"/>
    <col min="6653" max="6653" width="11.88671875" style="311" customWidth="1"/>
    <col min="6654" max="6654" width="15.33203125" style="311" customWidth="1"/>
    <col min="6655" max="6655" width="12.6640625" style="311" customWidth="1"/>
    <col min="6656" max="6656" width="14.44140625" style="311" customWidth="1"/>
    <col min="6657" max="6657" width="12.44140625" style="311" customWidth="1"/>
    <col min="6658" max="6658" width="10.5546875" style="311" customWidth="1"/>
    <col min="6659" max="6659" width="11.6640625" style="311" customWidth="1"/>
    <col min="6660" max="6661" width="15.6640625" style="311" customWidth="1"/>
    <col min="6662" max="6663" width="16.109375" style="311" customWidth="1"/>
    <col min="6664" max="6899" width="10.6640625" style="311"/>
    <col min="6900" max="6900" width="4.6640625" style="311" customWidth="1"/>
    <col min="6901" max="6901" width="16" style="311" customWidth="1"/>
    <col min="6902" max="6902" width="10.5546875" style="311" customWidth="1"/>
    <col min="6903" max="6903" width="9.33203125" style="311" customWidth="1"/>
    <col min="6904" max="6904" width="12.88671875" style="311" customWidth="1"/>
    <col min="6905" max="6905" width="9.109375" style="311" customWidth="1"/>
    <col min="6906" max="6906" width="10.33203125" style="311" customWidth="1"/>
    <col min="6907" max="6907" width="11.6640625" style="311" customWidth="1"/>
    <col min="6908" max="6908" width="11.33203125" style="311" customWidth="1"/>
    <col min="6909" max="6909" width="11.88671875" style="311" customWidth="1"/>
    <col min="6910" max="6910" width="15.33203125" style="311" customWidth="1"/>
    <col min="6911" max="6911" width="12.6640625" style="311" customWidth="1"/>
    <col min="6912" max="6912" width="14.44140625" style="311" customWidth="1"/>
    <col min="6913" max="6913" width="12.44140625" style="311" customWidth="1"/>
    <col min="6914" max="6914" width="10.5546875" style="311" customWidth="1"/>
    <col min="6915" max="6915" width="11.6640625" style="311" customWidth="1"/>
    <col min="6916" max="6917" width="15.6640625" style="311" customWidth="1"/>
    <col min="6918" max="6919" width="16.109375" style="311" customWidth="1"/>
    <col min="6920" max="7155" width="10.6640625" style="311"/>
    <col min="7156" max="7156" width="4.6640625" style="311" customWidth="1"/>
    <col min="7157" max="7157" width="16" style="311" customWidth="1"/>
    <col min="7158" max="7158" width="10.5546875" style="311" customWidth="1"/>
    <col min="7159" max="7159" width="9.33203125" style="311" customWidth="1"/>
    <col min="7160" max="7160" width="12.88671875" style="311" customWidth="1"/>
    <col min="7161" max="7161" width="9.109375" style="311" customWidth="1"/>
    <col min="7162" max="7162" width="10.33203125" style="311" customWidth="1"/>
    <col min="7163" max="7163" width="11.6640625" style="311" customWidth="1"/>
    <col min="7164" max="7164" width="11.33203125" style="311" customWidth="1"/>
    <col min="7165" max="7165" width="11.88671875" style="311" customWidth="1"/>
    <col min="7166" max="7166" width="15.33203125" style="311" customWidth="1"/>
    <col min="7167" max="7167" width="12.6640625" style="311" customWidth="1"/>
    <col min="7168" max="7168" width="14.44140625" style="311" customWidth="1"/>
    <col min="7169" max="7169" width="12.44140625" style="311" customWidth="1"/>
    <col min="7170" max="7170" width="10.5546875" style="311" customWidth="1"/>
    <col min="7171" max="7171" width="11.6640625" style="311" customWidth="1"/>
    <col min="7172" max="7173" width="15.6640625" style="311" customWidth="1"/>
    <col min="7174" max="7175" width="16.109375" style="311" customWidth="1"/>
    <col min="7176" max="7411" width="10.6640625" style="311"/>
    <col min="7412" max="7412" width="4.6640625" style="311" customWidth="1"/>
    <col min="7413" max="7413" width="16" style="311" customWidth="1"/>
    <col min="7414" max="7414" width="10.5546875" style="311" customWidth="1"/>
    <col min="7415" max="7415" width="9.33203125" style="311" customWidth="1"/>
    <col min="7416" max="7416" width="12.88671875" style="311" customWidth="1"/>
    <col min="7417" max="7417" width="9.109375" style="311" customWidth="1"/>
    <col min="7418" max="7418" width="10.33203125" style="311" customWidth="1"/>
    <col min="7419" max="7419" width="11.6640625" style="311" customWidth="1"/>
    <col min="7420" max="7420" width="11.33203125" style="311" customWidth="1"/>
    <col min="7421" max="7421" width="11.88671875" style="311" customWidth="1"/>
    <col min="7422" max="7422" width="15.33203125" style="311" customWidth="1"/>
    <col min="7423" max="7423" width="12.6640625" style="311" customWidth="1"/>
    <col min="7424" max="7424" width="14.44140625" style="311" customWidth="1"/>
    <col min="7425" max="7425" width="12.44140625" style="311" customWidth="1"/>
    <col min="7426" max="7426" width="10.5546875" style="311" customWidth="1"/>
    <col min="7427" max="7427" width="11.6640625" style="311" customWidth="1"/>
    <col min="7428" max="7429" width="15.6640625" style="311" customWidth="1"/>
    <col min="7430" max="7431" width="16.109375" style="311" customWidth="1"/>
    <col min="7432" max="7667" width="10.6640625" style="311"/>
    <col min="7668" max="7668" width="4.6640625" style="311" customWidth="1"/>
    <col min="7669" max="7669" width="16" style="311" customWidth="1"/>
    <col min="7670" max="7670" width="10.5546875" style="311" customWidth="1"/>
    <col min="7671" max="7671" width="9.33203125" style="311" customWidth="1"/>
    <col min="7672" max="7672" width="12.88671875" style="311" customWidth="1"/>
    <col min="7673" max="7673" width="9.109375" style="311" customWidth="1"/>
    <col min="7674" max="7674" width="10.33203125" style="311" customWidth="1"/>
    <col min="7675" max="7675" width="11.6640625" style="311" customWidth="1"/>
    <col min="7676" max="7676" width="11.33203125" style="311" customWidth="1"/>
    <col min="7677" max="7677" width="11.88671875" style="311" customWidth="1"/>
    <col min="7678" max="7678" width="15.33203125" style="311" customWidth="1"/>
    <col min="7679" max="7679" width="12.6640625" style="311" customWidth="1"/>
    <col min="7680" max="7680" width="14.44140625" style="311" customWidth="1"/>
    <col min="7681" max="7681" width="12.44140625" style="311" customWidth="1"/>
    <col min="7682" max="7682" width="10.5546875" style="311" customWidth="1"/>
    <col min="7683" max="7683" width="11.6640625" style="311" customWidth="1"/>
    <col min="7684" max="7685" width="15.6640625" style="311" customWidth="1"/>
    <col min="7686" max="7687" width="16.109375" style="311" customWidth="1"/>
    <col min="7688" max="7923" width="10.6640625" style="311"/>
    <col min="7924" max="7924" width="4.6640625" style="311" customWidth="1"/>
    <col min="7925" max="7925" width="16" style="311" customWidth="1"/>
    <col min="7926" max="7926" width="10.5546875" style="311" customWidth="1"/>
    <col min="7927" max="7927" width="9.33203125" style="311" customWidth="1"/>
    <col min="7928" max="7928" width="12.88671875" style="311" customWidth="1"/>
    <col min="7929" max="7929" width="9.109375" style="311" customWidth="1"/>
    <col min="7930" max="7930" width="10.33203125" style="311" customWidth="1"/>
    <col min="7931" max="7931" width="11.6640625" style="311" customWidth="1"/>
    <col min="7932" max="7932" width="11.33203125" style="311" customWidth="1"/>
    <col min="7933" max="7933" width="11.88671875" style="311" customWidth="1"/>
    <col min="7934" max="7934" width="15.33203125" style="311" customWidth="1"/>
    <col min="7935" max="7935" width="12.6640625" style="311" customWidth="1"/>
    <col min="7936" max="7936" width="14.44140625" style="311" customWidth="1"/>
    <col min="7937" max="7937" width="12.44140625" style="311" customWidth="1"/>
    <col min="7938" max="7938" width="10.5546875" style="311" customWidth="1"/>
    <col min="7939" max="7939" width="11.6640625" style="311" customWidth="1"/>
    <col min="7940" max="7941" width="15.6640625" style="311" customWidth="1"/>
    <col min="7942" max="7943" width="16.109375" style="311" customWidth="1"/>
    <col min="7944" max="8179" width="10.6640625" style="311"/>
    <col min="8180" max="8180" width="4.6640625" style="311" customWidth="1"/>
    <col min="8181" max="8181" width="16" style="311" customWidth="1"/>
    <col min="8182" max="8182" width="10.5546875" style="311" customWidth="1"/>
    <col min="8183" max="8183" width="9.33203125" style="311" customWidth="1"/>
    <col min="8184" max="8184" width="12.88671875" style="311" customWidth="1"/>
    <col min="8185" max="8185" width="9.109375" style="311" customWidth="1"/>
    <col min="8186" max="8186" width="10.33203125" style="311" customWidth="1"/>
    <col min="8187" max="8187" width="11.6640625" style="311" customWidth="1"/>
    <col min="8188" max="8188" width="11.33203125" style="311" customWidth="1"/>
    <col min="8189" max="8189" width="11.88671875" style="311" customWidth="1"/>
    <col min="8190" max="8190" width="15.33203125" style="311" customWidth="1"/>
    <col min="8191" max="8191" width="12.6640625" style="311" customWidth="1"/>
    <col min="8192" max="8192" width="14.44140625" style="311" customWidth="1"/>
    <col min="8193" max="8193" width="12.44140625" style="311" customWidth="1"/>
    <col min="8194" max="8194" width="10.5546875" style="311" customWidth="1"/>
    <col min="8195" max="8195" width="11.6640625" style="311" customWidth="1"/>
    <col min="8196" max="8197" width="15.6640625" style="311" customWidth="1"/>
    <col min="8198" max="8199" width="16.109375" style="311" customWidth="1"/>
    <col min="8200" max="8435" width="10.6640625" style="311"/>
    <col min="8436" max="8436" width="4.6640625" style="311" customWidth="1"/>
    <col min="8437" max="8437" width="16" style="311" customWidth="1"/>
    <col min="8438" max="8438" width="10.5546875" style="311" customWidth="1"/>
    <col min="8439" max="8439" width="9.33203125" style="311" customWidth="1"/>
    <col min="8440" max="8440" width="12.88671875" style="311" customWidth="1"/>
    <col min="8441" max="8441" width="9.109375" style="311" customWidth="1"/>
    <col min="8442" max="8442" width="10.33203125" style="311" customWidth="1"/>
    <col min="8443" max="8443" width="11.6640625" style="311" customWidth="1"/>
    <col min="8444" max="8444" width="11.33203125" style="311" customWidth="1"/>
    <col min="8445" max="8445" width="11.88671875" style="311" customWidth="1"/>
    <col min="8446" max="8446" width="15.33203125" style="311" customWidth="1"/>
    <col min="8447" max="8447" width="12.6640625" style="311" customWidth="1"/>
    <col min="8448" max="8448" width="14.44140625" style="311" customWidth="1"/>
    <col min="8449" max="8449" width="12.44140625" style="311" customWidth="1"/>
    <col min="8450" max="8450" width="10.5546875" style="311" customWidth="1"/>
    <col min="8451" max="8451" width="11.6640625" style="311" customWidth="1"/>
    <col min="8452" max="8453" width="15.6640625" style="311" customWidth="1"/>
    <col min="8454" max="8455" width="16.109375" style="311" customWidth="1"/>
    <col min="8456" max="8691" width="10.6640625" style="311"/>
    <col min="8692" max="8692" width="4.6640625" style="311" customWidth="1"/>
    <col min="8693" max="8693" width="16" style="311" customWidth="1"/>
    <col min="8694" max="8694" width="10.5546875" style="311" customWidth="1"/>
    <col min="8695" max="8695" width="9.33203125" style="311" customWidth="1"/>
    <col min="8696" max="8696" width="12.88671875" style="311" customWidth="1"/>
    <col min="8697" max="8697" width="9.109375" style="311" customWidth="1"/>
    <col min="8698" max="8698" width="10.33203125" style="311" customWidth="1"/>
    <col min="8699" max="8699" width="11.6640625" style="311" customWidth="1"/>
    <col min="8700" max="8700" width="11.33203125" style="311" customWidth="1"/>
    <col min="8701" max="8701" width="11.88671875" style="311" customWidth="1"/>
    <col min="8702" max="8702" width="15.33203125" style="311" customWidth="1"/>
    <col min="8703" max="8703" width="12.6640625" style="311" customWidth="1"/>
    <col min="8704" max="8704" width="14.44140625" style="311" customWidth="1"/>
    <col min="8705" max="8705" width="12.44140625" style="311" customWidth="1"/>
    <col min="8706" max="8706" width="10.5546875" style="311" customWidth="1"/>
    <col min="8707" max="8707" width="11.6640625" style="311" customWidth="1"/>
    <col min="8708" max="8709" width="15.6640625" style="311" customWidth="1"/>
    <col min="8710" max="8711" width="16.109375" style="311" customWidth="1"/>
    <col min="8712" max="8947" width="10.6640625" style="311"/>
    <col min="8948" max="8948" width="4.6640625" style="311" customWidth="1"/>
    <col min="8949" max="8949" width="16" style="311" customWidth="1"/>
    <col min="8950" max="8950" width="10.5546875" style="311" customWidth="1"/>
    <col min="8951" max="8951" width="9.33203125" style="311" customWidth="1"/>
    <col min="8952" max="8952" width="12.88671875" style="311" customWidth="1"/>
    <col min="8953" max="8953" width="9.109375" style="311" customWidth="1"/>
    <col min="8954" max="8954" width="10.33203125" style="311" customWidth="1"/>
    <col min="8955" max="8955" width="11.6640625" style="311" customWidth="1"/>
    <col min="8956" max="8956" width="11.33203125" style="311" customWidth="1"/>
    <col min="8957" max="8957" width="11.88671875" style="311" customWidth="1"/>
    <col min="8958" max="8958" width="15.33203125" style="311" customWidth="1"/>
    <col min="8959" max="8959" width="12.6640625" style="311" customWidth="1"/>
    <col min="8960" max="8960" width="14.44140625" style="311" customWidth="1"/>
    <col min="8961" max="8961" width="12.44140625" style="311" customWidth="1"/>
    <col min="8962" max="8962" width="10.5546875" style="311" customWidth="1"/>
    <col min="8963" max="8963" width="11.6640625" style="311" customWidth="1"/>
    <col min="8964" max="8965" width="15.6640625" style="311" customWidth="1"/>
    <col min="8966" max="8967" width="16.109375" style="311" customWidth="1"/>
    <col min="8968" max="9203" width="10.6640625" style="311"/>
    <col min="9204" max="9204" width="4.6640625" style="311" customWidth="1"/>
    <col min="9205" max="9205" width="16" style="311" customWidth="1"/>
    <col min="9206" max="9206" width="10.5546875" style="311" customWidth="1"/>
    <col min="9207" max="9207" width="9.33203125" style="311" customWidth="1"/>
    <col min="9208" max="9208" width="12.88671875" style="311" customWidth="1"/>
    <col min="9209" max="9209" width="9.109375" style="311" customWidth="1"/>
    <col min="9210" max="9210" width="10.33203125" style="311" customWidth="1"/>
    <col min="9211" max="9211" width="11.6640625" style="311" customWidth="1"/>
    <col min="9212" max="9212" width="11.33203125" style="311" customWidth="1"/>
    <col min="9213" max="9213" width="11.88671875" style="311" customWidth="1"/>
    <col min="9214" max="9214" width="15.33203125" style="311" customWidth="1"/>
    <col min="9215" max="9215" width="12.6640625" style="311" customWidth="1"/>
    <col min="9216" max="9216" width="14.44140625" style="311" customWidth="1"/>
    <col min="9217" max="9217" width="12.44140625" style="311" customWidth="1"/>
    <col min="9218" max="9218" width="10.5546875" style="311" customWidth="1"/>
    <col min="9219" max="9219" width="11.6640625" style="311" customWidth="1"/>
    <col min="9220" max="9221" width="15.6640625" style="311" customWidth="1"/>
    <col min="9222" max="9223" width="16.109375" style="311" customWidth="1"/>
    <col min="9224" max="9459" width="10.6640625" style="311"/>
    <col min="9460" max="9460" width="4.6640625" style="311" customWidth="1"/>
    <col min="9461" max="9461" width="16" style="311" customWidth="1"/>
    <col min="9462" max="9462" width="10.5546875" style="311" customWidth="1"/>
    <col min="9463" max="9463" width="9.33203125" style="311" customWidth="1"/>
    <col min="9464" max="9464" width="12.88671875" style="311" customWidth="1"/>
    <col min="9465" max="9465" width="9.109375" style="311" customWidth="1"/>
    <col min="9466" max="9466" width="10.33203125" style="311" customWidth="1"/>
    <col min="9467" max="9467" width="11.6640625" style="311" customWidth="1"/>
    <col min="9468" max="9468" width="11.33203125" style="311" customWidth="1"/>
    <col min="9469" max="9469" width="11.88671875" style="311" customWidth="1"/>
    <col min="9470" max="9470" width="15.33203125" style="311" customWidth="1"/>
    <col min="9471" max="9471" width="12.6640625" style="311" customWidth="1"/>
    <col min="9472" max="9472" width="14.44140625" style="311" customWidth="1"/>
    <col min="9473" max="9473" width="12.44140625" style="311" customWidth="1"/>
    <col min="9474" max="9474" width="10.5546875" style="311" customWidth="1"/>
    <col min="9475" max="9475" width="11.6640625" style="311" customWidth="1"/>
    <col min="9476" max="9477" width="15.6640625" style="311" customWidth="1"/>
    <col min="9478" max="9479" width="16.109375" style="311" customWidth="1"/>
    <col min="9480" max="9715" width="10.6640625" style="311"/>
    <col min="9716" max="9716" width="4.6640625" style="311" customWidth="1"/>
    <col min="9717" max="9717" width="16" style="311" customWidth="1"/>
    <col min="9718" max="9718" width="10.5546875" style="311" customWidth="1"/>
    <col min="9719" max="9719" width="9.33203125" style="311" customWidth="1"/>
    <col min="9720" max="9720" width="12.88671875" style="311" customWidth="1"/>
    <col min="9721" max="9721" width="9.109375" style="311" customWidth="1"/>
    <col min="9722" max="9722" width="10.33203125" style="311" customWidth="1"/>
    <col min="9723" max="9723" width="11.6640625" style="311" customWidth="1"/>
    <col min="9724" max="9724" width="11.33203125" style="311" customWidth="1"/>
    <col min="9725" max="9725" width="11.88671875" style="311" customWidth="1"/>
    <col min="9726" max="9726" width="15.33203125" style="311" customWidth="1"/>
    <col min="9727" max="9727" width="12.6640625" style="311" customWidth="1"/>
    <col min="9728" max="9728" width="14.44140625" style="311" customWidth="1"/>
    <col min="9729" max="9729" width="12.44140625" style="311" customWidth="1"/>
    <col min="9730" max="9730" width="10.5546875" style="311" customWidth="1"/>
    <col min="9731" max="9731" width="11.6640625" style="311" customWidth="1"/>
    <col min="9732" max="9733" width="15.6640625" style="311" customWidth="1"/>
    <col min="9734" max="9735" width="16.109375" style="311" customWidth="1"/>
    <col min="9736" max="9971" width="10.6640625" style="311"/>
    <col min="9972" max="9972" width="4.6640625" style="311" customWidth="1"/>
    <col min="9973" max="9973" width="16" style="311" customWidth="1"/>
    <col min="9974" max="9974" width="10.5546875" style="311" customWidth="1"/>
    <col min="9975" max="9975" width="9.33203125" style="311" customWidth="1"/>
    <col min="9976" max="9976" width="12.88671875" style="311" customWidth="1"/>
    <col min="9977" max="9977" width="9.109375" style="311" customWidth="1"/>
    <col min="9978" max="9978" width="10.33203125" style="311" customWidth="1"/>
    <col min="9979" max="9979" width="11.6640625" style="311" customWidth="1"/>
    <col min="9980" max="9980" width="11.33203125" style="311" customWidth="1"/>
    <col min="9981" max="9981" width="11.88671875" style="311" customWidth="1"/>
    <col min="9982" max="9982" width="15.33203125" style="311" customWidth="1"/>
    <col min="9983" max="9983" width="12.6640625" style="311" customWidth="1"/>
    <col min="9984" max="9984" width="14.44140625" style="311" customWidth="1"/>
    <col min="9985" max="9985" width="12.44140625" style="311" customWidth="1"/>
    <col min="9986" max="9986" width="10.5546875" style="311" customWidth="1"/>
    <col min="9987" max="9987" width="11.6640625" style="311" customWidth="1"/>
    <col min="9988" max="9989" width="15.6640625" style="311" customWidth="1"/>
    <col min="9990" max="9991" width="16.109375" style="311" customWidth="1"/>
    <col min="9992" max="10227" width="10.6640625" style="311"/>
    <col min="10228" max="10228" width="4.6640625" style="311" customWidth="1"/>
    <col min="10229" max="10229" width="16" style="311" customWidth="1"/>
    <col min="10230" max="10230" width="10.5546875" style="311" customWidth="1"/>
    <col min="10231" max="10231" width="9.33203125" style="311" customWidth="1"/>
    <col min="10232" max="10232" width="12.88671875" style="311" customWidth="1"/>
    <col min="10233" max="10233" width="9.109375" style="311" customWidth="1"/>
    <col min="10234" max="10234" width="10.33203125" style="311" customWidth="1"/>
    <col min="10235" max="10235" width="11.6640625" style="311" customWidth="1"/>
    <col min="10236" max="10236" width="11.33203125" style="311" customWidth="1"/>
    <col min="10237" max="10237" width="11.88671875" style="311" customWidth="1"/>
    <col min="10238" max="10238" width="15.33203125" style="311" customWidth="1"/>
    <col min="10239" max="10239" width="12.6640625" style="311" customWidth="1"/>
    <col min="10240" max="10240" width="14.44140625" style="311" customWidth="1"/>
    <col min="10241" max="10241" width="12.44140625" style="311" customWidth="1"/>
    <col min="10242" max="10242" width="10.5546875" style="311" customWidth="1"/>
    <col min="10243" max="10243" width="11.6640625" style="311" customWidth="1"/>
    <col min="10244" max="10245" width="15.6640625" style="311" customWidth="1"/>
    <col min="10246" max="10247" width="16.109375" style="311" customWidth="1"/>
    <col min="10248" max="10483" width="10.6640625" style="311"/>
    <col min="10484" max="10484" width="4.6640625" style="311" customWidth="1"/>
    <col min="10485" max="10485" width="16" style="311" customWidth="1"/>
    <col min="10486" max="10486" width="10.5546875" style="311" customWidth="1"/>
    <col min="10487" max="10487" width="9.33203125" style="311" customWidth="1"/>
    <col min="10488" max="10488" width="12.88671875" style="311" customWidth="1"/>
    <col min="10489" max="10489" width="9.109375" style="311" customWidth="1"/>
    <col min="10490" max="10490" width="10.33203125" style="311" customWidth="1"/>
    <col min="10491" max="10491" width="11.6640625" style="311" customWidth="1"/>
    <col min="10492" max="10492" width="11.33203125" style="311" customWidth="1"/>
    <col min="10493" max="10493" width="11.88671875" style="311" customWidth="1"/>
    <col min="10494" max="10494" width="15.33203125" style="311" customWidth="1"/>
    <col min="10495" max="10495" width="12.6640625" style="311" customWidth="1"/>
    <col min="10496" max="10496" width="14.44140625" style="311" customWidth="1"/>
    <col min="10497" max="10497" width="12.44140625" style="311" customWidth="1"/>
    <col min="10498" max="10498" width="10.5546875" style="311" customWidth="1"/>
    <col min="10499" max="10499" width="11.6640625" style="311" customWidth="1"/>
    <col min="10500" max="10501" width="15.6640625" style="311" customWidth="1"/>
    <col min="10502" max="10503" width="16.109375" style="311" customWidth="1"/>
    <col min="10504" max="10739" width="10.6640625" style="311"/>
    <col min="10740" max="10740" width="4.6640625" style="311" customWidth="1"/>
    <col min="10741" max="10741" width="16" style="311" customWidth="1"/>
    <col min="10742" max="10742" width="10.5546875" style="311" customWidth="1"/>
    <col min="10743" max="10743" width="9.33203125" style="311" customWidth="1"/>
    <col min="10744" max="10744" width="12.88671875" style="311" customWidth="1"/>
    <col min="10745" max="10745" width="9.109375" style="311" customWidth="1"/>
    <col min="10746" max="10746" width="10.33203125" style="311" customWidth="1"/>
    <col min="10747" max="10747" width="11.6640625" style="311" customWidth="1"/>
    <col min="10748" max="10748" width="11.33203125" style="311" customWidth="1"/>
    <col min="10749" max="10749" width="11.88671875" style="311" customWidth="1"/>
    <col min="10750" max="10750" width="15.33203125" style="311" customWidth="1"/>
    <col min="10751" max="10751" width="12.6640625" style="311" customWidth="1"/>
    <col min="10752" max="10752" width="14.44140625" style="311" customWidth="1"/>
    <col min="10753" max="10753" width="12.44140625" style="311" customWidth="1"/>
    <col min="10754" max="10754" width="10.5546875" style="311" customWidth="1"/>
    <col min="10755" max="10755" width="11.6640625" style="311" customWidth="1"/>
    <col min="10756" max="10757" width="15.6640625" style="311" customWidth="1"/>
    <col min="10758" max="10759" width="16.109375" style="311" customWidth="1"/>
    <col min="10760" max="10995" width="10.6640625" style="311"/>
    <col min="10996" max="10996" width="4.6640625" style="311" customWidth="1"/>
    <col min="10997" max="10997" width="16" style="311" customWidth="1"/>
    <col min="10998" max="10998" width="10.5546875" style="311" customWidth="1"/>
    <col min="10999" max="10999" width="9.33203125" style="311" customWidth="1"/>
    <col min="11000" max="11000" width="12.88671875" style="311" customWidth="1"/>
    <col min="11001" max="11001" width="9.109375" style="311" customWidth="1"/>
    <col min="11002" max="11002" width="10.33203125" style="311" customWidth="1"/>
    <col min="11003" max="11003" width="11.6640625" style="311" customWidth="1"/>
    <col min="11004" max="11004" width="11.33203125" style="311" customWidth="1"/>
    <col min="11005" max="11005" width="11.88671875" style="311" customWidth="1"/>
    <col min="11006" max="11006" width="15.33203125" style="311" customWidth="1"/>
    <col min="11007" max="11007" width="12.6640625" style="311" customWidth="1"/>
    <col min="11008" max="11008" width="14.44140625" style="311" customWidth="1"/>
    <col min="11009" max="11009" width="12.44140625" style="311" customWidth="1"/>
    <col min="11010" max="11010" width="10.5546875" style="311" customWidth="1"/>
    <col min="11011" max="11011" width="11.6640625" style="311" customWidth="1"/>
    <col min="11012" max="11013" width="15.6640625" style="311" customWidth="1"/>
    <col min="11014" max="11015" width="16.109375" style="311" customWidth="1"/>
    <col min="11016" max="11251" width="10.6640625" style="311"/>
    <col min="11252" max="11252" width="4.6640625" style="311" customWidth="1"/>
    <col min="11253" max="11253" width="16" style="311" customWidth="1"/>
    <col min="11254" max="11254" width="10.5546875" style="311" customWidth="1"/>
    <col min="11255" max="11255" width="9.33203125" style="311" customWidth="1"/>
    <col min="11256" max="11256" width="12.88671875" style="311" customWidth="1"/>
    <col min="11257" max="11257" width="9.109375" style="311" customWidth="1"/>
    <col min="11258" max="11258" width="10.33203125" style="311" customWidth="1"/>
    <col min="11259" max="11259" width="11.6640625" style="311" customWidth="1"/>
    <col min="11260" max="11260" width="11.33203125" style="311" customWidth="1"/>
    <col min="11261" max="11261" width="11.88671875" style="311" customWidth="1"/>
    <col min="11262" max="11262" width="15.33203125" style="311" customWidth="1"/>
    <col min="11263" max="11263" width="12.6640625" style="311" customWidth="1"/>
    <col min="11264" max="11264" width="14.44140625" style="311" customWidth="1"/>
    <col min="11265" max="11265" width="12.44140625" style="311" customWidth="1"/>
    <col min="11266" max="11266" width="10.5546875" style="311" customWidth="1"/>
    <col min="11267" max="11267" width="11.6640625" style="311" customWidth="1"/>
    <col min="11268" max="11269" width="15.6640625" style="311" customWidth="1"/>
    <col min="11270" max="11271" width="16.109375" style="311" customWidth="1"/>
    <col min="11272" max="11507" width="10.6640625" style="311"/>
    <col min="11508" max="11508" width="4.6640625" style="311" customWidth="1"/>
    <col min="11509" max="11509" width="16" style="311" customWidth="1"/>
    <col min="11510" max="11510" width="10.5546875" style="311" customWidth="1"/>
    <col min="11511" max="11511" width="9.33203125" style="311" customWidth="1"/>
    <col min="11512" max="11512" width="12.88671875" style="311" customWidth="1"/>
    <col min="11513" max="11513" width="9.109375" style="311" customWidth="1"/>
    <col min="11514" max="11514" width="10.33203125" style="311" customWidth="1"/>
    <col min="11515" max="11515" width="11.6640625" style="311" customWidth="1"/>
    <col min="11516" max="11516" width="11.33203125" style="311" customWidth="1"/>
    <col min="11517" max="11517" width="11.88671875" style="311" customWidth="1"/>
    <col min="11518" max="11518" width="15.33203125" style="311" customWidth="1"/>
    <col min="11519" max="11519" width="12.6640625" style="311" customWidth="1"/>
    <col min="11520" max="11520" width="14.44140625" style="311" customWidth="1"/>
    <col min="11521" max="11521" width="12.44140625" style="311" customWidth="1"/>
    <col min="11522" max="11522" width="10.5546875" style="311" customWidth="1"/>
    <col min="11523" max="11523" width="11.6640625" style="311" customWidth="1"/>
    <col min="11524" max="11525" width="15.6640625" style="311" customWidth="1"/>
    <col min="11526" max="11527" width="16.109375" style="311" customWidth="1"/>
    <col min="11528" max="11763" width="10.6640625" style="311"/>
    <col min="11764" max="11764" width="4.6640625" style="311" customWidth="1"/>
    <col min="11765" max="11765" width="16" style="311" customWidth="1"/>
    <col min="11766" max="11766" width="10.5546875" style="311" customWidth="1"/>
    <col min="11767" max="11767" width="9.33203125" style="311" customWidth="1"/>
    <col min="11768" max="11768" width="12.88671875" style="311" customWidth="1"/>
    <col min="11769" max="11769" width="9.109375" style="311" customWidth="1"/>
    <col min="11770" max="11770" width="10.33203125" style="311" customWidth="1"/>
    <col min="11771" max="11771" width="11.6640625" style="311" customWidth="1"/>
    <col min="11772" max="11772" width="11.33203125" style="311" customWidth="1"/>
    <col min="11773" max="11773" width="11.88671875" style="311" customWidth="1"/>
    <col min="11774" max="11774" width="15.33203125" style="311" customWidth="1"/>
    <col min="11775" max="11775" width="12.6640625" style="311" customWidth="1"/>
    <col min="11776" max="11776" width="14.44140625" style="311" customWidth="1"/>
    <col min="11777" max="11777" width="12.44140625" style="311" customWidth="1"/>
    <col min="11778" max="11778" width="10.5546875" style="311" customWidth="1"/>
    <col min="11779" max="11779" width="11.6640625" style="311" customWidth="1"/>
    <col min="11780" max="11781" width="15.6640625" style="311" customWidth="1"/>
    <col min="11782" max="11783" width="16.109375" style="311" customWidth="1"/>
    <col min="11784" max="12019" width="10.6640625" style="311"/>
    <col min="12020" max="12020" width="4.6640625" style="311" customWidth="1"/>
    <col min="12021" max="12021" width="16" style="311" customWidth="1"/>
    <col min="12022" max="12022" width="10.5546875" style="311" customWidth="1"/>
    <col min="12023" max="12023" width="9.33203125" style="311" customWidth="1"/>
    <col min="12024" max="12024" width="12.88671875" style="311" customWidth="1"/>
    <col min="12025" max="12025" width="9.109375" style="311" customWidth="1"/>
    <col min="12026" max="12026" width="10.33203125" style="311" customWidth="1"/>
    <col min="12027" max="12027" width="11.6640625" style="311" customWidth="1"/>
    <col min="12028" max="12028" width="11.33203125" style="311" customWidth="1"/>
    <col min="12029" max="12029" width="11.88671875" style="311" customWidth="1"/>
    <col min="12030" max="12030" width="15.33203125" style="311" customWidth="1"/>
    <col min="12031" max="12031" width="12.6640625" style="311" customWidth="1"/>
    <col min="12032" max="12032" width="14.44140625" style="311" customWidth="1"/>
    <col min="12033" max="12033" width="12.44140625" style="311" customWidth="1"/>
    <col min="12034" max="12034" width="10.5546875" style="311" customWidth="1"/>
    <col min="12035" max="12035" width="11.6640625" style="311" customWidth="1"/>
    <col min="12036" max="12037" width="15.6640625" style="311" customWidth="1"/>
    <col min="12038" max="12039" width="16.109375" style="311" customWidth="1"/>
    <col min="12040" max="12275" width="10.6640625" style="311"/>
    <col min="12276" max="12276" width="4.6640625" style="311" customWidth="1"/>
    <col min="12277" max="12277" width="16" style="311" customWidth="1"/>
    <col min="12278" max="12278" width="10.5546875" style="311" customWidth="1"/>
    <col min="12279" max="12279" width="9.33203125" style="311" customWidth="1"/>
    <col min="12280" max="12280" width="12.88671875" style="311" customWidth="1"/>
    <col min="12281" max="12281" width="9.109375" style="311" customWidth="1"/>
    <col min="12282" max="12282" width="10.33203125" style="311" customWidth="1"/>
    <col min="12283" max="12283" width="11.6640625" style="311" customWidth="1"/>
    <col min="12284" max="12284" width="11.33203125" style="311" customWidth="1"/>
    <col min="12285" max="12285" width="11.88671875" style="311" customWidth="1"/>
    <col min="12286" max="12286" width="15.33203125" style="311" customWidth="1"/>
    <col min="12287" max="12287" width="12.6640625" style="311" customWidth="1"/>
    <col min="12288" max="12288" width="14.44140625" style="311" customWidth="1"/>
    <col min="12289" max="12289" width="12.44140625" style="311" customWidth="1"/>
    <col min="12290" max="12290" width="10.5546875" style="311" customWidth="1"/>
    <col min="12291" max="12291" width="11.6640625" style="311" customWidth="1"/>
    <col min="12292" max="12293" width="15.6640625" style="311" customWidth="1"/>
    <col min="12294" max="12295" width="16.109375" style="311" customWidth="1"/>
    <col min="12296" max="12531" width="10.6640625" style="311"/>
    <col min="12532" max="12532" width="4.6640625" style="311" customWidth="1"/>
    <col min="12533" max="12533" width="16" style="311" customWidth="1"/>
    <col min="12534" max="12534" width="10.5546875" style="311" customWidth="1"/>
    <col min="12535" max="12535" width="9.33203125" style="311" customWidth="1"/>
    <col min="12536" max="12536" width="12.88671875" style="311" customWidth="1"/>
    <col min="12537" max="12537" width="9.109375" style="311" customWidth="1"/>
    <col min="12538" max="12538" width="10.33203125" style="311" customWidth="1"/>
    <col min="12539" max="12539" width="11.6640625" style="311" customWidth="1"/>
    <col min="12540" max="12540" width="11.33203125" style="311" customWidth="1"/>
    <col min="12541" max="12541" width="11.88671875" style="311" customWidth="1"/>
    <col min="12542" max="12542" width="15.33203125" style="311" customWidth="1"/>
    <col min="12543" max="12543" width="12.6640625" style="311" customWidth="1"/>
    <col min="12544" max="12544" width="14.44140625" style="311" customWidth="1"/>
    <col min="12545" max="12545" width="12.44140625" style="311" customWidth="1"/>
    <col min="12546" max="12546" width="10.5546875" style="311" customWidth="1"/>
    <col min="12547" max="12547" width="11.6640625" style="311" customWidth="1"/>
    <col min="12548" max="12549" width="15.6640625" style="311" customWidth="1"/>
    <col min="12550" max="12551" width="16.109375" style="311" customWidth="1"/>
    <col min="12552" max="12787" width="10.6640625" style="311"/>
    <col min="12788" max="12788" width="4.6640625" style="311" customWidth="1"/>
    <col min="12789" max="12789" width="16" style="311" customWidth="1"/>
    <col min="12790" max="12790" width="10.5546875" style="311" customWidth="1"/>
    <col min="12791" max="12791" width="9.33203125" style="311" customWidth="1"/>
    <col min="12792" max="12792" width="12.88671875" style="311" customWidth="1"/>
    <col min="12793" max="12793" width="9.109375" style="311" customWidth="1"/>
    <col min="12794" max="12794" width="10.33203125" style="311" customWidth="1"/>
    <col min="12795" max="12795" width="11.6640625" style="311" customWidth="1"/>
    <col min="12796" max="12796" width="11.33203125" style="311" customWidth="1"/>
    <col min="12797" max="12797" width="11.88671875" style="311" customWidth="1"/>
    <col min="12798" max="12798" width="15.33203125" style="311" customWidth="1"/>
    <col min="12799" max="12799" width="12.6640625" style="311" customWidth="1"/>
    <col min="12800" max="12800" width="14.44140625" style="311" customWidth="1"/>
    <col min="12801" max="12801" width="12.44140625" style="311" customWidth="1"/>
    <col min="12802" max="12802" width="10.5546875" style="311" customWidth="1"/>
    <col min="12803" max="12803" width="11.6640625" style="311" customWidth="1"/>
    <col min="12804" max="12805" width="15.6640625" style="311" customWidth="1"/>
    <col min="12806" max="12807" width="16.109375" style="311" customWidth="1"/>
    <col min="12808" max="13043" width="10.6640625" style="311"/>
    <col min="13044" max="13044" width="4.6640625" style="311" customWidth="1"/>
    <col min="13045" max="13045" width="16" style="311" customWidth="1"/>
    <col min="13046" max="13046" width="10.5546875" style="311" customWidth="1"/>
    <col min="13047" max="13047" width="9.33203125" style="311" customWidth="1"/>
    <col min="13048" max="13048" width="12.88671875" style="311" customWidth="1"/>
    <col min="13049" max="13049" width="9.109375" style="311" customWidth="1"/>
    <col min="13050" max="13050" width="10.33203125" style="311" customWidth="1"/>
    <col min="13051" max="13051" width="11.6640625" style="311" customWidth="1"/>
    <col min="13052" max="13052" width="11.33203125" style="311" customWidth="1"/>
    <col min="13053" max="13053" width="11.88671875" style="311" customWidth="1"/>
    <col min="13054" max="13054" width="15.33203125" style="311" customWidth="1"/>
    <col min="13055" max="13055" width="12.6640625" style="311" customWidth="1"/>
    <col min="13056" max="13056" width="14.44140625" style="311" customWidth="1"/>
    <col min="13057" max="13057" width="12.44140625" style="311" customWidth="1"/>
    <col min="13058" max="13058" width="10.5546875" style="311" customWidth="1"/>
    <col min="13059" max="13059" width="11.6640625" style="311" customWidth="1"/>
    <col min="13060" max="13061" width="15.6640625" style="311" customWidth="1"/>
    <col min="13062" max="13063" width="16.109375" style="311" customWidth="1"/>
    <col min="13064" max="13299" width="10.6640625" style="311"/>
    <col min="13300" max="13300" width="4.6640625" style="311" customWidth="1"/>
    <col min="13301" max="13301" width="16" style="311" customWidth="1"/>
    <col min="13302" max="13302" width="10.5546875" style="311" customWidth="1"/>
    <col min="13303" max="13303" width="9.33203125" style="311" customWidth="1"/>
    <col min="13304" max="13304" width="12.88671875" style="311" customWidth="1"/>
    <col min="13305" max="13305" width="9.109375" style="311" customWidth="1"/>
    <col min="13306" max="13306" width="10.33203125" style="311" customWidth="1"/>
    <col min="13307" max="13307" width="11.6640625" style="311" customWidth="1"/>
    <col min="13308" max="13308" width="11.33203125" style="311" customWidth="1"/>
    <col min="13309" max="13309" width="11.88671875" style="311" customWidth="1"/>
    <col min="13310" max="13310" width="15.33203125" style="311" customWidth="1"/>
    <col min="13311" max="13311" width="12.6640625" style="311" customWidth="1"/>
    <col min="13312" max="13312" width="14.44140625" style="311" customWidth="1"/>
    <col min="13313" max="13313" width="12.44140625" style="311" customWidth="1"/>
    <col min="13314" max="13314" width="10.5546875" style="311" customWidth="1"/>
    <col min="13315" max="13315" width="11.6640625" style="311" customWidth="1"/>
    <col min="13316" max="13317" width="15.6640625" style="311" customWidth="1"/>
    <col min="13318" max="13319" width="16.109375" style="311" customWidth="1"/>
    <col min="13320" max="13555" width="10.6640625" style="311"/>
    <col min="13556" max="13556" width="4.6640625" style="311" customWidth="1"/>
    <col min="13557" max="13557" width="16" style="311" customWidth="1"/>
    <col min="13558" max="13558" width="10.5546875" style="311" customWidth="1"/>
    <col min="13559" max="13559" width="9.33203125" style="311" customWidth="1"/>
    <col min="13560" max="13560" width="12.88671875" style="311" customWidth="1"/>
    <col min="13561" max="13561" width="9.109375" style="311" customWidth="1"/>
    <col min="13562" max="13562" width="10.33203125" style="311" customWidth="1"/>
    <col min="13563" max="13563" width="11.6640625" style="311" customWidth="1"/>
    <col min="13564" max="13564" width="11.33203125" style="311" customWidth="1"/>
    <col min="13565" max="13565" width="11.88671875" style="311" customWidth="1"/>
    <col min="13566" max="13566" width="15.33203125" style="311" customWidth="1"/>
    <col min="13567" max="13567" width="12.6640625" style="311" customWidth="1"/>
    <col min="13568" max="13568" width="14.44140625" style="311" customWidth="1"/>
    <col min="13569" max="13569" width="12.44140625" style="311" customWidth="1"/>
    <col min="13570" max="13570" width="10.5546875" style="311" customWidth="1"/>
    <col min="13571" max="13571" width="11.6640625" style="311" customWidth="1"/>
    <col min="13572" max="13573" width="15.6640625" style="311" customWidth="1"/>
    <col min="13574" max="13575" width="16.109375" style="311" customWidth="1"/>
    <col min="13576" max="13811" width="10.6640625" style="311"/>
    <col min="13812" max="13812" width="4.6640625" style="311" customWidth="1"/>
    <col min="13813" max="13813" width="16" style="311" customWidth="1"/>
    <col min="13814" max="13814" width="10.5546875" style="311" customWidth="1"/>
    <col min="13815" max="13815" width="9.33203125" style="311" customWidth="1"/>
    <col min="13816" max="13816" width="12.88671875" style="311" customWidth="1"/>
    <col min="13817" max="13817" width="9.109375" style="311" customWidth="1"/>
    <col min="13818" max="13818" width="10.33203125" style="311" customWidth="1"/>
    <col min="13819" max="13819" width="11.6640625" style="311" customWidth="1"/>
    <col min="13820" max="13820" width="11.33203125" style="311" customWidth="1"/>
    <col min="13821" max="13821" width="11.88671875" style="311" customWidth="1"/>
    <col min="13822" max="13822" width="15.33203125" style="311" customWidth="1"/>
    <col min="13823" max="13823" width="12.6640625" style="311" customWidth="1"/>
    <col min="13824" max="13824" width="14.44140625" style="311" customWidth="1"/>
    <col min="13825" max="13825" width="12.44140625" style="311" customWidth="1"/>
    <col min="13826" max="13826" width="10.5546875" style="311" customWidth="1"/>
    <col min="13827" max="13827" width="11.6640625" style="311" customWidth="1"/>
    <col min="13828" max="13829" width="15.6640625" style="311" customWidth="1"/>
    <col min="13830" max="13831" width="16.109375" style="311" customWidth="1"/>
    <col min="13832" max="14067" width="10.6640625" style="311"/>
    <col min="14068" max="14068" width="4.6640625" style="311" customWidth="1"/>
    <col min="14069" max="14069" width="16" style="311" customWidth="1"/>
    <col min="14070" max="14070" width="10.5546875" style="311" customWidth="1"/>
    <col min="14071" max="14071" width="9.33203125" style="311" customWidth="1"/>
    <col min="14072" max="14072" width="12.88671875" style="311" customWidth="1"/>
    <col min="14073" max="14073" width="9.109375" style="311" customWidth="1"/>
    <col min="14074" max="14074" width="10.33203125" style="311" customWidth="1"/>
    <col min="14075" max="14075" width="11.6640625" style="311" customWidth="1"/>
    <col min="14076" max="14076" width="11.33203125" style="311" customWidth="1"/>
    <col min="14077" max="14077" width="11.88671875" style="311" customWidth="1"/>
    <col min="14078" max="14078" width="15.33203125" style="311" customWidth="1"/>
    <col min="14079" max="14079" width="12.6640625" style="311" customWidth="1"/>
    <col min="14080" max="14080" width="14.44140625" style="311" customWidth="1"/>
    <col min="14081" max="14081" width="12.44140625" style="311" customWidth="1"/>
    <col min="14082" max="14082" width="10.5546875" style="311" customWidth="1"/>
    <col min="14083" max="14083" width="11.6640625" style="311" customWidth="1"/>
    <col min="14084" max="14085" width="15.6640625" style="311" customWidth="1"/>
    <col min="14086" max="14087" width="16.109375" style="311" customWidth="1"/>
    <col min="14088" max="14323" width="10.6640625" style="311"/>
    <col min="14324" max="14324" width="4.6640625" style="311" customWidth="1"/>
    <col min="14325" max="14325" width="16" style="311" customWidth="1"/>
    <col min="14326" max="14326" width="10.5546875" style="311" customWidth="1"/>
    <col min="14327" max="14327" width="9.33203125" style="311" customWidth="1"/>
    <col min="14328" max="14328" width="12.88671875" style="311" customWidth="1"/>
    <col min="14329" max="14329" width="9.109375" style="311" customWidth="1"/>
    <col min="14330" max="14330" width="10.33203125" style="311" customWidth="1"/>
    <col min="14331" max="14331" width="11.6640625" style="311" customWidth="1"/>
    <col min="14332" max="14332" width="11.33203125" style="311" customWidth="1"/>
    <col min="14333" max="14333" width="11.88671875" style="311" customWidth="1"/>
    <col min="14334" max="14334" width="15.33203125" style="311" customWidth="1"/>
    <col min="14335" max="14335" width="12.6640625" style="311" customWidth="1"/>
    <col min="14336" max="14336" width="14.44140625" style="311" customWidth="1"/>
    <col min="14337" max="14337" width="12.44140625" style="311" customWidth="1"/>
    <col min="14338" max="14338" width="10.5546875" style="311" customWidth="1"/>
    <col min="14339" max="14339" width="11.6640625" style="311" customWidth="1"/>
    <col min="14340" max="14341" width="15.6640625" style="311" customWidth="1"/>
    <col min="14342" max="14343" width="16.109375" style="311" customWidth="1"/>
    <col min="14344" max="14579" width="10.6640625" style="311"/>
    <col min="14580" max="14580" width="4.6640625" style="311" customWidth="1"/>
    <col min="14581" max="14581" width="16" style="311" customWidth="1"/>
    <col min="14582" max="14582" width="10.5546875" style="311" customWidth="1"/>
    <col min="14583" max="14583" width="9.33203125" style="311" customWidth="1"/>
    <col min="14584" max="14584" width="12.88671875" style="311" customWidth="1"/>
    <col min="14585" max="14585" width="9.109375" style="311" customWidth="1"/>
    <col min="14586" max="14586" width="10.33203125" style="311" customWidth="1"/>
    <col min="14587" max="14587" width="11.6640625" style="311" customWidth="1"/>
    <col min="14588" max="14588" width="11.33203125" style="311" customWidth="1"/>
    <col min="14589" max="14589" width="11.88671875" style="311" customWidth="1"/>
    <col min="14590" max="14590" width="15.33203125" style="311" customWidth="1"/>
    <col min="14591" max="14591" width="12.6640625" style="311" customWidth="1"/>
    <col min="14592" max="14592" width="14.44140625" style="311" customWidth="1"/>
    <col min="14593" max="14593" width="12.44140625" style="311" customWidth="1"/>
    <col min="14594" max="14594" width="10.5546875" style="311" customWidth="1"/>
    <col min="14595" max="14595" width="11.6640625" style="311" customWidth="1"/>
    <col min="14596" max="14597" width="15.6640625" style="311" customWidth="1"/>
    <col min="14598" max="14599" width="16.109375" style="311" customWidth="1"/>
    <col min="14600" max="14835" width="10.6640625" style="311"/>
    <col min="14836" max="14836" width="4.6640625" style="311" customWidth="1"/>
    <col min="14837" max="14837" width="16" style="311" customWidth="1"/>
    <col min="14838" max="14838" width="10.5546875" style="311" customWidth="1"/>
    <col min="14839" max="14839" width="9.33203125" style="311" customWidth="1"/>
    <col min="14840" max="14840" width="12.88671875" style="311" customWidth="1"/>
    <col min="14841" max="14841" width="9.109375" style="311" customWidth="1"/>
    <col min="14842" max="14842" width="10.33203125" style="311" customWidth="1"/>
    <col min="14843" max="14843" width="11.6640625" style="311" customWidth="1"/>
    <col min="14844" max="14844" width="11.33203125" style="311" customWidth="1"/>
    <col min="14845" max="14845" width="11.88671875" style="311" customWidth="1"/>
    <col min="14846" max="14846" width="15.33203125" style="311" customWidth="1"/>
    <col min="14847" max="14847" width="12.6640625" style="311" customWidth="1"/>
    <col min="14848" max="14848" width="14.44140625" style="311" customWidth="1"/>
    <col min="14849" max="14849" width="12.44140625" style="311" customWidth="1"/>
    <col min="14850" max="14850" width="10.5546875" style="311" customWidth="1"/>
    <col min="14851" max="14851" width="11.6640625" style="311" customWidth="1"/>
    <col min="14852" max="14853" width="15.6640625" style="311" customWidth="1"/>
    <col min="14854" max="14855" width="16.109375" style="311" customWidth="1"/>
    <col min="14856" max="15091" width="10.6640625" style="311"/>
    <col min="15092" max="15092" width="4.6640625" style="311" customWidth="1"/>
    <col min="15093" max="15093" width="16" style="311" customWidth="1"/>
    <col min="15094" max="15094" width="10.5546875" style="311" customWidth="1"/>
    <col min="15095" max="15095" width="9.33203125" style="311" customWidth="1"/>
    <col min="15096" max="15096" width="12.88671875" style="311" customWidth="1"/>
    <col min="15097" max="15097" width="9.109375" style="311" customWidth="1"/>
    <col min="15098" max="15098" width="10.33203125" style="311" customWidth="1"/>
    <col min="15099" max="15099" width="11.6640625" style="311" customWidth="1"/>
    <col min="15100" max="15100" width="11.33203125" style="311" customWidth="1"/>
    <col min="15101" max="15101" width="11.88671875" style="311" customWidth="1"/>
    <col min="15102" max="15102" width="15.33203125" style="311" customWidth="1"/>
    <col min="15103" max="15103" width="12.6640625" style="311" customWidth="1"/>
    <col min="15104" max="15104" width="14.44140625" style="311" customWidth="1"/>
    <col min="15105" max="15105" width="12.44140625" style="311" customWidth="1"/>
    <col min="15106" max="15106" width="10.5546875" style="311" customWidth="1"/>
    <col min="15107" max="15107" width="11.6640625" style="311" customWidth="1"/>
    <col min="15108" max="15109" width="15.6640625" style="311" customWidth="1"/>
    <col min="15110" max="15111" width="16.109375" style="311" customWidth="1"/>
    <col min="15112" max="15347" width="10.6640625" style="311"/>
    <col min="15348" max="15348" width="4.6640625" style="311" customWidth="1"/>
    <col min="15349" max="15349" width="16" style="311" customWidth="1"/>
    <col min="15350" max="15350" width="10.5546875" style="311" customWidth="1"/>
    <col min="15351" max="15351" width="9.33203125" style="311" customWidth="1"/>
    <col min="15352" max="15352" width="12.88671875" style="311" customWidth="1"/>
    <col min="15353" max="15353" width="9.109375" style="311" customWidth="1"/>
    <col min="15354" max="15354" width="10.33203125" style="311" customWidth="1"/>
    <col min="15355" max="15355" width="11.6640625" style="311" customWidth="1"/>
    <col min="15356" max="15356" width="11.33203125" style="311" customWidth="1"/>
    <col min="15357" max="15357" width="11.88671875" style="311" customWidth="1"/>
    <col min="15358" max="15358" width="15.33203125" style="311" customWidth="1"/>
    <col min="15359" max="15359" width="12.6640625" style="311" customWidth="1"/>
    <col min="15360" max="15360" width="14.44140625" style="311" customWidth="1"/>
    <col min="15361" max="15361" width="12.44140625" style="311" customWidth="1"/>
    <col min="15362" max="15362" width="10.5546875" style="311" customWidth="1"/>
    <col min="15363" max="15363" width="11.6640625" style="311" customWidth="1"/>
    <col min="15364" max="15365" width="15.6640625" style="311" customWidth="1"/>
    <col min="15366" max="15367" width="16.109375" style="311" customWidth="1"/>
    <col min="15368" max="15603" width="10.6640625" style="311"/>
    <col min="15604" max="15604" width="4.6640625" style="311" customWidth="1"/>
    <col min="15605" max="15605" width="16" style="311" customWidth="1"/>
    <col min="15606" max="15606" width="10.5546875" style="311" customWidth="1"/>
    <col min="15607" max="15607" width="9.33203125" style="311" customWidth="1"/>
    <col min="15608" max="15608" width="12.88671875" style="311" customWidth="1"/>
    <col min="15609" max="15609" width="9.109375" style="311" customWidth="1"/>
    <col min="15610" max="15610" width="10.33203125" style="311" customWidth="1"/>
    <col min="15611" max="15611" width="11.6640625" style="311" customWidth="1"/>
    <col min="15612" max="15612" width="11.33203125" style="311" customWidth="1"/>
    <col min="15613" max="15613" width="11.88671875" style="311" customWidth="1"/>
    <col min="15614" max="15614" width="15.33203125" style="311" customWidth="1"/>
    <col min="15615" max="15615" width="12.6640625" style="311" customWidth="1"/>
    <col min="15616" max="15616" width="14.44140625" style="311" customWidth="1"/>
    <col min="15617" max="15617" width="12.44140625" style="311" customWidth="1"/>
    <col min="15618" max="15618" width="10.5546875" style="311" customWidth="1"/>
    <col min="15619" max="15619" width="11.6640625" style="311" customWidth="1"/>
    <col min="15620" max="15621" width="15.6640625" style="311" customWidth="1"/>
    <col min="15622" max="15623" width="16.109375" style="311" customWidth="1"/>
    <col min="15624" max="15859" width="10.6640625" style="311"/>
    <col min="15860" max="15860" width="4.6640625" style="311" customWidth="1"/>
    <col min="15861" max="15861" width="16" style="311" customWidth="1"/>
    <col min="15862" max="15862" width="10.5546875" style="311" customWidth="1"/>
    <col min="15863" max="15863" width="9.33203125" style="311" customWidth="1"/>
    <col min="15864" max="15864" width="12.88671875" style="311" customWidth="1"/>
    <col min="15865" max="15865" width="9.109375" style="311" customWidth="1"/>
    <col min="15866" max="15866" width="10.33203125" style="311" customWidth="1"/>
    <col min="15867" max="15867" width="11.6640625" style="311" customWidth="1"/>
    <col min="15868" max="15868" width="11.33203125" style="311" customWidth="1"/>
    <col min="15869" max="15869" width="11.88671875" style="311" customWidth="1"/>
    <col min="15870" max="15870" width="15.33203125" style="311" customWidth="1"/>
    <col min="15871" max="15871" width="12.6640625" style="311" customWidth="1"/>
    <col min="15872" max="15872" width="14.44140625" style="311" customWidth="1"/>
    <col min="15873" max="15873" width="12.44140625" style="311" customWidth="1"/>
    <col min="15874" max="15874" width="10.5546875" style="311" customWidth="1"/>
    <col min="15875" max="15875" width="11.6640625" style="311" customWidth="1"/>
    <col min="15876" max="15877" width="15.6640625" style="311" customWidth="1"/>
    <col min="15878" max="15879" width="16.109375" style="311" customWidth="1"/>
    <col min="15880" max="16115" width="10.6640625" style="311"/>
    <col min="16116" max="16116" width="4.6640625" style="311" customWidth="1"/>
    <col min="16117" max="16117" width="16" style="311" customWidth="1"/>
    <col min="16118" max="16118" width="10.5546875" style="311" customWidth="1"/>
    <col min="16119" max="16119" width="9.33203125" style="311" customWidth="1"/>
    <col min="16120" max="16120" width="12.88671875" style="311" customWidth="1"/>
    <col min="16121" max="16121" width="9.109375" style="311" customWidth="1"/>
    <col min="16122" max="16122" width="10.33203125" style="311" customWidth="1"/>
    <col min="16123" max="16123" width="11.6640625" style="311" customWidth="1"/>
    <col min="16124" max="16124" width="11.33203125" style="311" customWidth="1"/>
    <col min="16125" max="16125" width="11.88671875" style="311" customWidth="1"/>
    <col min="16126" max="16126" width="15.33203125" style="311" customWidth="1"/>
    <col min="16127" max="16127" width="12.6640625" style="311" customWidth="1"/>
    <col min="16128" max="16128" width="14.44140625" style="311" customWidth="1"/>
    <col min="16129" max="16129" width="12.44140625" style="311" customWidth="1"/>
    <col min="16130" max="16130" width="10.5546875" style="311" customWidth="1"/>
    <col min="16131" max="16131" width="11.6640625" style="311" customWidth="1"/>
    <col min="16132" max="16133" width="15.6640625" style="311" customWidth="1"/>
    <col min="16134" max="16135" width="16.109375" style="311" customWidth="1"/>
    <col min="16136" max="16384" width="10.6640625" style="311"/>
  </cols>
  <sheetData>
    <row r="1" spans="1:18" ht="156" customHeight="1">
      <c r="A1" s="567"/>
      <c r="B1" s="567"/>
      <c r="C1" s="567"/>
      <c r="D1" s="567"/>
      <c r="E1" s="567"/>
      <c r="F1" s="567"/>
      <c r="G1" s="567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</row>
    <row r="2" spans="1:18" ht="141" customHeight="1">
      <c r="A2" s="568" t="s">
        <v>2218</v>
      </c>
      <c r="B2" s="569"/>
      <c r="C2" s="569"/>
      <c r="D2" s="569"/>
      <c r="E2" s="569"/>
      <c r="F2" s="569"/>
      <c r="G2" s="569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</row>
    <row r="3" spans="1:18" ht="184.95" customHeight="1">
      <c r="A3" s="570"/>
      <c r="B3" s="570"/>
      <c r="C3" s="570"/>
      <c r="D3" s="570"/>
      <c r="E3" s="570"/>
      <c r="F3" s="570"/>
      <c r="G3" s="57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</row>
    <row r="4" spans="1:18" ht="70.95" customHeight="1">
      <c r="A4" s="571" t="s">
        <v>2219</v>
      </c>
      <c r="B4" s="571"/>
      <c r="C4" s="571"/>
      <c r="D4" s="571"/>
      <c r="E4" s="571"/>
      <c r="F4" s="571"/>
      <c r="G4" s="571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</row>
    <row r="5" spans="1:18" ht="30" customHeight="1">
      <c r="A5" s="571" t="s">
        <v>2220</v>
      </c>
      <c r="B5" s="571"/>
      <c r="C5" s="571"/>
      <c r="D5" s="571"/>
      <c r="E5" s="571"/>
      <c r="F5" s="571"/>
      <c r="G5" s="571"/>
      <c r="H5" s="310"/>
      <c r="I5" s="310"/>
      <c r="J5" s="310"/>
      <c r="K5" s="310"/>
      <c r="L5" s="310"/>
      <c r="M5" s="310"/>
      <c r="N5" s="310"/>
      <c r="O5" s="310"/>
      <c r="P5" s="310"/>
      <c r="Q5" s="310"/>
      <c r="R5" s="310"/>
    </row>
    <row r="6" spans="1:18" ht="27.6">
      <c r="A6" s="312"/>
      <c r="B6" s="313"/>
      <c r="C6" s="313"/>
      <c r="D6" s="313"/>
      <c r="E6" s="313"/>
      <c r="F6" s="314"/>
      <c r="G6" s="315" t="s">
        <v>2211</v>
      </c>
      <c r="H6" s="310"/>
      <c r="I6" s="310"/>
      <c r="J6" s="310"/>
      <c r="K6" s="310"/>
      <c r="L6" s="310"/>
      <c r="M6" s="310"/>
      <c r="N6" s="310"/>
      <c r="O6" s="310"/>
      <c r="P6" s="310"/>
      <c r="Q6" s="310"/>
      <c r="R6" s="310"/>
    </row>
    <row r="7" spans="1:18" ht="32.4" customHeight="1">
      <c r="A7" s="572" t="s">
        <v>2221</v>
      </c>
      <c r="B7" s="572" t="s">
        <v>2212</v>
      </c>
      <c r="C7" s="572" t="s">
        <v>2213</v>
      </c>
      <c r="D7" s="572" t="s">
        <v>2214</v>
      </c>
      <c r="E7" s="572" t="s">
        <v>2215</v>
      </c>
      <c r="F7" s="562" t="s">
        <v>449</v>
      </c>
      <c r="G7" s="563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</row>
    <row r="8" spans="1:18" ht="32.4">
      <c r="A8" s="572"/>
      <c r="B8" s="572"/>
      <c r="C8" s="572"/>
      <c r="D8" s="572"/>
      <c r="E8" s="572"/>
      <c r="F8" s="316" t="s">
        <v>2216</v>
      </c>
      <c r="G8" s="316" t="s">
        <v>2217</v>
      </c>
      <c r="H8" s="310"/>
      <c r="I8" s="310"/>
      <c r="J8" s="310"/>
      <c r="K8" s="310"/>
      <c r="L8" s="310"/>
      <c r="M8" s="310"/>
      <c r="N8" s="310"/>
      <c r="O8" s="310"/>
      <c r="P8" s="310"/>
      <c r="Q8" s="310"/>
      <c r="R8" s="310"/>
    </row>
    <row r="9" spans="1:18" s="318" customFormat="1" ht="21.6">
      <c r="A9" s="556" t="s">
        <v>2222</v>
      </c>
      <c r="B9" s="557"/>
      <c r="C9" s="557"/>
      <c r="D9" s="557"/>
      <c r="E9" s="557"/>
      <c r="F9" s="557"/>
      <c r="G9" s="558"/>
      <c r="H9" s="317"/>
      <c r="I9" s="317"/>
      <c r="J9" s="317"/>
      <c r="K9" s="317"/>
      <c r="L9" s="317"/>
      <c r="M9" s="317"/>
      <c r="N9" s="317"/>
      <c r="O9" s="317"/>
      <c r="P9" s="317"/>
      <c r="Q9" s="317"/>
      <c r="R9" s="317"/>
    </row>
    <row r="10" spans="1:18" s="318" customFormat="1" ht="16.2">
      <c r="A10" s="319" t="s">
        <v>2223</v>
      </c>
      <c r="B10" s="319">
        <v>0.37</v>
      </c>
      <c r="C10" s="319">
        <v>50</v>
      </c>
      <c r="D10" s="319">
        <v>10</v>
      </c>
      <c r="E10" s="319">
        <v>12</v>
      </c>
      <c r="F10" s="320">
        <v>7215</v>
      </c>
      <c r="G10" s="320">
        <v>5675</v>
      </c>
      <c r="H10" s="317"/>
      <c r="I10" s="317"/>
      <c r="J10" s="317"/>
      <c r="K10" s="317"/>
      <c r="L10" s="317"/>
      <c r="M10" s="317"/>
      <c r="N10" s="317"/>
      <c r="O10" s="317"/>
      <c r="P10" s="317"/>
      <c r="Q10" s="317"/>
      <c r="R10" s="317"/>
    </row>
    <row r="11" spans="1:18" s="318" customFormat="1" ht="16.2">
      <c r="A11" s="319" t="s">
        <v>2224</v>
      </c>
      <c r="B11" s="319">
        <v>0.37</v>
      </c>
      <c r="C11" s="319">
        <v>50</v>
      </c>
      <c r="D11" s="319">
        <v>10</v>
      </c>
      <c r="E11" s="319">
        <v>12</v>
      </c>
      <c r="F11" s="320">
        <v>8940</v>
      </c>
      <c r="G11" s="320">
        <v>7025</v>
      </c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</row>
    <row r="12" spans="1:18" s="318" customFormat="1" ht="16.2">
      <c r="A12" s="319" t="s">
        <v>2225</v>
      </c>
      <c r="B12" s="319">
        <v>0.37</v>
      </c>
      <c r="C12" s="319">
        <v>50</v>
      </c>
      <c r="D12" s="319">
        <v>10</v>
      </c>
      <c r="E12" s="319">
        <v>12</v>
      </c>
      <c r="F12" s="320">
        <v>11175</v>
      </c>
      <c r="G12" s="320">
        <v>8675</v>
      </c>
      <c r="H12" s="317"/>
      <c r="I12" s="317"/>
      <c r="J12" s="317"/>
      <c r="K12" s="317"/>
      <c r="L12" s="317"/>
      <c r="M12" s="317"/>
      <c r="N12" s="317"/>
      <c r="O12" s="317"/>
      <c r="P12" s="317"/>
      <c r="Q12" s="317"/>
      <c r="R12" s="317"/>
    </row>
    <row r="13" spans="1:18" s="318" customFormat="1" ht="4.2" customHeight="1">
      <c r="A13" s="553"/>
      <c r="B13" s="554"/>
      <c r="C13" s="554"/>
      <c r="D13" s="554"/>
      <c r="E13" s="554"/>
      <c r="F13" s="554"/>
      <c r="G13" s="555"/>
      <c r="H13" s="317"/>
      <c r="I13" s="317"/>
      <c r="J13" s="317"/>
      <c r="K13" s="317"/>
      <c r="L13" s="317"/>
      <c r="M13" s="317"/>
      <c r="N13" s="317"/>
      <c r="O13" s="317"/>
      <c r="P13" s="317"/>
      <c r="Q13" s="317"/>
      <c r="R13" s="317"/>
    </row>
    <row r="14" spans="1:18" s="318" customFormat="1" ht="16.2">
      <c r="A14" s="319" t="s">
        <v>2226</v>
      </c>
      <c r="B14" s="319">
        <v>0.37</v>
      </c>
      <c r="C14" s="319">
        <v>50</v>
      </c>
      <c r="D14" s="319">
        <v>10</v>
      </c>
      <c r="E14" s="319">
        <v>12</v>
      </c>
      <c r="F14" s="320">
        <v>7365</v>
      </c>
      <c r="G14" s="320">
        <v>5825</v>
      </c>
      <c r="H14" s="317"/>
      <c r="I14" s="317"/>
      <c r="J14" s="317"/>
      <c r="K14" s="564"/>
      <c r="L14" s="564"/>
      <c r="M14" s="564"/>
      <c r="N14" s="564"/>
      <c r="O14" s="564"/>
      <c r="P14" s="564"/>
      <c r="Q14" s="564"/>
      <c r="R14" s="564"/>
    </row>
    <row r="15" spans="1:18" s="318" customFormat="1" ht="16.2">
      <c r="A15" s="319" t="s">
        <v>2227</v>
      </c>
      <c r="B15" s="319">
        <v>0.37</v>
      </c>
      <c r="C15" s="319">
        <v>50</v>
      </c>
      <c r="D15" s="319">
        <v>10</v>
      </c>
      <c r="E15" s="319">
        <v>12</v>
      </c>
      <c r="F15" s="320">
        <v>9165</v>
      </c>
      <c r="G15" s="320">
        <v>7250</v>
      </c>
      <c r="H15" s="317"/>
      <c r="I15" s="317"/>
      <c r="J15" s="317"/>
      <c r="K15" s="565"/>
      <c r="L15" s="565"/>
      <c r="M15" s="565"/>
      <c r="N15" s="565"/>
      <c r="O15" s="565"/>
      <c r="P15" s="565"/>
      <c r="Q15" s="565"/>
      <c r="R15" s="565"/>
    </row>
    <row r="16" spans="1:18" s="318" customFormat="1" ht="16.2">
      <c r="A16" s="319" t="s">
        <v>2228</v>
      </c>
      <c r="B16" s="319">
        <v>0.37</v>
      </c>
      <c r="C16" s="319">
        <v>50</v>
      </c>
      <c r="D16" s="319">
        <v>10</v>
      </c>
      <c r="E16" s="319">
        <v>12</v>
      </c>
      <c r="F16" s="320">
        <v>11465</v>
      </c>
      <c r="G16" s="320">
        <v>8965</v>
      </c>
      <c r="H16" s="317"/>
      <c r="I16" s="317"/>
      <c r="J16" s="317"/>
      <c r="K16" s="566"/>
      <c r="L16" s="566"/>
      <c r="M16" s="566"/>
      <c r="N16" s="566"/>
      <c r="O16" s="566"/>
      <c r="P16" s="566"/>
      <c r="Q16" s="566"/>
      <c r="R16" s="566"/>
    </row>
    <row r="17" spans="1:18" s="318" customFormat="1" ht="4.2" customHeight="1">
      <c r="A17" s="553"/>
      <c r="B17" s="554"/>
      <c r="C17" s="554"/>
      <c r="D17" s="554"/>
      <c r="E17" s="554"/>
      <c r="F17" s="554"/>
      <c r="G17" s="555"/>
      <c r="H17" s="317"/>
      <c r="I17" s="317"/>
      <c r="J17" s="317"/>
      <c r="K17" s="561"/>
      <c r="L17" s="561"/>
      <c r="M17" s="561"/>
      <c r="N17" s="561"/>
      <c r="O17" s="561"/>
      <c r="P17" s="561"/>
      <c r="Q17" s="561"/>
      <c r="R17" s="561"/>
    </row>
    <row r="18" spans="1:18" s="318" customFormat="1" ht="16.2">
      <c r="A18" s="319" t="s">
        <v>2229</v>
      </c>
      <c r="B18" s="319">
        <v>0.37</v>
      </c>
      <c r="C18" s="319">
        <v>50</v>
      </c>
      <c r="D18" s="319">
        <v>10</v>
      </c>
      <c r="E18" s="319">
        <v>12</v>
      </c>
      <c r="F18" s="320">
        <v>7415</v>
      </c>
      <c r="G18" s="320">
        <v>5875</v>
      </c>
      <c r="H18" s="317"/>
      <c r="I18" s="317"/>
      <c r="J18" s="317"/>
      <c r="K18" s="317"/>
      <c r="L18" s="317"/>
      <c r="M18" s="317"/>
      <c r="N18" s="317"/>
      <c r="O18" s="317"/>
      <c r="P18" s="317"/>
      <c r="Q18" s="317"/>
      <c r="R18" s="317"/>
    </row>
    <row r="19" spans="1:18" s="318" customFormat="1" ht="16.2">
      <c r="A19" s="319" t="s">
        <v>2230</v>
      </c>
      <c r="B19" s="319">
        <v>0.37</v>
      </c>
      <c r="C19" s="319">
        <v>50</v>
      </c>
      <c r="D19" s="319">
        <v>10</v>
      </c>
      <c r="E19" s="319">
        <v>12</v>
      </c>
      <c r="F19" s="320">
        <v>9240</v>
      </c>
      <c r="G19" s="320">
        <v>7325</v>
      </c>
      <c r="H19" s="317"/>
      <c r="I19" s="317"/>
      <c r="J19" s="317"/>
      <c r="K19" s="317"/>
      <c r="L19" s="317"/>
      <c r="M19" s="317"/>
      <c r="N19" s="317"/>
      <c r="O19" s="317"/>
      <c r="P19" s="317"/>
      <c r="Q19" s="317"/>
      <c r="R19" s="317"/>
    </row>
    <row r="20" spans="1:18" s="318" customFormat="1" ht="16.2">
      <c r="A20" s="319" t="s">
        <v>2231</v>
      </c>
      <c r="B20" s="319">
        <v>0.37</v>
      </c>
      <c r="C20" s="319">
        <v>50</v>
      </c>
      <c r="D20" s="319">
        <v>10</v>
      </c>
      <c r="E20" s="319">
        <v>12</v>
      </c>
      <c r="F20" s="320">
        <v>11565</v>
      </c>
      <c r="G20" s="320">
        <v>9065</v>
      </c>
      <c r="H20" s="317"/>
      <c r="I20" s="317"/>
      <c r="J20" s="317"/>
      <c r="K20" s="317"/>
      <c r="L20" s="317"/>
      <c r="M20" s="317"/>
      <c r="N20" s="317"/>
      <c r="O20" s="317"/>
      <c r="P20" s="317"/>
      <c r="Q20" s="317"/>
      <c r="R20" s="317"/>
    </row>
    <row r="21" spans="1:18" s="318" customFormat="1" ht="4.2" customHeight="1">
      <c r="A21" s="553"/>
      <c r="B21" s="554"/>
      <c r="C21" s="554"/>
      <c r="D21" s="554"/>
      <c r="E21" s="554"/>
      <c r="F21" s="554"/>
      <c r="G21" s="555"/>
      <c r="H21" s="317"/>
      <c r="I21" s="317"/>
      <c r="J21" s="317"/>
      <c r="K21" s="317"/>
      <c r="L21" s="317"/>
      <c r="M21" s="317"/>
      <c r="N21" s="317"/>
      <c r="O21" s="317"/>
      <c r="P21" s="317"/>
      <c r="Q21" s="317"/>
      <c r="R21" s="317"/>
    </row>
    <row r="22" spans="1:18" s="318" customFormat="1" ht="16.2">
      <c r="A22" s="319" t="s">
        <v>2232</v>
      </c>
      <c r="B22" s="319">
        <v>0.37</v>
      </c>
      <c r="C22" s="319">
        <v>50</v>
      </c>
      <c r="D22" s="319">
        <v>10</v>
      </c>
      <c r="E22" s="319">
        <v>12</v>
      </c>
      <c r="F22" s="320">
        <v>7500</v>
      </c>
      <c r="G22" s="320">
        <v>5965</v>
      </c>
      <c r="H22" s="317"/>
      <c r="I22" s="317"/>
      <c r="J22" s="317"/>
      <c r="K22" s="317"/>
      <c r="L22" s="317"/>
      <c r="M22" s="317"/>
      <c r="N22" s="317"/>
      <c r="O22" s="317"/>
      <c r="P22" s="317"/>
      <c r="Q22" s="317"/>
      <c r="R22" s="317"/>
    </row>
    <row r="23" spans="1:18" s="318" customFormat="1" ht="16.2">
      <c r="A23" s="319" t="s">
        <v>2233</v>
      </c>
      <c r="B23" s="319">
        <v>0.37</v>
      </c>
      <c r="C23" s="319">
        <v>50</v>
      </c>
      <c r="D23" s="319">
        <v>10</v>
      </c>
      <c r="E23" s="319">
        <v>12</v>
      </c>
      <c r="F23" s="320">
        <v>9375</v>
      </c>
      <c r="G23" s="320">
        <v>7465</v>
      </c>
      <c r="H23" s="317"/>
      <c r="I23" s="317"/>
      <c r="J23" s="317"/>
      <c r="K23" s="317"/>
      <c r="L23" s="317"/>
      <c r="M23" s="317"/>
      <c r="N23" s="317"/>
      <c r="O23" s="317"/>
      <c r="P23" s="317"/>
      <c r="Q23" s="317"/>
      <c r="R23" s="317"/>
    </row>
    <row r="24" spans="1:18" s="318" customFormat="1" ht="16.2">
      <c r="A24" s="319" t="s">
        <v>2234</v>
      </c>
      <c r="B24" s="319">
        <v>0.37</v>
      </c>
      <c r="C24" s="319">
        <v>50</v>
      </c>
      <c r="D24" s="319">
        <v>10</v>
      </c>
      <c r="E24" s="319">
        <v>12</v>
      </c>
      <c r="F24" s="320">
        <v>11740</v>
      </c>
      <c r="G24" s="320">
        <v>9240</v>
      </c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</row>
    <row r="25" spans="1:18" s="318" customFormat="1" ht="4.2" customHeight="1">
      <c r="A25" s="553"/>
      <c r="B25" s="554"/>
      <c r="C25" s="554"/>
      <c r="D25" s="554"/>
      <c r="E25" s="554"/>
      <c r="F25" s="554"/>
      <c r="G25" s="555"/>
      <c r="H25" s="317"/>
      <c r="I25" s="317"/>
      <c r="J25" s="317"/>
      <c r="K25" s="317"/>
      <c r="L25" s="317"/>
      <c r="M25" s="317"/>
      <c r="N25" s="317"/>
      <c r="O25" s="317"/>
      <c r="P25" s="317"/>
      <c r="Q25" s="317"/>
      <c r="R25" s="317"/>
    </row>
    <row r="26" spans="1:18" s="318" customFormat="1" ht="16.2">
      <c r="A26" s="319" t="s">
        <v>2235</v>
      </c>
      <c r="B26" s="319">
        <v>0.37</v>
      </c>
      <c r="C26" s="319">
        <v>50</v>
      </c>
      <c r="D26" s="319">
        <v>10</v>
      </c>
      <c r="E26" s="319">
        <v>12</v>
      </c>
      <c r="F26" s="320">
        <v>7600</v>
      </c>
      <c r="G26" s="320">
        <v>6075</v>
      </c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</row>
    <row r="27" spans="1:18" s="318" customFormat="1" ht="16.2">
      <c r="A27" s="319" t="s">
        <v>2236</v>
      </c>
      <c r="B27" s="319">
        <v>0.37</v>
      </c>
      <c r="C27" s="319">
        <v>50</v>
      </c>
      <c r="D27" s="319">
        <v>10</v>
      </c>
      <c r="E27" s="319">
        <v>12</v>
      </c>
      <c r="F27" s="320">
        <v>9525</v>
      </c>
      <c r="G27" s="320">
        <v>7625</v>
      </c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</row>
    <row r="28" spans="1:18" s="318" customFormat="1" ht="16.2">
      <c r="A28" s="319" t="s">
        <v>2237</v>
      </c>
      <c r="B28" s="319">
        <v>0.37</v>
      </c>
      <c r="C28" s="319">
        <v>50</v>
      </c>
      <c r="D28" s="319">
        <v>10</v>
      </c>
      <c r="E28" s="319">
        <v>12</v>
      </c>
      <c r="F28" s="320">
        <v>11965</v>
      </c>
      <c r="G28" s="320">
        <v>9465</v>
      </c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</row>
    <row r="29" spans="1:18" s="318" customFormat="1" ht="4.2" customHeight="1">
      <c r="A29" s="553"/>
      <c r="B29" s="554"/>
      <c r="C29" s="554"/>
      <c r="D29" s="554"/>
      <c r="E29" s="554"/>
      <c r="F29" s="554"/>
      <c r="G29" s="555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</row>
    <row r="30" spans="1:18" s="318" customFormat="1" ht="16.2">
      <c r="A30" s="319" t="s">
        <v>2238</v>
      </c>
      <c r="B30" s="319">
        <v>0.37</v>
      </c>
      <c r="C30" s="319">
        <v>50</v>
      </c>
      <c r="D30" s="319">
        <v>10</v>
      </c>
      <c r="E30" s="319">
        <v>12</v>
      </c>
      <c r="F30" s="320">
        <v>7675</v>
      </c>
      <c r="G30" s="320">
        <v>6150</v>
      </c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</row>
    <row r="31" spans="1:18" s="318" customFormat="1" ht="16.2">
      <c r="A31" s="319" t="s">
        <v>2239</v>
      </c>
      <c r="B31" s="319">
        <v>0.37</v>
      </c>
      <c r="C31" s="319">
        <v>50</v>
      </c>
      <c r="D31" s="319">
        <v>10</v>
      </c>
      <c r="E31" s="319">
        <v>12</v>
      </c>
      <c r="F31" s="320">
        <v>9640</v>
      </c>
      <c r="G31" s="320">
        <v>7725</v>
      </c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317"/>
    </row>
    <row r="32" spans="1:18" s="318" customFormat="1" ht="16.2">
      <c r="A32" s="319" t="s">
        <v>2240</v>
      </c>
      <c r="B32" s="319">
        <v>0.37</v>
      </c>
      <c r="C32" s="319">
        <v>50</v>
      </c>
      <c r="D32" s="319">
        <v>10</v>
      </c>
      <c r="E32" s="319">
        <v>12</v>
      </c>
      <c r="F32" s="320">
        <v>12100</v>
      </c>
      <c r="G32" s="320">
        <v>9600</v>
      </c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317"/>
    </row>
    <row r="33" spans="1:18" s="318" customFormat="1" ht="4.2" customHeight="1">
      <c r="A33" s="553"/>
      <c r="B33" s="554"/>
      <c r="C33" s="554"/>
      <c r="D33" s="554"/>
      <c r="E33" s="554"/>
      <c r="F33" s="554"/>
      <c r="G33" s="555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317"/>
    </row>
    <row r="34" spans="1:18" s="318" customFormat="1" ht="16.2">
      <c r="A34" s="319" t="s">
        <v>2241</v>
      </c>
      <c r="B34" s="319">
        <v>0.55000000000000004</v>
      </c>
      <c r="C34" s="319">
        <v>50</v>
      </c>
      <c r="D34" s="319">
        <v>10</v>
      </c>
      <c r="E34" s="319">
        <v>12</v>
      </c>
      <c r="F34" s="320">
        <v>7750</v>
      </c>
      <c r="G34" s="320">
        <v>6225</v>
      </c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317"/>
    </row>
    <row r="35" spans="1:18" s="318" customFormat="1" ht="16.2">
      <c r="A35" s="319" t="s">
        <v>2242</v>
      </c>
      <c r="B35" s="319">
        <v>0.55000000000000004</v>
      </c>
      <c r="C35" s="319">
        <v>50</v>
      </c>
      <c r="D35" s="319">
        <v>10</v>
      </c>
      <c r="E35" s="319">
        <v>12</v>
      </c>
      <c r="F35" s="320">
        <v>9750</v>
      </c>
      <c r="G35" s="320">
        <v>7850</v>
      </c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7"/>
    </row>
    <row r="36" spans="1:18" s="318" customFormat="1" ht="16.2">
      <c r="A36" s="319" t="s">
        <v>2243</v>
      </c>
      <c r="B36" s="319">
        <v>0.55000000000000004</v>
      </c>
      <c r="C36" s="319">
        <v>50</v>
      </c>
      <c r="D36" s="319">
        <v>10</v>
      </c>
      <c r="E36" s="319">
        <v>12</v>
      </c>
      <c r="F36" s="320">
        <v>12265</v>
      </c>
      <c r="G36" s="320">
        <v>9765</v>
      </c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317"/>
    </row>
    <row r="37" spans="1:18" s="318" customFormat="1" ht="4.2" customHeight="1">
      <c r="A37" s="553"/>
      <c r="B37" s="554"/>
      <c r="C37" s="554"/>
      <c r="D37" s="554"/>
      <c r="E37" s="554"/>
      <c r="F37" s="554"/>
      <c r="G37" s="555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317"/>
    </row>
    <row r="38" spans="1:18" s="318" customFormat="1" ht="16.2">
      <c r="A38" s="319" t="s">
        <v>2244</v>
      </c>
      <c r="B38" s="319">
        <v>0.55000000000000004</v>
      </c>
      <c r="C38" s="319">
        <v>50</v>
      </c>
      <c r="D38" s="319">
        <v>10</v>
      </c>
      <c r="E38" s="319">
        <v>12</v>
      </c>
      <c r="F38" s="320">
        <v>7790</v>
      </c>
      <c r="G38" s="320">
        <v>6265</v>
      </c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317"/>
    </row>
    <row r="39" spans="1:18" s="318" customFormat="1" ht="16.2">
      <c r="A39" s="319" t="s">
        <v>2245</v>
      </c>
      <c r="B39" s="319">
        <v>0.55000000000000004</v>
      </c>
      <c r="C39" s="319">
        <v>50</v>
      </c>
      <c r="D39" s="319">
        <v>10</v>
      </c>
      <c r="E39" s="319">
        <v>12</v>
      </c>
      <c r="F39" s="320">
        <v>9815</v>
      </c>
      <c r="G39" s="320">
        <v>7900</v>
      </c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317"/>
    </row>
    <row r="40" spans="1:18" s="318" customFormat="1" ht="16.2">
      <c r="A40" s="319" t="s">
        <v>2246</v>
      </c>
      <c r="B40" s="319">
        <v>0.55000000000000004</v>
      </c>
      <c r="C40" s="319">
        <v>50</v>
      </c>
      <c r="D40" s="319">
        <v>10</v>
      </c>
      <c r="E40" s="319">
        <v>12</v>
      </c>
      <c r="F40" s="320">
        <v>12340</v>
      </c>
      <c r="G40" s="320">
        <v>9840</v>
      </c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317"/>
    </row>
    <row r="41" spans="1:18" s="318" customFormat="1" ht="4.2" customHeight="1">
      <c r="A41" s="553"/>
      <c r="B41" s="554"/>
      <c r="C41" s="554"/>
      <c r="D41" s="554"/>
      <c r="E41" s="554"/>
      <c r="F41" s="554"/>
      <c r="G41" s="555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317"/>
    </row>
    <row r="42" spans="1:18" s="318" customFormat="1" ht="16.2">
      <c r="A42" s="319" t="s">
        <v>2247</v>
      </c>
      <c r="B42" s="319">
        <v>0.55000000000000004</v>
      </c>
      <c r="C42" s="319">
        <v>50</v>
      </c>
      <c r="D42" s="319">
        <v>10</v>
      </c>
      <c r="E42" s="319">
        <v>12</v>
      </c>
      <c r="F42" s="320">
        <v>7850</v>
      </c>
      <c r="G42" s="320">
        <v>6325</v>
      </c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</row>
    <row r="43" spans="1:18" s="318" customFormat="1" ht="16.2">
      <c r="A43" s="319" t="s">
        <v>2248</v>
      </c>
      <c r="B43" s="319">
        <v>0.55000000000000004</v>
      </c>
      <c r="C43" s="319">
        <v>50</v>
      </c>
      <c r="D43" s="319">
        <v>10</v>
      </c>
      <c r="E43" s="319">
        <v>12</v>
      </c>
      <c r="F43" s="320">
        <v>9900</v>
      </c>
      <c r="G43" s="320">
        <v>7990</v>
      </c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317"/>
    </row>
    <row r="44" spans="1:18" s="318" customFormat="1" ht="16.2">
      <c r="A44" s="319" t="s">
        <v>2249</v>
      </c>
      <c r="B44" s="319">
        <v>0.55000000000000004</v>
      </c>
      <c r="C44" s="319">
        <v>50</v>
      </c>
      <c r="D44" s="319">
        <v>10</v>
      </c>
      <c r="E44" s="319">
        <v>12</v>
      </c>
      <c r="F44" s="320">
        <v>12450</v>
      </c>
      <c r="G44" s="320">
        <v>9950</v>
      </c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317"/>
    </row>
    <row r="45" spans="1:18" s="318" customFormat="1" ht="4.2" customHeight="1">
      <c r="A45" s="553"/>
      <c r="B45" s="554"/>
      <c r="C45" s="554"/>
      <c r="D45" s="554"/>
      <c r="E45" s="554"/>
      <c r="F45" s="554"/>
      <c r="G45" s="555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317"/>
    </row>
    <row r="46" spans="1:18" s="318" customFormat="1" ht="16.2">
      <c r="A46" s="319" t="s">
        <v>2250</v>
      </c>
      <c r="B46" s="319">
        <v>0.55000000000000004</v>
      </c>
      <c r="C46" s="319">
        <v>50</v>
      </c>
      <c r="D46" s="319">
        <v>10</v>
      </c>
      <c r="E46" s="319">
        <v>12</v>
      </c>
      <c r="F46" s="320">
        <v>7940</v>
      </c>
      <c r="G46" s="320">
        <v>6415</v>
      </c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317"/>
    </row>
    <row r="47" spans="1:18" s="318" customFormat="1" ht="16.2">
      <c r="A47" s="319" t="s">
        <v>2251</v>
      </c>
      <c r="B47" s="319">
        <v>0.55000000000000004</v>
      </c>
      <c r="C47" s="319">
        <v>50</v>
      </c>
      <c r="D47" s="319">
        <v>10</v>
      </c>
      <c r="E47" s="319">
        <v>12</v>
      </c>
      <c r="F47" s="320">
        <v>10040</v>
      </c>
      <c r="G47" s="320">
        <v>8125</v>
      </c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317"/>
    </row>
    <row r="48" spans="1:18" s="318" customFormat="1" ht="16.2">
      <c r="A48" s="319" t="s">
        <v>2252</v>
      </c>
      <c r="B48" s="319">
        <v>0.55000000000000004</v>
      </c>
      <c r="C48" s="319">
        <v>50</v>
      </c>
      <c r="D48" s="319">
        <v>10</v>
      </c>
      <c r="E48" s="319">
        <v>12</v>
      </c>
      <c r="F48" s="320">
        <v>12625</v>
      </c>
      <c r="G48" s="320">
        <v>10125</v>
      </c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317"/>
    </row>
    <row r="49" spans="1:18" s="318" customFormat="1" ht="4.2" customHeight="1">
      <c r="A49" s="553"/>
      <c r="B49" s="554"/>
      <c r="C49" s="554"/>
      <c r="D49" s="554"/>
      <c r="E49" s="554"/>
      <c r="F49" s="554"/>
      <c r="G49" s="555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317"/>
    </row>
    <row r="50" spans="1:18" s="318" customFormat="1" ht="16.2">
      <c r="A50" s="319" t="s">
        <v>2253</v>
      </c>
      <c r="B50" s="319">
        <v>0.75</v>
      </c>
      <c r="C50" s="319">
        <v>50</v>
      </c>
      <c r="D50" s="319">
        <v>10</v>
      </c>
      <c r="E50" s="319">
        <v>12</v>
      </c>
      <c r="F50" s="320">
        <v>8025</v>
      </c>
      <c r="G50" s="320">
        <v>6500</v>
      </c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317"/>
    </row>
    <row r="51" spans="1:18" s="318" customFormat="1" ht="16.2">
      <c r="A51" s="319" t="s">
        <v>2254</v>
      </c>
      <c r="B51" s="319">
        <v>0.75</v>
      </c>
      <c r="C51" s="319">
        <v>50</v>
      </c>
      <c r="D51" s="319">
        <v>10</v>
      </c>
      <c r="E51" s="319">
        <v>12</v>
      </c>
      <c r="F51" s="320">
        <v>10165</v>
      </c>
      <c r="G51" s="320">
        <v>8250</v>
      </c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317"/>
    </row>
    <row r="52" spans="1:18" s="318" customFormat="1" ht="16.2">
      <c r="A52" s="319" t="s">
        <v>2255</v>
      </c>
      <c r="B52" s="319">
        <v>0.75</v>
      </c>
      <c r="C52" s="319">
        <v>50</v>
      </c>
      <c r="D52" s="319">
        <v>10</v>
      </c>
      <c r="E52" s="319">
        <v>12</v>
      </c>
      <c r="F52" s="320">
        <v>12800</v>
      </c>
      <c r="G52" s="320">
        <v>10300</v>
      </c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317"/>
    </row>
    <row r="53" spans="1:18" s="318" customFormat="1" ht="4.2" customHeight="1">
      <c r="A53" s="553"/>
      <c r="B53" s="554"/>
      <c r="C53" s="554"/>
      <c r="D53" s="554"/>
      <c r="E53" s="554"/>
      <c r="F53" s="554"/>
      <c r="G53" s="555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317"/>
    </row>
    <row r="54" spans="1:18" s="318" customFormat="1" ht="16.2">
      <c r="A54" s="319" t="s">
        <v>2256</v>
      </c>
      <c r="B54" s="319">
        <v>0.75</v>
      </c>
      <c r="C54" s="319">
        <v>50</v>
      </c>
      <c r="D54" s="319">
        <v>10</v>
      </c>
      <c r="E54" s="319">
        <v>12</v>
      </c>
      <c r="F54" s="320">
        <v>8050</v>
      </c>
      <c r="G54" s="320">
        <v>6525</v>
      </c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317"/>
    </row>
    <row r="55" spans="1:18" s="318" customFormat="1" ht="16.2">
      <c r="A55" s="319" t="s">
        <v>2257</v>
      </c>
      <c r="B55" s="319">
        <v>0.75</v>
      </c>
      <c r="C55" s="319">
        <v>50</v>
      </c>
      <c r="D55" s="319">
        <v>10</v>
      </c>
      <c r="E55" s="319">
        <v>12</v>
      </c>
      <c r="F55" s="320">
        <v>10200</v>
      </c>
      <c r="G55" s="320">
        <v>8290</v>
      </c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317"/>
    </row>
    <row r="56" spans="1:18" s="318" customFormat="1" ht="16.2">
      <c r="A56" s="319" t="s">
        <v>2258</v>
      </c>
      <c r="B56" s="319">
        <v>0.75</v>
      </c>
      <c r="C56" s="319">
        <v>50</v>
      </c>
      <c r="D56" s="319">
        <v>10</v>
      </c>
      <c r="E56" s="319">
        <v>12</v>
      </c>
      <c r="F56" s="320">
        <v>12850</v>
      </c>
      <c r="G56" s="320">
        <v>10350</v>
      </c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317"/>
    </row>
    <row r="57" spans="1:18" s="318" customFormat="1" ht="4.2" customHeight="1">
      <c r="A57" s="553"/>
      <c r="B57" s="554"/>
      <c r="C57" s="554"/>
      <c r="D57" s="554"/>
      <c r="E57" s="554"/>
      <c r="F57" s="554"/>
      <c r="G57" s="555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</row>
    <row r="58" spans="1:18" s="318" customFormat="1" ht="16.2">
      <c r="A58" s="319" t="s">
        <v>2259</v>
      </c>
      <c r="B58" s="319">
        <v>0.75</v>
      </c>
      <c r="C58" s="319">
        <v>50</v>
      </c>
      <c r="D58" s="319">
        <v>10</v>
      </c>
      <c r="E58" s="319">
        <v>12</v>
      </c>
      <c r="F58" s="320">
        <v>8100</v>
      </c>
      <c r="G58" s="320">
        <v>6575</v>
      </c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317"/>
    </row>
    <row r="59" spans="1:18" s="318" customFormat="1" ht="16.2">
      <c r="A59" s="319" t="s">
        <v>2260</v>
      </c>
      <c r="B59" s="319">
        <v>0.75</v>
      </c>
      <c r="C59" s="319">
        <v>50</v>
      </c>
      <c r="D59" s="319">
        <v>10</v>
      </c>
      <c r="E59" s="319">
        <v>12</v>
      </c>
      <c r="F59" s="320">
        <v>10275</v>
      </c>
      <c r="G59" s="320">
        <v>8375</v>
      </c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317"/>
    </row>
    <row r="60" spans="1:18" s="318" customFormat="1" ht="16.2">
      <c r="A60" s="319" t="s">
        <v>2261</v>
      </c>
      <c r="B60" s="319">
        <v>0.75</v>
      </c>
      <c r="C60" s="319">
        <v>50</v>
      </c>
      <c r="D60" s="319">
        <v>10</v>
      </c>
      <c r="E60" s="319">
        <v>12</v>
      </c>
      <c r="F60" s="320">
        <v>12965</v>
      </c>
      <c r="G60" s="320">
        <v>10465</v>
      </c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317"/>
    </row>
    <row r="61" spans="1:18" s="318" customFormat="1" ht="4.2" customHeight="1">
      <c r="A61" s="553"/>
      <c r="B61" s="554"/>
      <c r="C61" s="554"/>
      <c r="D61" s="554"/>
      <c r="E61" s="554"/>
      <c r="F61" s="554"/>
      <c r="G61" s="555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7"/>
    </row>
    <row r="62" spans="1:18" s="318" customFormat="1" ht="16.2">
      <c r="A62" s="319" t="s">
        <v>2262</v>
      </c>
      <c r="B62" s="319">
        <v>0.75</v>
      </c>
      <c r="C62" s="319">
        <v>50</v>
      </c>
      <c r="D62" s="319">
        <v>10</v>
      </c>
      <c r="E62" s="319">
        <v>12</v>
      </c>
      <c r="F62" s="320">
        <v>8125</v>
      </c>
      <c r="G62" s="320">
        <v>6600</v>
      </c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317"/>
    </row>
    <row r="63" spans="1:18" s="318" customFormat="1" ht="16.2">
      <c r="A63" s="319" t="s">
        <v>2263</v>
      </c>
      <c r="B63" s="319">
        <v>0.75</v>
      </c>
      <c r="C63" s="319">
        <v>50</v>
      </c>
      <c r="D63" s="319">
        <v>10</v>
      </c>
      <c r="E63" s="319">
        <v>12</v>
      </c>
      <c r="F63" s="320">
        <v>10325</v>
      </c>
      <c r="G63" s="320">
        <v>8415</v>
      </c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317"/>
    </row>
    <row r="64" spans="1:18" s="318" customFormat="1" ht="16.2">
      <c r="A64" s="319" t="s">
        <v>2264</v>
      </c>
      <c r="B64" s="319">
        <v>0.75</v>
      </c>
      <c r="C64" s="319">
        <v>50</v>
      </c>
      <c r="D64" s="319">
        <v>10</v>
      </c>
      <c r="E64" s="319">
        <v>12</v>
      </c>
      <c r="F64" s="320">
        <v>13015</v>
      </c>
      <c r="G64" s="320">
        <v>10515</v>
      </c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317"/>
    </row>
    <row r="65" spans="1:18" s="318" customFormat="1" ht="4.2" customHeight="1">
      <c r="A65" s="553"/>
      <c r="B65" s="554"/>
      <c r="C65" s="554"/>
      <c r="D65" s="554"/>
      <c r="E65" s="554"/>
      <c r="F65" s="554"/>
      <c r="G65" s="555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317"/>
    </row>
    <row r="66" spans="1:18" s="318" customFormat="1" ht="16.2">
      <c r="A66" s="319" t="s">
        <v>2265</v>
      </c>
      <c r="B66" s="319">
        <v>1.1000000000000001</v>
      </c>
      <c r="C66" s="319">
        <v>50</v>
      </c>
      <c r="D66" s="319">
        <v>10</v>
      </c>
      <c r="E66" s="319">
        <v>12</v>
      </c>
      <c r="F66" s="320">
        <v>8165</v>
      </c>
      <c r="G66" s="320">
        <v>6640</v>
      </c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</row>
    <row r="67" spans="1:18" s="318" customFormat="1" ht="16.2">
      <c r="A67" s="319" t="s">
        <v>2266</v>
      </c>
      <c r="B67" s="319">
        <v>1.1000000000000001</v>
      </c>
      <c r="C67" s="319">
        <v>50</v>
      </c>
      <c r="D67" s="319">
        <v>10</v>
      </c>
      <c r="E67" s="319">
        <v>12</v>
      </c>
      <c r="F67" s="320">
        <v>10375</v>
      </c>
      <c r="G67" s="320">
        <v>8465</v>
      </c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317"/>
    </row>
    <row r="68" spans="1:18" s="318" customFormat="1" ht="16.2">
      <c r="A68" s="319" t="s">
        <v>2267</v>
      </c>
      <c r="B68" s="319">
        <v>1.1000000000000001</v>
      </c>
      <c r="C68" s="319">
        <v>50</v>
      </c>
      <c r="D68" s="319">
        <v>10</v>
      </c>
      <c r="E68" s="319">
        <v>12</v>
      </c>
      <c r="F68" s="320">
        <v>13075</v>
      </c>
      <c r="G68" s="320">
        <v>10575</v>
      </c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317"/>
    </row>
    <row r="69" spans="1:18" s="318" customFormat="1" ht="4.2" customHeight="1">
      <c r="A69" s="553"/>
      <c r="B69" s="554"/>
      <c r="C69" s="554"/>
      <c r="D69" s="554"/>
      <c r="E69" s="554"/>
      <c r="F69" s="554"/>
      <c r="G69" s="555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317"/>
    </row>
    <row r="70" spans="1:18" s="318" customFormat="1" ht="16.2">
      <c r="A70" s="319" t="s">
        <v>2268</v>
      </c>
      <c r="B70" s="319">
        <v>1.1000000000000001</v>
      </c>
      <c r="C70" s="319">
        <v>50</v>
      </c>
      <c r="D70" s="319">
        <v>10</v>
      </c>
      <c r="E70" s="319">
        <v>12</v>
      </c>
      <c r="F70" s="320">
        <v>8175</v>
      </c>
      <c r="G70" s="320">
        <v>6650</v>
      </c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317"/>
    </row>
    <row r="71" spans="1:18" s="318" customFormat="1" ht="16.2">
      <c r="A71" s="319" t="s">
        <v>2269</v>
      </c>
      <c r="B71" s="319">
        <v>1.1000000000000001</v>
      </c>
      <c r="C71" s="319">
        <v>50</v>
      </c>
      <c r="D71" s="319">
        <v>10</v>
      </c>
      <c r="E71" s="319">
        <v>12</v>
      </c>
      <c r="F71" s="320">
        <v>10390</v>
      </c>
      <c r="G71" s="320">
        <v>8475</v>
      </c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317"/>
    </row>
    <row r="72" spans="1:18" s="318" customFormat="1" ht="16.2">
      <c r="A72" s="319" t="s">
        <v>2270</v>
      </c>
      <c r="B72" s="319">
        <v>1.1000000000000001</v>
      </c>
      <c r="C72" s="319">
        <v>50</v>
      </c>
      <c r="D72" s="319">
        <v>10</v>
      </c>
      <c r="E72" s="319">
        <v>12</v>
      </c>
      <c r="F72" s="320">
        <v>13100</v>
      </c>
      <c r="G72" s="320">
        <v>10600</v>
      </c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317"/>
    </row>
    <row r="73" spans="1:18" s="318" customFormat="1" ht="4.2" customHeight="1">
      <c r="A73" s="553"/>
      <c r="B73" s="554"/>
      <c r="C73" s="554"/>
      <c r="D73" s="554"/>
      <c r="E73" s="554"/>
      <c r="F73" s="554"/>
      <c r="G73" s="555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317"/>
    </row>
    <row r="74" spans="1:18" s="318" customFormat="1" ht="16.2">
      <c r="A74" s="319" t="s">
        <v>2271</v>
      </c>
      <c r="B74" s="319">
        <v>1.1000000000000001</v>
      </c>
      <c r="C74" s="319">
        <v>50</v>
      </c>
      <c r="D74" s="319">
        <v>10</v>
      </c>
      <c r="E74" s="319">
        <v>12</v>
      </c>
      <c r="F74" s="320">
        <v>8200</v>
      </c>
      <c r="G74" s="320">
        <v>6675</v>
      </c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317"/>
    </row>
    <row r="75" spans="1:18" s="318" customFormat="1" ht="16.2">
      <c r="A75" s="319" t="s">
        <v>2272</v>
      </c>
      <c r="B75" s="319">
        <v>1.1000000000000001</v>
      </c>
      <c r="C75" s="319">
        <v>50</v>
      </c>
      <c r="D75" s="319">
        <v>10</v>
      </c>
      <c r="E75" s="319">
        <v>12</v>
      </c>
      <c r="F75" s="320">
        <v>10425</v>
      </c>
      <c r="G75" s="320">
        <v>8515</v>
      </c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317"/>
    </row>
    <row r="76" spans="1:18" s="318" customFormat="1" ht="16.2">
      <c r="A76" s="319" t="s">
        <v>2273</v>
      </c>
      <c r="B76" s="319">
        <v>1.1000000000000001</v>
      </c>
      <c r="C76" s="319">
        <v>50</v>
      </c>
      <c r="D76" s="319">
        <v>10</v>
      </c>
      <c r="E76" s="319">
        <v>12</v>
      </c>
      <c r="F76" s="320">
        <v>13150</v>
      </c>
      <c r="G76" s="320">
        <v>10650</v>
      </c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317"/>
    </row>
    <row r="77" spans="1:18" s="318" customFormat="1" ht="4.2" customHeight="1">
      <c r="A77" s="553"/>
      <c r="B77" s="554"/>
      <c r="C77" s="554"/>
      <c r="D77" s="554"/>
      <c r="E77" s="554"/>
      <c r="F77" s="554"/>
      <c r="G77" s="555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317"/>
    </row>
    <row r="78" spans="1:18" s="318" customFormat="1" ht="16.2">
      <c r="A78" s="319" t="s">
        <v>2274</v>
      </c>
      <c r="B78" s="319">
        <v>1.1000000000000001</v>
      </c>
      <c r="C78" s="319">
        <v>50</v>
      </c>
      <c r="D78" s="319">
        <v>10</v>
      </c>
      <c r="E78" s="319">
        <v>12</v>
      </c>
      <c r="F78" s="320">
        <v>8300</v>
      </c>
      <c r="G78" s="320">
        <v>6775</v>
      </c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317"/>
    </row>
    <row r="79" spans="1:18" s="318" customFormat="1" ht="16.2">
      <c r="A79" s="319" t="s">
        <v>2275</v>
      </c>
      <c r="B79" s="319">
        <v>1.1000000000000001</v>
      </c>
      <c r="C79" s="319">
        <v>50</v>
      </c>
      <c r="D79" s="319">
        <v>10</v>
      </c>
      <c r="E79" s="319">
        <v>12</v>
      </c>
      <c r="F79" s="320">
        <v>10590</v>
      </c>
      <c r="G79" s="320">
        <v>8675</v>
      </c>
      <c r="H79" s="317"/>
      <c r="I79" s="317"/>
      <c r="J79" s="317"/>
      <c r="K79" s="317"/>
      <c r="L79" s="317"/>
      <c r="M79" s="317"/>
      <c r="N79" s="317"/>
      <c r="O79" s="317"/>
      <c r="P79" s="317"/>
      <c r="Q79" s="317"/>
      <c r="R79" s="317"/>
    </row>
    <row r="80" spans="1:18" s="318" customFormat="1" ht="16.2">
      <c r="A80" s="319" t="s">
        <v>2276</v>
      </c>
      <c r="B80" s="319">
        <v>1.1000000000000001</v>
      </c>
      <c r="C80" s="319">
        <v>50</v>
      </c>
      <c r="D80" s="319">
        <v>10</v>
      </c>
      <c r="E80" s="319">
        <v>12</v>
      </c>
      <c r="F80" s="320">
        <v>13365</v>
      </c>
      <c r="G80" s="320">
        <v>10865</v>
      </c>
      <c r="H80" s="317"/>
      <c r="I80" s="317"/>
      <c r="J80" s="317"/>
      <c r="K80" s="317"/>
      <c r="L80" s="317"/>
      <c r="M80" s="317"/>
      <c r="N80" s="317"/>
      <c r="O80" s="317"/>
      <c r="P80" s="317"/>
      <c r="Q80" s="317"/>
      <c r="R80" s="317"/>
    </row>
    <row r="81" spans="1:18" s="318" customFormat="1" ht="4.2" customHeight="1">
      <c r="A81" s="553"/>
      <c r="B81" s="554"/>
      <c r="C81" s="554"/>
      <c r="D81" s="554"/>
      <c r="E81" s="554"/>
      <c r="F81" s="554"/>
      <c r="G81" s="555"/>
      <c r="H81" s="317"/>
      <c r="I81" s="317"/>
      <c r="J81" s="317"/>
      <c r="K81" s="317"/>
      <c r="L81" s="317"/>
      <c r="M81" s="317"/>
      <c r="N81" s="317"/>
      <c r="O81" s="317"/>
      <c r="P81" s="317"/>
      <c r="Q81" s="317"/>
      <c r="R81" s="317"/>
    </row>
    <row r="82" spans="1:18" s="318" customFormat="1" ht="16.2">
      <c r="A82" s="319" t="s">
        <v>2277</v>
      </c>
      <c r="B82" s="319">
        <v>1.1000000000000001</v>
      </c>
      <c r="C82" s="319">
        <v>50</v>
      </c>
      <c r="D82" s="319">
        <v>10</v>
      </c>
      <c r="E82" s="319">
        <v>12</v>
      </c>
      <c r="F82" s="320">
        <v>8350</v>
      </c>
      <c r="G82" s="320">
        <v>6815</v>
      </c>
      <c r="H82" s="317"/>
      <c r="I82" s="317"/>
      <c r="J82" s="317"/>
      <c r="K82" s="317"/>
      <c r="L82" s="317"/>
      <c r="M82" s="317"/>
      <c r="N82" s="317"/>
      <c r="O82" s="317"/>
      <c r="P82" s="317"/>
      <c r="Q82" s="317"/>
      <c r="R82" s="317"/>
    </row>
    <row r="83" spans="1:18" s="318" customFormat="1" ht="16.2">
      <c r="A83" s="319" t="s">
        <v>2278</v>
      </c>
      <c r="B83" s="319">
        <v>1.1000000000000001</v>
      </c>
      <c r="C83" s="319">
        <v>50</v>
      </c>
      <c r="D83" s="319">
        <v>10</v>
      </c>
      <c r="E83" s="319">
        <v>12</v>
      </c>
      <c r="F83" s="320">
        <v>10640</v>
      </c>
      <c r="G83" s="320">
        <v>8740</v>
      </c>
      <c r="H83" s="317"/>
      <c r="I83" s="317"/>
      <c r="J83" s="317"/>
      <c r="K83" s="317"/>
      <c r="L83" s="317"/>
      <c r="M83" s="317"/>
      <c r="N83" s="317"/>
      <c r="O83" s="317"/>
      <c r="P83" s="317"/>
      <c r="Q83" s="317"/>
      <c r="R83" s="317"/>
    </row>
    <row r="84" spans="1:18" s="318" customFormat="1" ht="16.2">
      <c r="A84" s="319" t="s">
        <v>2279</v>
      </c>
      <c r="B84" s="319">
        <v>1.1000000000000001</v>
      </c>
      <c r="C84" s="319">
        <v>50</v>
      </c>
      <c r="D84" s="319">
        <v>10</v>
      </c>
      <c r="E84" s="319">
        <v>12</v>
      </c>
      <c r="F84" s="320">
        <v>13440</v>
      </c>
      <c r="G84" s="320">
        <v>10940</v>
      </c>
      <c r="H84" s="317"/>
      <c r="I84" s="317"/>
      <c r="J84" s="317"/>
      <c r="K84" s="317"/>
      <c r="L84" s="317"/>
      <c r="M84" s="317"/>
      <c r="N84" s="317"/>
      <c r="O84" s="317"/>
      <c r="P84" s="317"/>
      <c r="Q84" s="317"/>
      <c r="R84" s="317"/>
    </row>
    <row r="85" spans="1:18" s="318" customFormat="1" ht="4.2" customHeight="1">
      <c r="A85" s="553"/>
      <c r="B85" s="554"/>
      <c r="C85" s="554"/>
      <c r="D85" s="554"/>
      <c r="E85" s="554"/>
      <c r="F85" s="554"/>
      <c r="G85" s="555"/>
      <c r="H85" s="317"/>
      <c r="I85" s="317"/>
      <c r="J85" s="317"/>
      <c r="K85" s="317"/>
      <c r="L85" s="317"/>
      <c r="M85" s="317"/>
      <c r="N85" s="317"/>
      <c r="O85" s="317"/>
      <c r="P85" s="317"/>
      <c r="Q85" s="317"/>
      <c r="R85" s="317"/>
    </row>
    <row r="86" spans="1:18" s="318" customFormat="1" ht="16.2">
      <c r="A86" s="319" t="s">
        <v>2280</v>
      </c>
      <c r="B86" s="319">
        <v>1.1000000000000001</v>
      </c>
      <c r="C86" s="319">
        <v>50</v>
      </c>
      <c r="D86" s="319">
        <v>10</v>
      </c>
      <c r="E86" s="319">
        <v>12</v>
      </c>
      <c r="F86" s="320">
        <v>8390</v>
      </c>
      <c r="G86" s="320">
        <v>6865</v>
      </c>
      <c r="H86" s="317"/>
      <c r="I86" s="317"/>
      <c r="J86" s="317"/>
      <c r="K86" s="317"/>
      <c r="L86" s="317"/>
      <c r="M86" s="317"/>
      <c r="N86" s="317"/>
      <c r="O86" s="317"/>
      <c r="P86" s="317"/>
      <c r="Q86" s="317"/>
      <c r="R86" s="317"/>
    </row>
    <row r="87" spans="1:18" s="318" customFormat="1" ht="16.2">
      <c r="A87" s="319" t="s">
        <v>2281</v>
      </c>
      <c r="B87" s="319">
        <v>1.1000000000000001</v>
      </c>
      <c r="C87" s="319">
        <v>50</v>
      </c>
      <c r="D87" s="319">
        <v>10</v>
      </c>
      <c r="E87" s="319">
        <v>12</v>
      </c>
      <c r="F87" s="320">
        <v>10700</v>
      </c>
      <c r="G87" s="320">
        <v>8790</v>
      </c>
      <c r="H87" s="317"/>
      <c r="I87" s="317"/>
      <c r="J87" s="317"/>
      <c r="K87" s="317"/>
      <c r="L87" s="317"/>
      <c r="M87" s="317"/>
      <c r="N87" s="317"/>
      <c r="O87" s="317"/>
      <c r="P87" s="317"/>
      <c r="Q87" s="317"/>
      <c r="R87" s="317"/>
    </row>
    <row r="88" spans="1:18" s="318" customFormat="1" ht="16.2">
      <c r="A88" s="319" t="s">
        <v>2282</v>
      </c>
      <c r="B88" s="319">
        <v>1.1000000000000001</v>
      </c>
      <c r="C88" s="319">
        <v>50</v>
      </c>
      <c r="D88" s="319">
        <v>10</v>
      </c>
      <c r="E88" s="319">
        <v>12</v>
      </c>
      <c r="F88" s="320">
        <v>13525</v>
      </c>
      <c r="G88" s="320">
        <v>11025</v>
      </c>
      <c r="H88" s="317"/>
      <c r="I88" s="317"/>
      <c r="J88" s="317"/>
      <c r="K88" s="317"/>
      <c r="L88" s="317"/>
      <c r="M88" s="317"/>
      <c r="N88" s="317"/>
      <c r="O88" s="317"/>
      <c r="P88" s="317"/>
      <c r="Q88" s="317"/>
      <c r="R88" s="317"/>
    </row>
    <row r="89" spans="1:18" s="318" customFormat="1" ht="4.2" customHeight="1">
      <c r="A89" s="553"/>
      <c r="B89" s="554"/>
      <c r="C89" s="554"/>
      <c r="D89" s="554"/>
      <c r="E89" s="554"/>
      <c r="F89" s="554"/>
      <c r="G89" s="555"/>
      <c r="H89" s="317"/>
      <c r="I89" s="317"/>
      <c r="J89" s="317"/>
      <c r="K89" s="317"/>
      <c r="L89" s="317"/>
      <c r="M89" s="317"/>
      <c r="N89" s="317"/>
      <c r="O89" s="317"/>
      <c r="P89" s="317"/>
      <c r="Q89" s="317"/>
      <c r="R89" s="317"/>
    </row>
    <row r="90" spans="1:18" s="318" customFormat="1" ht="16.2">
      <c r="A90" s="319" t="s">
        <v>2283</v>
      </c>
      <c r="B90" s="319">
        <v>1.1000000000000001</v>
      </c>
      <c r="C90" s="319">
        <v>50</v>
      </c>
      <c r="D90" s="319">
        <v>10</v>
      </c>
      <c r="E90" s="319">
        <v>12</v>
      </c>
      <c r="F90" s="320">
        <v>8465</v>
      </c>
      <c r="G90" s="320">
        <v>6925</v>
      </c>
      <c r="H90" s="317"/>
      <c r="I90" s="317"/>
      <c r="J90" s="317"/>
      <c r="K90" s="317"/>
      <c r="L90" s="317"/>
      <c r="M90" s="317"/>
      <c r="N90" s="317"/>
      <c r="O90" s="317"/>
      <c r="P90" s="317"/>
      <c r="Q90" s="317"/>
      <c r="R90" s="317"/>
    </row>
    <row r="91" spans="1:18" s="318" customFormat="1" ht="16.2">
      <c r="A91" s="319" t="s">
        <v>2284</v>
      </c>
      <c r="B91" s="319">
        <v>1.1000000000000001</v>
      </c>
      <c r="C91" s="319">
        <v>50</v>
      </c>
      <c r="D91" s="319">
        <v>10</v>
      </c>
      <c r="E91" s="319">
        <v>12</v>
      </c>
      <c r="F91" s="320">
        <v>10815</v>
      </c>
      <c r="G91" s="320">
        <v>8900</v>
      </c>
      <c r="H91" s="317"/>
      <c r="I91" s="317"/>
      <c r="J91" s="317"/>
      <c r="K91" s="317"/>
      <c r="L91" s="317"/>
      <c r="M91" s="317"/>
      <c r="N91" s="317"/>
      <c r="O91" s="317"/>
      <c r="P91" s="317"/>
      <c r="Q91" s="317"/>
      <c r="R91" s="317"/>
    </row>
    <row r="92" spans="1:18" s="318" customFormat="1" ht="16.2">
      <c r="A92" s="319" t="s">
        <v>2285</v>
      </c>
      <c r="B92" s="319">
        <v>1.1000000000000001</v>
      </c>
      <c r="C92" s="319">
        <v>50</v>
      </c>
      <c r="D92" s="319">
        <v>10</v>
      </c>
      <c r="E92" s="319">
        <v>12</v>
      </c>
      <c r="F92" s="320">
        <v>13665</v>
      </c>
      <c r="G92" s="320">
        <v>11165</v>
      </c>
      <c r="H92" s="317"/>
      <c r="I92" s="317"/>
      <c r="J92" s="317"/>
      <c r="K92" s="317"/>
      <c r="L92" s="317"/>
      <c r="M92" s="317"/>
      <c r="N92" s="317"/>
      <c r="O92" s="317"/>
      <c r="P92" s="317"/>
      <c r="Q92" s="317"/>
      <c r="R92" s="317"/>
    </row>
    <row r="93" spans="1:18" s="318" customFormat="1" ht="4.2" customHeight="1">
      <c r="A93" s="553"/>
      <c r="B93" s="554"/>
      <c r="C93" s="554"/>
      <c r="D93" s="554"/>
      <c r="E93" s="554"/>
      <c r="F93" s="554"/>
      <c r="G93" s="555"/>
      <c r="H93" s="317"/>
      <c r="I93" s="317"/>
      <c r="J93" s="317"/>
      <c r="K93" s="317"/>
      <c r="L93" s="317"/>
      <c r="M93" s="317"/>
      <c r="N93" s="317"/>
      <c r="O93" s="317"/>
      <c r="P93" s="317"/>
      <c r="Q93" s="317"/>
      <c r="R93" s="317"/>
    </row>
    <row r="94" spans="1:18" s="318" customFormat="1" ht="16.2">
      <c r="A94" s="319" t="s">
        <v>2286</v>
      </c>
      <c r="B94" s="319">
        <v>1.5</v>
      </c>
      <c r="C94" s="319">
        <v>50</v>
      </c>
      <c r="D94" s="319">
        <v>10</v>
      </c>
      <c r="E94" s="319">
        <v>12</v>
      </c>
      <c r="F94" s="320">
        <v>8625</v>
      </c>
      <c r="G94" s="320">
        <v>7100</v>
      </c>
      <c r="H94" s="317"/>
      <c r="I94" s="317"/>
      <c r="J94" s="317"/>
      <c r="K94" s="317"/>
      <c r="L94" s="317"/>
      <c r="M94" s="317"/>
      <c r="N94" s="317"/>
      <c r="O94" s="317"/>
      <c r="P94" s="317"/>
      <c r="Q94" s="317"/>
      <c r="R94" s="317"/>
    </row>
    <row r="95" spans="1:18" s="318" customFormat="1" ht="16.2">
      <c r="A95" s="319" t="s">
        <v>2287</v>
      </c>
      <c r="B95" s="319">
        <v>1.5</v>
      </c>
      <c r="C95" s="319">
        <v>50</v>
      </c>
      <c r="D95" s="319">
        <v>10</v>
      </c>
      <c r="E95" s="319">
        <v>12</v>
      </c>
      <c r="F95" s="320">
        <v>11075</v>
      </c>
      <c r="G95" s="320">
        <v>9165</v>
      </c>
      <c r="H95" s="317"/>
      <c r="I95" s="317"/>
      <c r="J95" s="317"/>
      <c r="K95" s="317"/>
      <c r="L95" s="317"/>
      <c r="M95" s="317"/>
      <c r="N95" s="317"/>
      <c r="O95" s="317"/>
      <c r="P95" s="317"/>
      <c r="Q95" s="317"/>
      <c r="R95" s="317"/>
    </row>
    <row r="96" spans="1:18" s="318" customFormat="1" ht="16.2">
      <c r="A96" s="319" t="s">
        <v>2288</v>
      </c>
      <c r="B96" s="319">
        <v>1.5</v>
      </c>
      <c r="C96" s="319">
        <v>50</v>
      </c>
      <c r="D96" s="319">
        <v>10</v>
      </c>
      <c r="E96" s="319">
        <v>12</v>
      </c>
      <c r="F96" s="320">
        <v>14015</v>
      </c>
      <c r="G96" s="320">
        <v>11515</v>
      </c>
      <c r="H96" s="317"/>
      <c r="I96" s="317"/>
      <c r="J96" s="317"/>
      <c r="K96" s="317"/>
      <c r="L96" s="317"/>
      <c r="M96" s="317"/>
      <c r="N96" s="317"/>
      <c r="O96" s="317"/>
      <c r="P96" s="317"/>
      <c r="Q96" s="317"/>
      <c r="R96" s="317"/>
    </row>
    <row r="97" spans="1:18" s="318" customFormat="1" ht="21.6">
      <c r="A97" s="556" t="s">
        <v>2289</v>
      </c>
      <c r="B97" s="559"/>
      <c r="C97" s="559"/>
      <c r="D97" s="559"/>
      <c r="E97" s="559"/>
      <c r="F97" s="559"/>
      <c r="G97" s="560"/>
      <c r="H97" s="317"/>
      <c r="I97" s="317"/>
      <c r="J97" s="317"/>
      <c r="K97" s="317"/>
      <c r="L97" s="317"/>
      <c r="M97" s="317"/>
      <c r="N97" s="317"/>
      <c r="O97" s="317"/>
      <c r="P97" s="317"/>
      <c r="Q97" s="317"/>
      <c r="R97" s="317"/>
    </row>
    <row r="98" spans="1:18" s="318" customFormat="1" ht="16.2">
      <c r="A98" s="319" t="s">
        <v>2290</v>
      </c>
      <c r="B98" s="319">
        <v>0.37</v>
      </c>
      <c r="C98" s="319">
        <v>50</v>
      </c>
      <c r="D98" s="319">
        <v>10</v>
      </c>
      <c r="E98" s="319">
        <v>12</v>
      </c>
      <c r="F98" s="320">
        <v>7275</v>
      </c>
      <c r="G98" s="320">
        <v>5750</v>
      </c>
      <c r="H98" s="317"/>
      <c r="I98" s="317"/>
      <c r="J98" s="317"/>
      <c r="K98" s="317"/>
      <c r="L98" s="317"/>
      <c r="M98" s="317"/>
      <c r="N98" s="317"/>
      <c r="O98" s="317"/>
      <c r="P98" s="317"/>
      <c r="Q98" s="317"/>
      <c r="R98" s="317"/>
    </row>
    <row r="99" spans="1:18" s="318" customFormat="1" ht="16.2">
      <c r="A99" s="319" t="s">
        <v>2291</v>
      </c>
      <c r="B99" s="319">
        <v>0.37</v>
      </c>
      <c r="C99" s="319">
        <v>50</v>
      </c>
      <c r="D99" s="319">
        <v>10</v>
      </c>
      <c r="E99" s="319">
        <v>12</v>
      </c>
      <c r="F99" s="320">
        <v>9040</v>
      </c>
      <c r="G99" s="320">
        <v>7125</v>
      </c>
      <c r="H99" s="317"/>
      <c r="I99" s="317"/>
      <c r="J99" s="317"/>
      <c r="K99" s="317"/>
      <c r="L99" s="317"/>
      <c r="M99" s="317"/>
      <c r="N99" s="317"/>
      <c r="O99" s="317"/>
      <c r="P99" s="317"/>
      <c r="Q99" s="317"/>
      <c r="R99" s="317"/>
    </row>
    <row r="100" spans="1:18" s="318" customFormat="1" ht="16.2">
      <c r="A100" s="319" t="s">
        <v>2292</v>
      </c>
      <c r="B100" s="319">
        <v>0.37</v>
      </c>
      <c r="C100" s="319">
        <v>50</v>
      </c>
      <c r="D100" s="319">
        <v>10</v>
      </c>
      <c r="E100" s="319">
        <v>12</v>
      </c>
      <c r="F100" s="320">
        <v>11300</v>
      </c>
      <c r="G100" s="320">
        <v>8800</v>
      </c>
      <c r="H100" s="317"/>
      <c r="I100" s="317"/>
      <c r="J100" s="317"/>
      <c r="K100" s="317"/>
      <c r="L100" s="317"/>
      <c r="M100" s="317"/>
      <c r="N100" s="317"/>
      <c r="O100" s="317"/>
      <c r="P100" s="317"/>
      <c r="Q100" s="317"/>
      <c r="R100" s="317"/>
    </row>
    <row r="101" spans="1:18" s="318" customFormat="1" ht="4.2" customHeight="1">
      <c r="A101" s="553"/>
      <c r="B101" s="554"/>
      <c r="C101" s="554"/>
      <c r="D101" s="554"/>
      <c r="E101" s="554"/>
      <c r="F101" s="554"/>
      <c r="G101" s="555"/>
      <c r="H101" s="317"/>
      <c r="I101" s="317"/>
      <c r="J101" s="317"/>
      <c r="K101" s="317"/>
      <c r="L101" s="317"/>
      <c r="M101" s="317"/>
      <c r="N101" s="317"/>
      <c r="O101" s="317"/>
      <c r="P101" s="317"/>
      <c r="Q101" s="317"/>
      <c r="R101" s="317"/>
    </row>
    <row r="102" spans="1:18" s="318" customFormat="1" ht="16.2">
      <c r="A102" s="319" t="s">
        <v>2293</v>
      </c>
      <c r="B102" s="319">
        <v>0.37</v>
      </c>
      <c r="C102" s="319">
        <v>50</v>
      </c>
      <c r="D102" s="319">
        <v>10</v>
      </c>
      <c r="E102" s="319">
        <v>12</v>
      </c>
      <c r="F102" s="320">
        <v>7365</v>
      </c>
      <c r="G102" s="320">
        <v>5840</v>
      </c>
      <c r="H102" s="317"/>
      <c r="I102" s="317"/>
      <c r="J102" s="317"/>
      <c r="K102" s="317"/>
      <c r="L102" s="317"/>
      <c r="M102" s="317"/>
      <c r="N102" s="317"/>
      <c r="O102" s="317"/>
      <c r="P102" s="317"/>
      <c r="Q102" s="317"/>
      <c r="R102" s="317"/>
    </row>
    <row r="103" spans="1:18" s="318" customFormat="1" ht="16.2">
      <c r="A103" s="319" t="s">
        <v>2294</v>
      </c>
      <c r="B103" s="319">
        <v>0.37</v>
      </c>
      <c r="C103" s="319">
        <v>50</v>
      </c>
      <c r="D103" s="319">
        <v>10</v>
      </c>
      <c r="E103" s="319">
        <v>12</v>
      </c>
      <c r="F103" s="320">
        <v>9175</v>
      </c>
      <c r="G103" s="320">
        <v>7265</v>
      </c>
      <c r="H103" s="317"/>
      <c r="I103" s="317"/>
      <c r="J103" s="317"/>
      <c r="K103" s="317"/>
      <c r="L103" s="317"/>
      <c r="M103" s="317"/>
      <c r="N103" s="317"/>
      <c r="O103" s="317"/>
      <c r="P103" s="317"/>
      <c r="Q103" s="317"/>
      <c r="R103" s="317"/>
    </row>
    <row r="104" spans="1:18" s="318" customFormat="1" ht="16.2">
      <c r="A104" s="319" t="s">
        <v>2295</v>
      </c>
      <c r="B104" s="319">
        <v>0.37</v>
      </c>
      <c r="C104" s="319">
        <v>50</v>
      </c>
      <c r="D104" s="319">
        <v>10</v>
      </c>
      <c r="E104" s="319">
        <v>12</v>
      </c>
      <c r="F104" s="320">
        <v>11490</v>
      </c>
      <c r="G104" s="320">
        <v>8990</v>
      </c>
      <c r="H104" s="317"/>
      <c r="I104" s="317"/>
      <c r="J104" s="317"/>
      <c r="K104" s="317"/>
      <c r="L104" s="317"/>
      <c r="M104" s="317"/>
      <c r="N104" s="317"/>
      <c r="O104" s="317"/>
      <c r="P104" s="317"/>
      <c r="Q104" s="317"/>
      <c r="R104" s="317"/>
    </row>
    <row r="105" spans="1:18" s="318" customFormat="1" ht="4.2" customHeight="1">
      <c r="A105" s="553"/>
      <c r="B105" s="554"/>
      <c r="C105" s="554"/>
      <c r="D105" s="554"/>
      <c r="E105" s="554"/>
      <c r="F105" s="554"/>
      <c r="G105" s="555"/>
      <c r="H105" s="317"/>
      <c r="I105" s="317"/>
      <c r="J105" s="317"/>
      <c r="K105" s="317"/>
      <c r="L105" s="317"/>
      <c r="M105" s="317"/>
      <c r="N105" s="317"/>
      <c r="O105" s="317"/>
      <c r="P105" s="317"/>
      <c r="Q105" s="317"/>
      <c r="R105" s="317"/>
    </row>
    <row r="106" spans="1:18" s="318" customFormat="1" ht="16.2">
      <c r="A106" s="319" t="s">
        <v>2296</v>
      </c>
      <c r="B106" s="319">
        <v>0.37</v>
      </c>
      <c r="C106" s="319">
        <v>50</v>
      </c>
      <c r="D106" s="319">
        <v>10</v>
      </c>
      <c r="E106" s="319">
        <v>12</v>
      </c>
      <c r="F106" s="320">
        <v>7465</v>
      </c>
      <c r="G106" s="320">
        <v>5940</v>
      </c>
      <c r="H106" s="317"/>
      <c r="I106" s="317"/>
      <c r="J106" s="317"/>
      <c r="K106" s="317"/>
      <c r="L106" s="317"/>
      <c r="M106" s="317"/>
      <c r="N106" s="317"/>
      <c r="O106" s="317"/>
      <c r="P106" s="317"/>
      <c r="Q106" s="317"/>
      <c r="R106" s="317"/>
    </row>
    <row r="107" spans="1:18" s="318" customFormat="1" ht="16.2">
      <c r="A107" s="319" t="s">
        <v>2297</v>
      </c>
      <c r="B107" s="319">
        <v>0.37</v>
      </c>
      <c r="C107" s="319">
        <v>50</v>
      </c>
      <c r="D107" s="319">
        <v>10</v>
      </c>
      <c r="E107" s="319">
        <v>12</v>
      </c>
      <c r="F107" s="320">
        <v>9315</v>
      </c>
      <c r="G107" s="320">
        <v>7400</v>
      </c>
      <c r="H107" s="317"/>
      <c r="I107" s="317"/>
      <c r="J107" s="317"/>
      <c r="K107" s="317"/>
      <c r="L107" s="317"/>
      <c r="M107" s="317"/>
      <c r="N107" s="317"/>
      <c r="O107" s="317"/>
      <c r="P107" s="317"/>
      <c r="Q107" s="317"/>
      <c r="R107" s="317"/>
    </row>
    <row r="108" spans="1:18" s="318" customFormat="1" ht="16.2">
      <c r="A108" s="319" t="s">
        <v>2298</v>
      </c>
      <c r="B108" s="319">
        <v>0.37</v>
      </c>
      <c r="C108" s="319">
        <v>50</v>
      </c>
      <c r="D108" s="319">
        <v>10</v>
      </c>
      <c r="E108" s="319">
        <v>12</v>
      </c>
      <c r="F108" s="320">
        <v>11675</v>
      </c>
      <c r="G108" s="320">
        <v>9175</v>
      </c>
      <c r="H108" s="317"/>
      <c r="I108" s="317"/>
      <c r="J108" s="317"/>
      <c r="K108" s="317"/>
      <c r="L108" s="317"/>
      <c r="M108" s="317"/>
      <c r="N108" s="317"/>
      <c r="O108" s="317"/>
      <c r="P108" s="317"/>
      <c r="Q108" s="317"/>
      <c r="R108" s="317"/>
    </row>
    <row r="109" spans="1:18" s="318" customFormat="1" ht="4.2" customHeight="1">
      <c r="A109" s="553"/>
      <c r="B109" s="554"/>
      <c r="C109" s="554"/>
      <c r="D109" s="554"/>
      <c r="E109" s="554"/>
      <c r="F109" s="554"/>
      <c r="G109" s="555"/>
      <c r="H109" s="317"/>
      <c r="I109" s="317"/>
      <c r="J109" s="317"/>
      <c r="K109" s="317"/>
      <c r="L109" s="317"/>
      <c r="M109" s="317"/>
      <c r="N109" s="317"/>
      <c r="O109" s="317"/>
      <c r="P109" s="317"/>
      <c r="Q109" s="317"/>
      <c r="R109" s="317"/>
    </row>
    <row r="110" spans="1:18" s="318" customFormat="1" ht="16.2">
      <c r="A110" s="319" t="s">
        <v>2299</v>
      </c>
      <c r="B110" s="319">
        <v>0.55000000000000004</v>
      </c>
      <c r="C110" s="319">
        <v>50</v>
      </c>
      <c r="D110" s="319">
        <v>10</v>
      </c>
      <c r="E110" s="319">
        <v>12</v>
      </c>
      <c r="F110" s="320">
        <v>7500</v>
      </c>
      <c r="G110" s="320">
        <v>5975</v>
      </c>
      <c r="H110" s="317"/>
      <c r="I110" s="317"/>
      <c r="J110" s="317"/>
      <c r="K110" s="317"/>
      <c r="L110" s="317"/>
      <c r="M110" s="317"/>
      <c r="N110" s="317"/>
      <c r="O110" s="317"/>
      <c r="P110" s="317"/>
      <c r="Q110" s="317"/>
      <c r="R110" s="317"/>
    </row>
    <row r="111" spans="1:18" s="318" customFormat="1" ht="16.2">
      <c r="A111" s="319" t="s">
        <v>2300</v>
      </c>
      <c r="B111" s="319">
        <v>0.55000000000000004</v>
      </c>
      <c r="C111" s="319">
        <v>50</v>
      </c>
      <c r="D111" s="319">
        <v>10</v>
      </c>
      <c r="E111" s="319">
        <v>12</v>
      </c>
      <c r="F111" s="320">
        <v>9375</v>
      </c>
      <c r="G111" s="320">
        <v>7465</v>
      </c>
      <c r="H111" s="317"/>
      <c r="I111" s="317"/>
      <c r="J111" s="317"/>
      <c r="K111" s="317"/>
      <c r="L111" s="317"/>
      <c r="M111" s="317"/>
      <c r="N111" s="317"/>
      <c r="O111" s="317"/>
      <c r="P111" s="317"/>
      <c r="Q111" s="317"/>
      <c r="R111" s="317"/>
    </row>
    <row r="112" spans="1:18" s="318" customFormat="1" ht="16.2">
      <c r="A112" s="319" t="s">
        <v>2301</v>
      </c>
      <c r="B112" s="319">
        <v>0.55000000000000004</v>
      </c>
      <c r="C112" s="319">
        <v>50</v>
      </c>
      <c r="D112" s="319">
        <v>10</v>
      </c>
      <c r="E112" s="319">
        <v>12</v>
      </c>
      <c r="F112" s="320">
        <v>11750</v>
      </c>
      <c r="G112" s="320">
        <v>9250</v>
      </c>
      <c r="H112" s="317"/>
      <c r="I112" s="317"/>
      <c r="J112" s="317"/>
      <c r="K112" s="317"/>
      <c r="L112" s="317"/>
      <c r="M112" s="317"/>
      <c r="N112" s="317"/>
      <c r="O112" s="317"/>
      <c r="P112" s="317"/>
      <c r="Q112" s="317"/>
      <c r="R112" s="317"/>
    </row>
    <row r="113" spans="1:18" s="318" customFormat="1" ht="4.2" customHeight="1">
      <c r="A113" s="553"/>
      <c r="B113" s="554"/>
      <c r="C113" s="554"/>
      <c r="D113" s="554"/>
      <c r="E113" s="554"/>
      <c r="F113" s="554"/>
      <c r="G113" s="555"/>
      <c r="H113" s="317"/>
      <c r="I113" s="317"/>
      <c r="J113" s="317"/>
      <c r="K113" s="317"/>
      <c r="L113" s="317"/>
      <c r="M113" s="317"/>
      <c r="N113" s="317"/>
      <c r="O113" s="317"/>
      <c r="P113" s="317"/>
      <c r="Q113" s="317"/>
      <c r="R113" s="317"/>
    </row>
    <row r="114" spans="1:18" s="318" customFormat="1" ht="16.2">
      <c r="A114" s="319" t="s">
        <v>2302</v>
      </c>
      <c r="B114" s="319">
        <v>0.55000000000000004</v>
      </c>
      <c r="C114" s="319">
        <v>50</v>
      </c>
      <c r="D114" s="319">
        <v>10</v>
      </c>
      <c r="E114" s="319">
        <v>12</v>
      </c>
      <c r="F114" s="320">
        <v>7550</v>
      </c>
      <c r="G114" s="320">
        <v>6025</v>
      </c>
      <c r="H114" s="317"/>
      <c r="I114" s="317"/>
      <c r="J114" s="317"/>
      <c r="K114" s="317"/>
      <c r="L114" s="317"/>
      <c r="M114" s="317"/>
      <c r="N114" s="317"/>
      <c r="O114" s="317"/>
      <c r="P114" s="317"/>
      <c r="Q114" s="317"/>
      <c r="R114" s="317"/>
    </row>
    <row r="115" spans="1:18" s="318" customFormat="1" ht="16.2">
      <c r="A115" s="319" t="s">
        <v>2303</v>
      </c>
      <c r="B115" s="319">
        <v>0.55000000000000004</v>
      </c>
      <c r="C115" s="319">
        <v>50</v>
      </c>
      <c r="D115" s="319">
        <v>10</v>
      </c>
      <c r="E115" s="319">
        <v>12</v>
      </c>
      <c r="F115" s="320">
        <v>9450</v>
      </c>
      <c r="G115" s="320">
        <v>7540</v>
      </c>
      <c r="H115" s="317"/>
      <c r="I115" s="317"/>
      <c r="J115" s="317"/>
      <c r="K115" s="317"/>
      <c r="L115" s="317"/>
      <c r="M115" s="317"/>
      <c r="N115" s="317"/>
      <c r="O115" s="317"/>
      <c r="P115" s="317"/>
      <c r="Q115" s="317"/>
      <c r="R115" s="317"/>
    </row>
    <row r="116" spans="1:18" s="318" customFormat="1" ht="16.2">
      <c r="A116" s="319" t="s">
        <v>2304</v>
      </c>
      <c r="B116" s="319">
        <v>0.55000000000000004</v>
      </c>
      <c r="C116" s="319">
        <v>50</v>
      </c>
      <c r="D116" s="319">
        <v>10</v>
      </c>
      <c r="E116" s="319">
        <v>12</v>
      </c>
      <c r="F116" s="320">
        <v>11850</v>
      </c>
      <c r="G116" s="320">
        <v>9350</v>
      </c>
      <c r="H116" s="317"/>
      <c r="I116" s="317"/>
      <c r="J116" s="317"/>
      <c r="K116" s="317"/>
      <c r="L116" s="317"/>
      <c r="M116" s="317"/>
      <c r="N116" s="317"/>
      <c r="O116" s="317"/>
      <c r="P116" s="317"/>
      <c r="Q116" s="317"/>
      <c r="R116" s="317"/>
    </row>
    <row r="117" spans="1:18" s="318" customFormat="1" ht="4.2" customHeight="1">
      <c r="A117" s="553"/>
      <c r="B117" s="554"/>
      <c r="C117" s="554"/>
      <c r="D117" s="554"/>
      <c r="E117" s="554"/>
      <c r="F117" s="554"/>
      <c r="G117" s="555"/>
      <c r="H117" s="317"/>
      <c r="I117" s="317"/>
      <c r="J117" s="317"/>
      <c r="K117" s="317"/>
      <c r="L117" s="317"/>
      <c r="M117" s="317"/>
      <c r="N117" s="317"/>
      <c r="O117" s="317"/>
      <c r="P117" s="317"/>
      <c r="Q117" s="317"/>
      <c r="R117" s="317"/>
    </row>
    <row r="118" spans="1:18" s="318" customFormat="1" ht="16.2">
      <c r="A118" s="319" t="s">
        <v>2305</v>
      </c>
      <c r="B118" s="319">
        <v>0.75</v>
      </c>
      <c r="C118" s="319">
        <v>50</v>
      </c>
      <c r="D118" s="319">
        <v>10</v>
      </c>
      <c r="E118" s="319">
        <v>12</v>
      </c>
      <c r="F118" s="320">
        <v>7700</v>
      </c>
      <c r="G118" s="320">
        <v>6175</v>
      </c>
      <c r="H118" s="317"/>
      <c r="I118" s="317"/>
      <c r="J118" s="317"/>
      <c r="K118" s="317"/>
      <c r="L118" s="317"/>
      <c r="M118" s="317"/>
      <c r="N118" s="317"/>
      <c r="O118" s="317"/>
      <c r="P118" s="317"/>
      <c r="Q118" s="317"/>
      <c r="R118" s="317"/>
    </row>
    <row r="119" spans="1:18" s="318" customFormat="1" ht="16.2">
      <c r="A119" s="319" t="s">
        <v>2306</v>
      </c>
      <c r="B119" s="319">
        <v>0.75</v>
      </c>
      <c r="C119" s="319">
        <v>50</v>
      </c>
      <c r="D119" s="319">
        <v>10</v>
      </c>
      <c r="E119" s="319">
        <v>12</v>
      </c>
      <c r="F119" s="320">
        <v>9690</v>
      </c>
      <c r="G119" s="320">
        <v>7775</v>
      </c>
      <c r="H119" s="317"/>
      <c r="I119" s="317"/>
      <c r="J119" s="317"/>
      <c r="K119" s="317"/>
      <c r="L119" s="317"/>
      <c r="M119" s="317"/>
      <c r="N119" s="317"/>
      <c r="O119" s="317"/>
      <c r="P119" s="317"/>
      <c r="Q119" s="317"/>
      <c r="R119" s="317"/>
    </row>
    <row r="120" spans="1:18" s="318" customFormat="1" ht="16.2">
      <c r="A120" s="319" t="s">
        <v>2307</v>
      </c>
      <c r="B120" s="319">
        <v>0.75</v>
      </c>
      <c r="C120" s="319">
        <v>50</v>
      </c>
      <c r="D120" s="319">
        <v>10</v>
      </c>
      <c r="E120" s="319">
        <v>12</v>
      </c>
      <c r="F120" s="320">
        <v>12165</v>
      </c>
      <c r="G120" s="320">
        <v>9665</v>
      </c>
      <c r="H120" s="317"/>
      <c r="I120" s="317"/>
      <c r="J120" s="317"/>
      <c r="K120" s="317"/>
      <c r="L120" s="317"/>
      <c r="M120" s="317"/>
      <c r="N120" s="317"/>
      <c r="O120" s="317"/>
      <c r="P120" s="317"/>
      <c r="Q120" s="317"/>
      <c r="R120" s="317"/>
    </row>
    <row r="121" spans="1:18" s="318" customFormat="1" ht="4.2" customHeight="1">
      <c r="A121" s="553"/>
      <c r="B121" s="554"/>
      <c r="C121" s="554"/>
      <c r="D121" s="554"/>
      <c r="E121" s="554"/>
      <c r="F121" s="554"/>
      <c r="G121" s="555"/>
      <c r="H121" s="317"/>
      <c r="I121" s="317"/>
      <c r="J121" s="317"/>
      <c r="K121" s="317"/>
      <c r="L121" s="317"/>
      <c r="M121" s="317"/>
      <c r="N121" s="317"/>
      <c r="O121" s="317"/>
      <c r="P121" s="317"/>
      <c r="Q121" s="317"/>
      <c r="R121" s="317"/>
    </row>
    <row r="122" spans="1:18" s="318" customFormat="1" ht="16.2">
      <c r="A122" s="319" t="s">
        <v>2308</v>
      </c>
      <c r="B122" s="319">
        <v>0.75</v>
      </c>
      <c r="C122" s="319">
        <v>50</v>
      </c>
      <c r="D122" s="319">
        <v>10</v>
      </c>
      <c r="E122" s="319">
        <v>12</v>
      </c>
      <c r="F122" s="320">
        <v>7765</v>
      </c>
      <c r="G122" s="320">
        <v>6225</v>
      </c>
      <c r="H122" s="317"/>
      <c r="I122" s="317"/>
      <c r="J122" s="317"/>
      <c r="K122" s="317"/>
      <c r="L122" s="317"/>
      <c r="M122" s="317"/>
      <c r="N122" s="317"/>
      <c r="O122" s="317"/>
      <c r="P122" s="317"/>
      <c r="Q122" s="317"/>
      <c r="R122" s="317"/>
    </row>
    <row r="123" spans="1:18" s="318" customFormat="1" ht="16.2">
      <c r="A123" s="319" t="s">
        <v>2309</v>
      </c>
      <c r="B123" s="319">
        <v>0.75</v>
      </c>
      <c r="C123" s="319">
        <v>50</v>
      </c>
      <c r="D123" s="319" t="s">
        <v>2525</v>
      </c>
      <c r="E123" s="319">
        <v>12</v>
      </c>
      <c r="F123" s="320">
        <v>9765</v>
      </c>
      <c r="G123" s="320">
        <v>7850</v>
      </c>
      <c r="H123" s="317"/>
      <c r="I123" s="317"/>
      <c r="J123" s="317"/>
      <c r="K123" s="317"/>
      <c r="L123" s="317"/>
      <c r="M123" s="317"/>
      <c r="N123" s="317"/>
      <c r="O123" s="317"/>
      <c r="P123" s="317"/>
      <c r="Q123" s="317"/>
      <c r="R123" s="317"/>
    </row>
    <row r="124" spans="1:18" s="318" customFormat="1" ht="16.2">
      <c r="A124" s="319" t="s">
        <v>2310</v>
      </c>
      <c r="B124" s="319">
        <v>0.75</v>
      </c>
      <c r="C124" s="319">
        <v>50</v>
      </c>
      <c r="D124" s="319">
        <v>10</v>
      </c>
      <c r="E124" s="319">
        <v>12</v>
      </c>
      <c r="F124" s="320">
        <v>12265</v>
      </c>
      <c r="G124" s="320">
        <v>9765</v>
      </c>
      <c r="H124" s="317"/>
      <c r="I124" s="317"/>
      <c r="J124" s="317"/>
      <c r="K124" s="317"/>
      <c r="L124" s="317"/>
      <c r="M124" s="317"/>
      <c r="N124" s="317"/>
      <c r="O124" s="317"/>
      <c r="P124" s="317"/>
      <c r="Q124" s="317"/>
      <c r="R124" s="317"/>
    </row>
    <row r="125" spans="1:18" s="318" customFormat="1" ht="4.2" customHeight="1">
      <c r="A125" s="553"/>
      <c r="B125" s="554"/>
      <c r="C125" s="554"/>
      <c r="D125" s="554"/>
      <c r="E125" s="554"/>
      <c r="F125" s="554"/>
      <c r="G125" s="555"/>
      <c r="H125" s="317"/>
      <c r="I125" s="317"/>
      <c r="J125" s="317"/>
      <c r="K125" s="317"/>
      <c r="L125" s="317"/>
      <c r="M125" s="317"/>
      <c r="N125" s="317"/>
      <c r="O125" s="317"/>
      <c r="P125" s="317"/>
      <c r="Q125" s="317"/>
      <c r="R125" s="317"/>
    </row>
    <row r="126" spans="1:18" s="318" customFormat="1" ht="16.2">
      <c r="A126" s="319" t="s">
        <v>2311</v>
      </c>
      <c r="B126" s="319">
        <v>1.1000000000000001</v>
      </c>
      <c r="C126" s="319">
        <v>50</v>
      </c>
      <c r="D126" s="319">
        <v>10</v>
      </c>
      <c r="E126" s="319">
        <v>12</v>
      </c>
      <c r="F126" s="320">
        <v>7815</v>
      </c>
      <c r="G126" s="320">
        <v>6290</v>
      </c>
      <c r="H126" s="317"/>
      <c r="I126" s="317"/>
      <c r="J126" s="317"/>
      <c r="K126" s="317"/>
      <c r="L126" s="317"/>
      <c r="M126" s="317"/>
      <c r="N126" s="317"/>
      <c r="O126" s="317"/>
      <c r="P126" s="317"/>
      <c r="Q126" s="317"/>
      <c r="R126" s="317"/>
    </row>
    <row r="127" spans="1:18" s="318" customFormat="1" ht="16.2">
      <c r="A127" s="319" t="s">
        <v>2312</v>
      </c>
      <c r="B127" s="319">
        <v>1.1000000000000001</v>
      </c>
      <c r="C127" s="319">
        <v>50</v>
      </c>
      <c r="D127" s="319">
        <v>10</v>
      </c>
      <c r="E127" s="319">
        <v>12</v>
      </c>
      <c r="F127" s="320">
        <v>9850</v>
      </c>
      <c r="G127" s="320">
        <v>7940</v>
      </c>
      <c r="H127" s="317"/>
      <c r="I127" s="317"/>
      <c r="J127" s="317"/>
      <c r="K127" s="317"/>
      <c r="L127" s="317"/>
      <c r="M127" s="317"/>
      <c r="N127" s="317"/>
      <c r="O127" s="317"/>
      <c r="P127" s="317"/>
      <c r="Q127" s="317"/>
      <c r="R127" s="317"/>
    </row>
    <row r="128" spans="1:18" s="318" customFormat="1" ht="16.2">
      <c r="A128" s="319" t="s">
        <v>2313</v>
      </c>
      <c r="B128" s="319">
        <v>1.1000000000000001</v>
      </c>
      <c r="C128" s="319">
        <v>50</v>
      </c>
      <c r="D128" s="319">
        <v>10</v>
      </c>
      <c r="E128" s="319">
        <v>12</v>
      </c>
      <c r="F128" s="320">
        <v>12390</v>
      </c>
      <c r="G128" s="320">
        <v>9890</v>
      </c>
      <c r="H128" s="317"/>
      <c r="I128" s="317"/>
      <c r="J128" s="317"/>
      <c r="K128" s="317"/>
      <c r="L128" s="317"/>
      <c r="M128" s="317"/>
      <c r="N128" s="317"/>
      <c r="O128" s="317"/>
      <c r="P128" s="317"/>
      <c r="Q128" s="317"/>
      <c r="R128" s="317"/>
    </row>
    <row r="129" spans="1:18" s="318" customFormat="1" ht="4.2" customHeight="1">
      <c r="A129" s="553"/>
      <c r="B129" s="554"/>
      <c r="C129" s="554"/>
      <c r="D129" s="554"/>
      <c r="E129" s="554"/>
      <c r="F129" s="554"/>
      <c r="G129" s="555"/>
      <c r="H129" s="317"/>
      <c r="I129" s="317"/>
      <c r="J129" s="317"/>
      <c r="K129" s="317"/>
      <c r="L129" s="317"/>
      <c r="M129" s="317"/>
      <c r="N129" s="317"/>
      <c r="O129" s="317"/>
      <c r="P129" s="317"/>
      <c r="Q129" s="317"/>
      <c r="R129" s="317"/>
    </row>
    <row r="130" spans="1:18" s="318" customFormat="1" ht="16.2">
      <c r="A130" s="319" t="s">
        <v>2314</v>
      </c>
      <c r="B130" s="319">
        <v>1.1000000000000001</v>
      </c>
      <c r="C130" s="319">
        <v>50</v>
      </c>
      <c r="D130" s="319">
        <v>10</v>
      </c>
      <c r="E130" s="319">
        <v>12</v>
      </c>
      <c r="F130" s="320">
        <v>7850</v>
      </c>
      <c r="G130" s="320">
        <v>6325</v>
      </c>
      <c r="H130" s="317"/>
      <c r="I130" s="317"/>
      <c r="J130" s="317"/>
      <c r="K130" s="317"/>
      <c r="L130" s="317"/>
      <c r="M130" s="317"/>
      <c r="N130" s="317"/>
      <c r="O130" s="317"/>
      <c r="P130" s="317"/>
      <c r="Q130" s="317"/>
      <c r="R130" s="317"/>
    </row>
    <row r="131" spans="1:18" s="318" customFormat="1" ht="16.2">
      <c r="A131" s="319" t="s">
        <v>2315</v>
      </c>
      <c r="B131" s="319">
        <v>1.1000000000000001</v>
      </c>
      <c r="C131" s="319">
        <v>50</v>
      </c>
      <c r="D131" s="319">
        <v>10</v>
      </c>
      <c r="E131" s="319">
        <v>12</v>
      </c>
      <c r="F131" s="320">
        <v>9900</v>
      </c>
      <c r="G131" s="320">
        <v>7990</v>
      </c>
      <c r="H131" s="317"/>
      <c r="I131" s="317"/>
      <c r="J131" s="317"/>
      <c r="K131" s="317"/>
      <c r="L131" s="317"/>
      <c r="M131" s="317"/>
      <c r="N131" s="317"/>
      <c r="O131" s="317"/>
      <c r="P131" s="317"/>
      <c r="Q131" s="317"/>
      <c r="R131" s="317"/>
    </row>
    <row r="132" spans="1:18" s="318" customFormat="1" ht="16.2">
      <c r="A132" s="319" t="s">
        <v>2316</v>
      </c>
      <c r="B132" s="319">
        <v>1.1000000000000001</v>
      </c>
      <c r="C132" s="319">
        <v>50</v>
      </c>
      <c r="D132" s="319">
        <v>10</v>
      </c>
      <c r="E132" s="319">
        <v>12</v>
      </c>
      <c r="F132" s="320">
        <v>12450</v>
      </c>
      <c r="G132" s="320">
        <v>9950</v>
      </c>
      <c r="H132" s="317"/>
      <c r="I132" s="317"/>
      <c r="J132" s="317"/>
      <c r="K132" s="317"/>
      <c r="L132" s="317"/>
      <c r="M132" s="317"/>
      <c r="N132" s="317"/>
      <c r="O132" s="317"/>
      <c r="P132" s="317"/>
      <c r="Q132" s="317"/>
      <c r="R132" s="317"/>
    </row>
    <row r="133" spans="1:18" s="318" customFormat="1" ht="4.2" customHeight="1">
      <c r="A133" s="553"/>
      <c r="B133" s="554"/>
      <c r="C133" s="554"/>
      <c r="D133" s="554"/>
      <c r="E133" s="554"/>
      <c r="F133" s="554"/>
      <c r="G133" s="555"/>
      <c r="H133" s="317"/>
      <c r="I133" s="317"/>
      <c r="J133" s="317"/>
      <c r="K133" s="317"/>
      <c r="L133" s="317"/>
      <c r="M133" s="317"/>
      <c r="N133" s="317"/>
      <c r="O133" s="317"/>
      <c r="P133" s="317"/>
      <c r="Q133" s="317"/>
      <c r="R133" s="317"/>
    </row>
    <row r="134" spans="1:18" s="318" customFormat="1" ht="16.2">
      <c r="A134" s="319" t="s">
        <v>2317</v>
      </c>
      <c r="B134" s="319">
        <v>1.1000000000000001</v>
      </c>
      <c r="C134" s="319">
        <v>50</v>
      </c>
      <c r="D134" s="319">
        <v>10</v>
      </c>
      <c r="E134" s="319">
        <v>12</v>
      </c>
      <c r="F134" s="320">
        <v>7940</v>
      </c>
      <c r="G134" s="320">
        <v>6415</v>
      </c>
      <c r="H134" s="317"/>
      <c r="I134" s="317"/>
      <c r="J134" s="317"/>
      <c r="K134" s="317"/>
      <c r="L134" s="317"/>
      <c r="M134" s="317"/>
      <c r="N134" s="317"/>
      <c r="O134" s="317"/>
      <c r="P134" s="317"/>
      <c r="Q134" s="317"/>
      <c r="R134" s="317"/>
    </row>
    <row r="135" spans="1:18" s="318" customFormat="1" ht="16.2">
      <c r="A135" s="319" t="s">
        <v>2318</v>
      </c>
      <c r="B135" s="319">
        <v>1.1000000000000001</v>
      </c>
      <c r="C135" s="319">
        <v>50</v>
      </c>
      <c r="D135" s="319">
        <v>10</v>
      </c>
      <c r="E135" s="319">
        <v>12</v>
      </c>
      <c r="F135" s="320">
        <v>10025</v>
      </c>
      <c r="G135" s="320">
        <v>8115</v>
      </c>
      <c r="H135" s="317"/>
      <c r="I135" s="317"/>
      <c r="J135" s="317"/>
      <c r="K135" s="317"/>
      <c r="L135" s="317"/>
      <c r="M135" s="317"/>
      <c r="N135" s="317"/>
      <c r="O135" s="317"/>
      <c r="P135" s="317"/>
      <c r="Q135" s="317"/>
      <c r="R135" s="317"/>
    </row>
    <row r="136" spans="1:18" s="318" customFormat="1" ht="16.2">
      <c r="A136" s="319" t="s">
        <v>2319</v>
      </c>
      <c r="B136" s="319">
        <v>1.1000000000000001</v>
      </c>
      <c r="C136" s="319">
        <v>50</v>
      </c>
      <c r="D136" s="319">
        <v>10</v>
      </c>
      <c r="E136" s="319">
        <v>12</v>
      </c>
      <c r="F136" s="320">
        <v>12625</v>
      </c>
      <c r="G136" s="320">
        <v>10125</v>
      </c>
      <c r="H136" s="317"/>
      <c r="I136" s="317"/>
      <c r="J136" s="317"/>
      <c r="K136" s="317"/>
      <c r="L136" s="317"/>
      <c r="M136" s="317"/>
      <c r="N136" s="317"/>
      <c r="O136" s="317"/>
      <c r="P136" s="317"/>
      <c r="Q136" s="317"/>
      <c r="R136" s="317"/>
    </row>
    <row r="137" spans="1:18" s="318" customFormat="1" ht="4.2" customHeight="1">
      <c r="A137" s="553"/>
      <c r="B137" s="554"/>
      <c r="C137" s="554"/>
      <c r="D137" s="554"/>
      <c r="E137" s="554"/>
      <c r="F137" s="554"/>
      <c r="G137" s="555"/>
      <c r="H137" s="317"/>
      <c r="I137" s="317"/>
      <c r="J137" s="317"/>
      <c r="K137" s="317"/>
      <c r="L137" s="317"/>
      <c r="M137" s="317"/>
      <c r="N137" s="317"/>
      <c r="O137" s="317"/>
      <c r="P137" s="317"/>
      <c r="Q137" s="317"/>
      <c r="R137" s="317"/>
    </row>
    <row r="138" spans="1:18" s="318" customFormat="1" ht="16.2">
      <c r="A138" s="319" t="s">
        <v>2320</v>
      </c>
      <c r="B138" s="319">
        <v>1.1000000000000001</v>
      </c>
      <c r="C138" s="319">
        <v>50</v>
      </c>
      <c r="D138" s="319">
        <v>10</v>
      </c>
      <c r="E138" s="319">
        <v>12</v>
      </c>
      <c r="F138" s="320">
        <v>8015</v>
      </c>
      <c r="G138" s="320">
        <v>6490</v>
      </c>
      <c r="H138" s="317"/>
      <c r="I138" s="317"/>
      <c r="J138" s="317"/>
      <c r="K138" s="317"/>
      <c r="L138" s="317"/>
      <c r="M138" s="317"/>
      <c r="N138" s="317"/>
      <c r="O138" s="317"/>
      <c r="P138" s="317"/>
      <c r="Q138" s="317"/>
      <c r="R138" s="317"/>
    </row>
    <row r="139" spans="1:18" s="318" customFormat="1" ht="16.2">
      <c r="A139" s="319" t="s">
        <v>2321</v>
      </c>
      <c r="B139" s="319">
        <v>1.1000000000000001</v>
      </c>
      <c r="C139" s="319">
        <v>50</v>
      </c>
      <c r="D139" s="319">
        <v>10</v>
      </c>
      <c r="E139" s="319">
        <v>12</v>
      </c>
      <c r="F139" s="320">
        <v>10150</v>
      </c>
      <c r="G139" s="320">
        <v>8240</v>
      </c>
      <c r="H139" s="317"/>
      <c r="I139" s="317"/>
      <c r="J139" s="317"/>
      <c r="K139" s="317"/>
      <c r="L139" s="317"/>
      <c r="M139" s="317"/>
      <c r="N139" s="317"/>
      <c r="O139" s="317"/>
      <c r="P139" s="317"/>
      <c r="Q139" s="317"/>
      <c r="R139" s="317"/>
    </row>
    <row r="140" spans="1:18" s="318" customFormat="1" ht="16.2">
      <c r="A140" s="319" t="s">
        <v>2322</v>
      </c>
      <c r="B140" s="319">
        <v>1.1000000000000001</v>
      </c>
      <c r="C140" s="319">
        <v>50</v>
      </c>
      <c r="D140" s="319">
        <v>10</v>
      </c>
      <c r="E140" s="319">
        <v>12</v>
      </c>
      <c r="F140" s="320">
        <v>12790</v>
      </c>
      <c r="G140" s="320">
        <v>10290</v>
      </c>
      <c r="H140" s="317"/>
      <c r="I140" s="317"/>
      <c r="J140" s="317"/>
      <c r="K140" s="317"/>
      <c r="L140" s="317"/>
      <c r="M140" s="317"/>
      <c r="N140" s="317"/>
      <c r="O140" s="317"/>
      <c r="P140" s="317"/>
      <c r="Q140" s="317"/>
      <c r="R140" s="317"/>
    </row>
    <row r="141" spans="1:18" s="318" customFormat="1" ht="4.2" customHeight="1">
      <c r="A141" s="553"/>
      <c r="B141" s="554"/>
      <c r="C141" s="554"/>
      <c r="D141" s="554"/>
      <c r="E141" s="554"/>
      <c r="F141" s="554"/>
      <c r="G141" s="555"/>
      <c r="H141" s="317"/>
      <c r="I141" s="317"/>
      <c r="J141" s="317"/>
      <c r="K141" s="317"/>
      <c r="L141" s="317"/>
      <c r="M141" s="317"/>
      <c r="N141" s="317"/>
      <c r="O141" s="317"/>
      <c r="P141" s="317"/>
      <c r="Q141" s="317"/>
      <c r="R141" s="317"/>
    </row>
    <row r="142" spans="1:18" s="318" customFormat="1" ht="16.2">
      <c r="A142" s="319" t="s">
        <v>2323</v>
      </c>
      <c r="B142" s="319">
        <v>1.5</v>
      </c>
      <c r="C142" s="319">
        <v>50</v>
      </c>
      <c r="D142" s="319">
        <v>10</v>
      </c>
      <c r="E142" s="319">
        <v>12</v>
      </c>
      <c r="F142" s="320">
        <v>8115</v>
      </c>
      <c r="G142" s="320">
        <v>6590</v>
      </c>
      <c r="H142" s="317"/>
      <c r="I142" s="317"/>
      <c r="J142" s="317"/>
      <c r="K142" s="317"/>
      <c r="L142" s="317"/>
      <c r="M142" s="317"/>
      <c r="N142" s="317"/>
      <c r="O142" s="317"/>
      <c r="P142" s="317"/>
      <c r="Q142" s="317"/>
      <c r="R142" s="317"/>
    </row>
    <row r="143" spans="1:18" s="318" customFormat="1" ht="16.2">
      <c r="A143" s="319" t="s">
        <v>2324</v>
      </c>
      <c r="B143" s="319">
        <v>1.5</v>
      </c>
      <c r="C143" s="319">
        <v>50</v>
      </c>
      <c r="D143" s="319">
        <v>10</v>
      </c>
      <c r="E143" s="319">
        <v>12</v>
      </c>
      <c r="F143" s="320">
        <v>10290</v>
      </c>
      <c r="G143" s="320">
        <v>8375</v>
      </c>
      <c r="H143" s="317"/>
      <c r="I143" s="317"/>
      <c r="J143" s="317"/>
      <c r="K143" s="317"/>
      <c r="L143" s="317"/>
      <c r="M143" s="317"/>
      <c r="N143" s="317"/>
      <c r="O143" s="317"/>
      <c r="P143" s="317"/>
      <c r="Q143" s="317"/>
      <c r="R143" s="317"/>
    </row>
    <row r="144" spans="1:18" s="318" customFormat="1" ht="16.2">
      <c r="A144" s="319" t="s">
        <v>2325</v>
      </c>
      <c r="B144" s="319">
        <v>1.5</v>
      </c>
      <c r="C144" s="319">
        <v>50</v>
      </c>
      <c r="D144" s="319">
        <v>10</v>
      </c>
      <c r="E144" s="319">
        <v>12</v>
      </c>
      <c r="F144" s="320">
        <v>12975</v>
      </c>
      <c r="G144" s="320">
        <v>10475</v>
      </c>
      <c r="H144" s="317"/>
      <c r="I144" s="317"/>
      <c r="J144" s="317"/>
      <c r="K144" s="317"/>
      <c r="L144" s="317"/>
      <c r="M144" s="317"/>
      <c r="N144" s="317"/>
      <c r="O144" s="317"/>
      <c r="P144" s="317"/>
      <c r="Q144" s="317"/>
      <c r="R144" s="317"/>
    </row>
    <row r="145" spans="1:18" s="318" customFormat="1" ht="4.2" customHeight="1">
      <c r="A145" s="553"/>
      <c r="B145" s="554"/>
      <c r="C145" s="554"/>
      <c r="D145" s="554"/>
      <c r="E145" s="554"/>
      <c r="F145" s="554"/>
      <c r="G145" s="555"/>
      <c r="H145" s="317"/>
      <c r="I145" s="317"/>
      <c r="J145" s="317"/>
      <c r="K145" s="317"/>
      <c r="L145" s="317"/>
      <c r="M145" s="317"/>
      <c r="N145" s="317"/>
      <c r="O145" s="317"/>
      <c r="P145" s="317"/>
      <c r="Q145" s="317"/>
      <c r="R145" s="317"/>
    </row>
    <row r="146" spans="1:18" s="318" customFormat="1" ht="16.2">
      <c r="A146" s="319" t="s">
        <v>2326</v>
      </c>
      <c r="B146" s="319">
        <v>1.5</v>
      </c>
      <c r="C146" s="319">
        <v>50</v>
      </c>
      <c r="D146" s="319">
        <v>10</v>
      </c>
      <c r="E146" s="319">
        <v>12</v>
      </c>
      <c r="F146" s="320">
        <v>8140</v>
      </c>
      <c r="G146" s="320">
        <v>6600</v>
      </c>
      <c r="H146" s="317"/>
      <c r="I146" s="317"/>
      <c r="J146" s="317"/>
      <c r="K146" s="317"/>
      <c r="L146" s="317"/>
      <c r="M146" s="317"/>
      <c r="N146" s="317"/>
      <c r="O146" s="317"/>
      <c r="P146" s="317"/>
      <c r="Q146" s="317"/>
      <c r="R146" s="317"/>
    </row>
    <row r="147" spans="1:18" s="318" customFormat="1" ht="16.2">
      <c r="A147" s="319" t="s">
        <v>2327</v>
      </c>
      <c r="B147" s="319">
        <v>1.5</v>
      </c>
      <c r="C147" s="319">
        <v>50</v>
      </c>
      <c r="D147" s="319">
        <v>10</v>
      </c>
      <c r="E147" s="319">
        <v>12</v>
      </c>
      <c r="F147" s="320">
        <v>10325</v>
      </c>
      <c r="G147" s="320">
        <v>8415</v>
      </c>
      <c r="H147" s="317"/>
      <c r="I147" s="317"/>
      <c r="J147" s="317"/>
      <c r="K147" s="317"/>
      <c r="L147" s="317"/>
      <c r="M147" s="317"/>
      <c r="N147" s="317"/>
      <c r="O147" s="317"/>
      <c r="P147" s="317"/>
      <c r="Q147" s="317"/>
      <c r="R147" s="317"/>
    </row>
    <row r="148" spans="1:18" s="318" customFormat="1" ht="16.2">
      <c r="A148" s="319" t="s">
        <v>2328</v>
      </c>
      <c r="B148" s="319">
        <v>1.5</v>
      </c>
      <c r="C148" s="319">
        <v>50</v>
      </c>
      <c r="D148" s="319">
        <v>10</v>
      </c>
      <c r="E148" s="319">
        <v>12</v>
      </c>
      <c r="F148" s="320">
        <v>13025</v>
      </c>
      <c r="G148" s="320">
        <v>10525</v>
      </c>
      <c r="H148" s="317"/>
      <c r="I148" s="317"/>
      <c r="J148" s="317"/>
      <c r="K148" s="317"/>
      <c r="L148" s="317"/>
      <c r="M148" s="317"/>
      <c r="N148" s="317"/>
      <c r="O148" s="317"/>
      <c r="P148" s="317"/>
      <c r="Q148" s="317"/>
      <c r="R148" s="317"/>
    </row>
    <row r="149" spans="1:18" s="318" customFormat="1" ht="4.2" customHeight="1">
      <c r="A149" s="553"/>
      <c r="B149" s="554"/>
      <c r="C149" s="554"/>
      <c r="D149" s="554"/>
      <c r="E149" s="554"/>
      <c r="F149" s="554"/>
      <c r="G149" s="555"/>
      <c r="H149" s="317"/>
      <c r="I149" s="317"/>
      <c r="J149" s="317"/>
      <c r="K149" s="317"/>
      <c r="L149" s="317"/>
      <c r="M149" s="317"/>
      <c r="N149" s="317"/>
      <c r="O149" s="317"/>
      <c r="P149" s="317"/>
      <c r="Q149" s="317"/>
      <c r="R149" s="317"/>
    </row>
    <row r="150" spans="1:18" s="318" customFormat="1" ht="16.2">
      <c r="A150" s="319" t="s">
        <v>2329</v>
      </c>
      <c r="B150" s="319">
        <v>1.5</v>
      </c>
      <c r="C150" s="319">
        <v>50</v>
      </c>
      <c r="D150" s="319">
        <v>10</v>
      </c>
      <c r="E150" s="319">
        <v>12</v>
      </c>
      <c r="F150" s="320">
        <v>8175</v>
      </c>
      <c r="G150" s="320">
        <v>6650</v>
      </c>
      <c r="H150" s="317"/>
      <c r="I150" s="317"/>
      <c r="J150" s="317"/>
      <c r="K150" s="317"/>
      <c r="L150" s="317"/>
      <c r="M150" s="317"/>
      <c r="N150" s="317"/>
      <c r="O150" s="317"/>
      <c r="P150" s="317"/>
      <c r="Q150" s="317"/>
      <c r="R150" s="317"/>
    </row>
    <row r="151" spans="1:18" s="318" customFormat="1" ht="16.2">
      <c r="A151" s="319" t="s">
        <v>2330</v>
      </c>
      <c r="B151" s="319">
        <v>1.5</v>
      </c>
      <c r="C151" s="319">
        <v>50</v>
      </c>
      <c r="D151" s="319">
        <v>10</v>
      </c>
      <c r="E151" s="319">
        <v>12</v>
      </c>
      <c r="F151" s="320">
        <v>10390</v>
      </c>
      <c r="G151" s="320">
        <v>8475</v>
      </c>
      <c r="H151" s="317"/>
      <c r="I151" s="317"/>
      <c r="J151" s="317"/>
      <c r="K151" s="317"/>
      <c r="L151" s="317"/>
      <c r="M151" s="317"/>
      <c r="N151" s="317"/>
      <c r="O151" s="317"/>
      <c r="P151" s="317"/>
      <c r="Q151" s="317"/>
      <c r="R151" s="317"/>
    </row>
    <row r="152" spans="1:18" s="318" customFormat="1" ht="16.2">
      <c r="A152" s="319" t="s">
        <v>2331</v>
      </c>
      <c r="B152" s="319">
        <v>1.5</v>
      </c>
      <c r="C152" s="319">
        <v>50</v>
      </c>
      <c r="D152" s="319">
        <v>10</v>
      </c>
      <c r="E152" s="319">
        <v>12</v>
      </c>
      <c r="F152" s="320">
        <v>13100</v>
      </c>
      <c r="G152" s="320">
        <v>10600</v>
      </c>
      <c r="H152" s="317"/>
      <c r="I152" s="317"/>
      <c r="J152" s="317"/>
      <c r="K152" s="317"/>
      <c r="L152" s="317"/>
      <c r="M152" s="317"/>
      <c r="N152" s="317"/>
      <c r="O152" s="317"/>
      <c r="P152" s="317"/>
      <c r="Q152" s="317"/>
      <c r="R152" s="317"/>
    </row>
    <row r="153" spans="1:18" s="318" customFormat="1" ht="4.2" customHeight="1">
      <c r="A153" s="553"/>
      <c r="B153" s="554"/>
      <c r="C153" s="554"/>
      <c r="D153" s="554"/>
      <c r="E153" s="554"/>
      <c r="F153" s="554"/>
      <c r="G153" s="555"/>
      <c r="H153" s="317"/>
      <c r="I153" s="317"/>
      <c r="J153" s="317"/>
      <c r="K153" s="317"/>
      <c r="L153" s="317"/>
      <c r="M153" s="317"/>
      <c r="N153" s="317"/>
      <c r="O153" s="317"/>
      <c r="P153" s="317"/>
      <c r="Q153" s="317"/>
      <c r="R153" s="317"/>
    </row>
    <row r="154" spans="1:18" s="318" customFormat="1" ht="16.2">
      <c r="A154" s="319" t="s">
        <v>2332</v>
      </c>
      <c r="B154" s="319">
        <v>1.5</v>
      </c>
      <c r="C154" s="319">
        <v>50</v>
      </c>
      <c r="D154" s="319">
        <v>10</v>
      </c>
      <c r="E154" s="319">
        <v>12</v>
      </c>
      <c r="F154" s="320">
        <v>8215</v>
      </c>
      <c r="G154" s="320">
        <v>6690</v>
      </c>
      <c r="H154" s="317"/>
      <c r="I154" s="317"/>
      <c r="J154" s="317"/>
      <c r="K154" s="317"/>
      <c r="L154" s="317"/>
      <c r="M154" s="317"/>
      <c r="N154" s="317"/>
      <c r="O154" s="317"/>
      <c r="P154" s="317"/>
      <c r="Q154" s="317"/>
      <c r="R154" s="317"/>
    </row>
    <row r="155" spans="1:18" s="318" customFormat="1" ht="16.2">
      <c r="A155" s="319" t="s">
        <v>2333</v>
      </c>
      <c r="B155" s="319">
        <v>1.5</v>
      </c>
      <c r="C155" s="319">
        <v>50</v>
      </c>
      <c r="D155" s="319">
        <v>10</v>
      </c>
      <c r="E155" s="319">
        <v>12</v>
      </c>
      <c r="F155" s="320">
        <v>10440</v>
      </c>
      <c r="G155" s="320">
        <v>8540</v>
      </c>
      <c r="H155" s="317"/>
      <c r="I155" s="317"/>
      <c r="J155" s="317"/>
      <c r="K155" s="317"/>
      <c r="L155" s="317"/>
      <c r="M155" s="317"/>
      <c r="N155" s="317"/>
      <c r="O155" s="317"/>
      <c r="P155" s="317"/>
      <c r="Q155" s="317"/>
      <c r="R155" s="317"/>
    </row>
    <row r="156" spans="1:18" s="318" customFormat="1" ht="16.2">
      <c r="A156" s="319" t="s">
        <v>2334</v>
      </c>
      <c r="B156" s="319">
        <v>1.5</v>
      </c>
      <c r="C156" s="319">
        <v>50</v>
      </c>
      <c r="D156" s="319">
        <v>10</v>
      </c>
      <c r="E156" s="319">
        <v>12</v>
      </c>
      <c r="F156" s="320">
        <v>13175</v>
      </c>
      <c r="G156" s="320">
        <v>10675</v>
      </c>
      <c r="H156" s="317"/>
      <c r="I156" s="317"/>
      <c r="J156" s="317"/>
      <c r="K156" s="317"/>
      <c r="L156" s="317"/>
      <c r="M156" s="317"/>
      <c r="N156" s="317"/>
      <c r="O156" s="317"/>
      <c r="P156" s="317"/>
      <c r="Q156" s="317"/>
      <c r="R156" s="317"/>
    </row>
    <row r="157" spans="1:18" s="318" customFormat="1" ht="4.2" customHeight="1">
      <c r="A157" s="553"/>
      <c r="B157" s="554"/>
      <c r="C157" s="554"/>
      <c r="D157" s="554"/>
      <c r="E157" s="554"/>
      <c r="F157" s="554"/>
      <c r="G157" s="555"/>
      <c r="H157" s="317"/>
      <c r="I157" s="317"/>
      <c r="J157" s="317"/>
      <c r="K157" s="317"/>
      <c r="L157" s="317"/>
      <c r="M157" s="317"/>
      <c r="N157" s="317"/>
      <c r="O157" s="317"/>
      <c r="P157" s="317"/>
      <c r="Q157" s="317"/>
      <c r="R157" s="317"/>
    </row>
    <row r="158" spans="1:18" s="318" customFormat="1" ht="16.2">
      <c r="A158" s="319" t="s">
        <v>2335</v>
      </c>
      <c r="B158" s="319">
        <v>2.2000000000000002</v>
      </c>
      <c r="C158" s="319">
        <v>50</v>
      </c>
      <c r="D158" s="319">
        <v>10</v>
      </c>
      <c r="E158" s="319">
        <v>12</v>
      </c>
      <c r="F158" s="320">
        <v>8275</v>
      </c>
      <c r="G158" s="320">
        <v>6750</v>
      </c>
      <c r="H158" s="317"/>
      <c r="I158" s="317"/>
      <c r="J158" s="317"/>
      <c r="K158" s="317"/>
      <c r="L158" s="317"/>
      <c r="M158" s="317"/>
      <c r="N158" s="317"/>
      <c r="O158" s="317"/>
      <c r="P158" s="317"/>
      <c r="Q158" s="317"/>
      <c r="R158" s="317"/>
    </row>
    <row r="159" spans="1:18" s="318" customFormat="1" ht="16.2">
      <c r="A159" s="319" t="s">
        <v>2336</v>
      </c>
      <c r="B159" s="319">
        <v>2.2000000000000002</v>
      </c>
      <c r="C159" s="319">
        <v>50</v>
      </c>
      <c r="D159" s="319">
        <v>10</v>
      </c>
      <c r="E159" s="319">
        <v>12</v>
      </c>
      <c r="F159" s="320">
        <v>10540</v>
      </c>
      <c r="G159" s="320">
        <v>8625</v>
      </c>
      <c r="H159" s="317"/>
      <c r="I159" s="317"/>
      <c r="J159" s="317"/>
      <c r="K159" s="317"/>
      <c r="L159" s="317"/>
      <c r="M159" s="317"/>
      <c r="N159" s="317"/>
      <c r="O159" s="317"/>
      <c r="P159" s="317"/>
      <c r="Q159" s="317"/>
      <c r="R159" s="317"/>
    </row>
    <row r="160" spans="1:18" s="318" customFormat="1" ht="16.2">
      <c r="A160" s="319" t="s">
        <v>2337</v>
      </c>
      <c r="B160" s="319">
        <v>2.2000000000000002</v>
      </c>
      <c r="C160" s="319">
        <v>50</v>
      </c>
      <c r="D160" s="319">
        <v>10</v>
      </c>
      <c r="E160" s="319">
        <v>12</v>
      </c>
      <c r="F160" s="320">
        <v>13300</v>
      </c>
      <c r="G160" s="320">
        <v>10800</v>
      </c>
      <c r="H160" s="317"/>
      <c r="I160" s="317"/>
      <c r="J160" s="317"/>
      <c r="K160" s="317"/>
      <c r="L160" s="317"/>
      <c r="M160" s="317"/>
      <c r="N160" s="317"/>
      <c r="O160" s="317"/>
      <c r="P160" s="317"/>
      <c r="Q160" s="317"/>
      <c r="R160" s="317"/>
    </row>
    <row r="161" spans="1:18" s="318" customFormat="1" ht="4.2" customHeight="1">
      <c r="A161" s="553"/>
      <c r="B161" s="554"/>
      <c r="C161" s="554"/>
      <c r="D161" s="554"/>
      <c r="E161" s="554"/>
      <c r="F161" s="554"/>
      <c r="G161" s="555"/>
      <c r="H161" s="317"/>
      <c r="I161" s="317"/>
      <c r="J161" s="317"/>
      <c r="K161" s="317"/>
      <c r="L161" s="317"/>
      <c r="M161" s="317"/>
      <c r="N161" s="317"/>
      <c r="O161" s="317"/>
      <c r="P161" s="317"/>
      <c r="Q161" s="317"/>
      <c r="R161" s="317"/>
    </row>
    <row r="162" spans="1:18" s="318" customFormat="1" ht="16.2">
      <c r="A162" s="319" t="s">
        <v>2338</v>
      </c>
      <c r="B162" s="319">
        <v>2.2000000000000002</v>
      </c>
      <c r="C162" s="319">
        <v>50</v>
      </c>
      <c r="D162" s="319">
        <v>10</v>
      </c>
      <c r="E162" s="319">
        <v>12</v>
      </c>
      <c r="F162" s="320">
        <v>8300</v>
      </c>
      <c r="G162" s="320">
        <v>6775</v>
      </c>
      <c r="H162" s="317"/>
      <c r="I162" s="317"/>
      <c r="J162" s="317"/>
      <c r="K162" s="317"/>
      <c r="L162" s="317"/>
      <c r="M162" s="317"/>
      <c r="N162" s="317"/>
      <c r="O162" s="317"/>
      <c r="P162" s="317"/>
      <c r="Q162" s="317"/>
      <c r="R162" s="317"/>
    </row>
    <row r="163" spans="1:18" s="318" customFormat="1" ht="16.2">
      <c r="A163" s="319" t="s">
        <v>2339</v>
      </c>
      <c r="B163" s="319">
        <v>2.2000000000000002</v>
      </c>
      <c r="C163" s="319">
        <v>50</v>
      </c>
      <c r="D163" s="319">
        <v>10</v>
      </c>
      <c r="E163" s="319">
        <v>12</v>
      </c>
      <c r="F163" s="320">
        <v>10575</v>
      </c>
      <c r="G163" s="320">
        <v>8665</v>
      </c>
      <c r="H163" s="317"/>
      <c r="I163" s="317"/>
      <c r="J163" s="317"/>
      <c r="K163" s="317"/>
      <c r="L163" s="317"/>
      <c r="M163" s="317"/>
      <c r="N163" s="317"/>
      <c r="O163" s="317"/>
      <c r="P163" s="317"/>
      <c r="Q163" s="317"/>
      <c r="R163" s="317"/>
    </row>
    <row r="164" spans="1:18" s="318" customFormat="1" ht="16.2">
      <c r="A164" s="319" t="s">
        <v>2340</v>
      </c>
      <c r="B164" s="319">
        <v>2.2000000000000002</v>
      </c>
      <c r="C164" s="319">
        <v>50</v>
      </c>
      <c r="D164" s="319">
        <v>10</v>
      </c>
      <c r="E164" s="319">
        <v>12</v>
      </c>
      <c r="F164" s="320">
        <v>13350</v>
      </c>
      <c r="G164" s="320">
        <v>10850</v>
      </c>
      <c r="H164" s="317"/>
      <c r="I164" s="317"/>
      <c r="J164" s="317"/>
      <c r="K164" s="317"/>
      <c r="L164" s="317"/>
      <c r="M164" s="317"/>
      <c r="N164" s="317"/>
      <c r="O164" s="317"/>
      <c r="P164" s="317"/>
      <c r="Q164" s="317"/>
      <c r="R164" s="317"/>
    </row>
    <row r="165" spans="1:18" s="318" customFormat="1" ht="4.2" customHeight="1">
      <c r="A165" s="553"/>
      <c r="B165" s="554"/>
      <c r="C165" s="554"/>
      <c r="D165" s="554"/>
      <c r="E165" s="554"/>
      <c r="F165" s="554"/>
      <c r="G165" s="555"/>
      <c r="H165" s="317"/>
      <c r="I165" s="317"/>
      <c r="J165" s="317"/>
      <c r="K165" s="317"/>
      <c r="L165" s="317"/>
      <c r="M165" s="317"/>
      <c r="N165" s="317"/>
      <c r="O165" s="317"/>
      <c r="P165" s="317"/>
      <c r="Q165" s="317"/>
      <c r="R165" s="317"/>
    </row>
    <row r="166" spans="1:18" s="318" customFormat="1" ht="16.2">
      <c r="A166" s="319" t="s">
        <v>2341</v>
      </c>
      <c r="B166" s="319">
        <v>2.2000000000000002</v>
      </c>
      <c r="C166" s="319">
        <v>50</v>
      </c>
      <c r="D166" s="319">
        <v>10</v>
      </c>
      <c r="E166" s="319">
        <v>12</v>
      </c>
      <c r="F166" s="320">
        <v>8325</v>
      </c>
      <c r="G166" s="320">
        <v>6800</v>
      </c>
      <c r="H166" s="317"/>
      <c r="I166" s="317"/>
      <c r="J166" s="317"/>
      <c r="K166" s="317"/>
      <c r="L166" s="317"/>
      <c r="M166" s="317"/>
      <c r="N166" s="317"/>
      <c r="O166" s="317"/>
      <c r="P166" s="317"/>
      <c r="Q166" s="317"/>
      <c r="R166" s="317"/>
    </row>
    <row r="167" spans="1:18" s="318" customFormat="1" ht="16.2">
      <c r="A167" s="319" t="s">
        <v>2342</v>
      </c>
      <c r="B167" s="319">
        <v>2.2000000000000002</v>
      </c>
      <c r="C167" s="319">
        <v>50</v>
      </c>
      <c r="D167" s="319">
        <v>10</v>
      </c>
      <c r="E167" s="319">
        <v>12</v>
      </c>
      <c r="F167" s="320">
        <v>10615</v>
      </c>
      <c r="G167" s="320">
        <v>8715</v>
      </c>
      <c r="H167" s="317"/>
      <c r="I167" s="317"/>
      <c r="J167" s="317"/>
      <c r="K167" s="317"/>
      <c r="L167" s="317"/>
      <c r="M167" s="317"/>
      <c r="N167" s="317"/>
      <c r="O167" s="317"/>
      <c r="P167" s="317"/>
      <c r="Q167" s="317"/>
      <c r="R167" s="317"/>
    </row>
    <row r="168" spans="1:18" s="318" customFormat="1" ht="16.2">
      <c r="A168" s="319" t="s">
        <v>2343</v>
      </c>
      <c r="B168" s="319">
        <v>2.2000000000000002</v>
      </c>
      <c r="C168" s="319">
        <v>50</v>
      </c>
      <c r="D168" s="319">
        <v>10</v>
      </c>
      <c r="E168" s="319">
        <v>12</v>
      </c>
      <c r="F168" s="320">
        <v>13415</v>
      </c>
      <c r="G168" s="320">
        <v>10915</v>
      </c>
      <c r="H168" s="317"/>
      <c r="I168" s="317"/>
      <c r="J168" s="317"/>
      <c r="K168" s="317"/>
      <c r="L168" s="317"/>
      <c r="M168" s="317"/>
      <c r="N168" s="317"/>
      <c r="O168" s="317"/>
      <c r="P168" s="317"/>
      <c r="Q168" s="317"/>
      <c r="R168" s="317"/>
    </row>
    <row r="169" spans="1:18" s="318" customFormat="1" ht="4.2" customHeight="1">
      <c r="A169" s="553"/>
      <c r="B169" s="554"/>
      <c r="C169" s="554"/>
      <c r="D169" s="554"/>
      <c r="E169" s="554"/>
      <c r="F169" s="554"/>
      <c r="G169" s="555"/>
      <c r="H169" s="317"/>
      <c r="I169" s="317"/>
      <c r="J169" s="317"/>
      <c r="K169" s="317"/>
      <c r="L169" s="317"/>
      <c r="M169" s="317"/>
      <c r="N169" s="317"/>
      <c r="O169" s="317"/>
      <c r="P169" s="317"/>
      <c r="Q169" s="317"/>
      <c r="R169" s="317"/>
    </row>
    <row r="170" spans="1:18" s="318" customFormat="1" ht="16.2">
      <c r="A170" s="319" t="s">
        <v>2344</v>
      </c>
      <c r="B170" s="319">
        <v>2.2000000000000002</v>
      </c>
      <c r="C170" s="319">
        <v>50</v>
      </c>
      <c r="D170" s="319">
        <v>10</v>
      </c>
      <c r="E170" s="319">
        <v>12</v>
      </c>
      <c r="F170" s="320">
        <v>8350</v>
      </c>
      <c r="G170" s="320">
        <v>6825</v>
      </c>
      <c r="H170" s="317"/>
      <c r="I170" s="317"/>
      <c r="J170" s="317"/>
      <c r="K170" s="317"/>
      <c r="L170" s="317"/>
      <c r="M170" s="317"/>
      <c r="N170" s="317"/>
      <c r="O170" s="317"/>
      <c r="P170" s="317"/>
      <c r="Q170" s="317"/>
      <c r="R170" s="317"/>
    </row>
    <row r="171" spans="1:18" s="318" customFormat="1" ht="16.2">
      <c r="A171" s="319" t="s">
        <v>2345</v>
      </c>
      <c r="B171" s="319">
        <v>2.2000000000000002</v>
      </c>
      <c r="C171" s="319">
        <v>50</v>
      </c>
      <c r="D171" s="319">
        <v>10</v>
      </c>
      <c r="E171" s="319">
        <v>12</v>
      </c>
      <c r="F171" s="320">
        <v>10650</v>
      </c>
      <c r="G171" s="320">
        <v>8750</v>
      </c>
      <c r="H171" s="317"/>
      <c r="I171" s="317"/>
      <c r="J171" s="317"/>
      <c r="K171" s="317"/>
      <c r="L171" s="317"/>
      <c r="M171" s="317"/>
      <c r="N171" s="317"/>
      <c r="O171" s="317"/>
      <c r="P171" s="317"/>
      <c r="Q171" s="317"/>
      <c r="R171" s="317"/>
    </row>
    <row r="172" spans="1:18" s="318" customFormat="1" ht="16.2">
      <c r="A172" s="319" t="s">
        <v>2346</v>
      </c>
      <c r="B172" s="319">
        <v>2.2000000000000002</v>
      </c>
      <c r="C172" s="319">
        <v>50</v>
      </c>
      <c r="D172" s="319">
        <v>10</v>
      </c>
      <c r="E172" s="319">
        <v>12</v>
      </c>
      <c r="F172" s="320">
        <v>13465</v>
      </c>
      <c r="G172" s="320">
        <v>10965</v>
      </c>
      <c r="H172" s="317"/>
      <c r="I172" s="317"/>
      <c r="J172" s="317"/>
      <c r="K172" s="317"/>
      <c r="L172" s="317"/>
      <c r="M172" s="317"/>
      <c r="N172" s="317"/>
      <c r="O172" s="317"/>
      <c r="P172" s="317"/>
      <c r="Q172" s="317"/>
      <c r="R172" s="317"/>
    </row>
    <row r="173" spans="1:18" s="318" customFormat="1" ht="4.2" customHeight="1">
      <c r="A173" s="553"/>
      <c r="B173" s="554"/>
      <c r="C173" s="554"/>
      <c r="D173" s="554"/>
      <c r="E173" s="554"/>
      <c r="F173" s="554"/>
      <c r="G173" s="555"/>
      <c r="H173" s="317"/>
      <c r="I173" s="317"/>
      <c r="J173" s="317"/>
      <c r="K173" s="317"/>
      <c r="L173" s="317"/>
      <c r="M173" s="317"/>
      <c r="N173" s="317"/>
      <c r="O173" s="317"/>
      <c r="P173" s="317"/>
      <c r="Q173" s="317"/>
      <c r="R173" s="317"/>
    </row>
    <row r="174" spans="1:18" s="318" customFormat="1" ht="16.2">
      <c r="A174" s="319" t="s">
        <v>2347</v>
      </c>
      <c r="B174" s="319">
        <v>2.2000000000000002</v>
      </c>
      <c r="C174" s="319">
        <v>50</v>
      </c>
      <c r="D174" s="319">
        <v>10</v>
      </c>
      <c r="E174" s="319">
        <v>12</v>
      </c>
      <c r="F174" s="320">
        <v>8440</v>
      </c>
      <c r="G174" s="320">
        <v>6915</v>
      </c>
      <c r="H174" s="317"/>
      <c r="I174" s="317"/>
      <c r="J174" s="317"/>
      <c r="K174" s="317"/>
      <c r="L174" s="317"/>
      <c r="M174" s="317"/>
      <c r="N174" s="317"/>
      <c r="O174" s="317"/>
      <c r="P174" s="317"/>
      <c r="Q174" s="317"/>
      <c r="R174" s="317"/>
    </row>
    <row r="175" spans="1:18" s="318" customFormat="1" ht="16.2">
      <c r="A175" s="319" t="s">
        <v>2348</v>
      </c>
      <c r="B175" s="319">
        <v>2.2000000000000002</v>
      </c>
      <c r="C175" s="319">
        <v>50</v>
      </c>
      <c r="D175" s="319">
        <v>10</v>
      </c>
      <c r="E175" s="319">
        <v>12</v>
      </c>
      <c r="F175" s="320">
        <v>10790</v>
      </c>
      <c r="G175" s="320">
        <v>8875</v>
      </c>
      <c r="H175" s="317"/>
      <c r="I175" s="317"/>
      <c r="J175" s="317"/>
      <c r="K175" s="317"/>
      <c r="L175" s="317"/>
      <c r="M175" s="317"/>
      <c r="N175" s="317"/>
      <c r="O175" s="317"/>
      <c r="P175" s="317"/>
      <c r="Q175" s="317"/>
      <c r="R175" s="317"/>
    </row>
    <row r="176" spans="1:18" s="318" customFormat="1" ht="16.2">
      <c r="A176" s="319" t="s">
        <v>2349</v>
      </c>
      <c r="B176" s="319">
        <v>2.2000000000000002</v>
      </c>
      <c r="C176" s="319">
        <v>50</v>
      </c>
      <c r="D176" s="319">
        <v>10</v>
      </c>
      <c r="E176" s="319">
        <v>12</v>
      </c>
      <c r="F176" s="320">
        <v>13640</v>
      </c>
      <c r="G176" s="320">
        <v>11140</v>
      </c>
      <c r="H176" s="317"/>
      <c r="I176" s="317"/>
      <c r="J176" s="317"/>
      <c r="K176" s="317"/>
      <c r="L176" s="317"/>
      <c r="M176" s="317"/>
      <c r="N176" s="317"/>
      <c r="O176" s="317"/>
      <c r="P176" s="317"/>
      <c r="Q176" s="317"/>
      <c r="R176" s="317"/>
    </row>
    <row r="177" spans="1:18" s="318" customFormat="1" ht="21.6">
      <c r="A177" s="556" t="s">
        <v>2350</v>
      </c>
      <c r="B177" s="559"/>
      <c r="C177" s="559"/>
      <c r="D177" s="559"/>
      <c r="E177" s="559"/>
      <c r="F177" s="559"/>
      <c r="G177" s="560"/>
      <c r="H177" s="317"/>
      <c r="I177" s="317"/>
      <c r="J177" s="317"/>
      <c r="K177" s="317"/>
      <c r="L177" s="317"/>
      <c r="M177" s="317"/>
      <c r="N177" s="317"/>
      <c r="O177" s="317"/>
      <c r="P177" s="317"/>
      <c r="Q177" s="317"/>
      <c r="R177" s="317"/>
    </row>
    <row r="178" spans="1:18" s="318" customFormat="1" ht="16.2">
      <c r="A178" s="319" t="s">
        <v>2351</v>
      </c>
      <c r="B178" s="319">
        <v>0.37</v>
      </c>
      <c r="C178" s="319">
        <v>50</v>
      </c>
      <c r="D178" s="319">
        <v>10</v>
      </c>
      <c r="E178" s="319">
        <v>12</v>
      </c>
      <c r="F178" s="320">
        <v>7290</v>
      </c>
      <c r="G178" s="320">
        <v>5765</v>
      </c>
      <c r="H178" s="317"/>
      <c r="I178" s="317"/>
      <c r="J178" s="317"/>
      <c r="K178" s="317"/>
      <c r="L178" s="317"/>
      <c r="M178" s="317"/>
      <c r="N178" s="317"/>
      <c r="O178" s="317"/>
      <c r="P178" s="317"/>
      <c r="Q178" s="317"/>
      <c r="R178" s="317"/>
    </row>
    <row r="179" spans="1:18" s="318" customFormat="1" ht="16.2">
      <c r="A179" s="319" t="s">
        <v>2352</v>
      </c>
      <c r="B179" s="319">
        <v>0.37</v>
      </c>
      <c r="C179" s="319">
        <v>50</v>
      </c>
      <c r="D179" s="319">
        <v>10</v>
      </c>
      <c r="E179" s="319">
        <v>12</v>
      </c>
      <c r="F179" s="320">
        <v>9065</v>
      </c>
      <c r="G179" s="320">
        <v>7150</v>
      </c>
      <c r="H179" s="317"/>
      <c r="I179" s="317"/>
      <c r="J179" s="317"/>
      <c r="K179" s="317"/>
      <c r="L179" s="317"/>
      <c r="M179" s="317"/>
      <c r="N179" s="317"/>
      <c r="O179" s="317"/>
      <c r="P179" s="317"/>
      <c r="Q179" s="317"/>
      <c r="R179" s="317"/>
    </row>
    <row r="180" spans="1:18" s="318" customFormat="1" ht="16.2">
      <c r="A180" s="319" t="s">
        <v>2353</v>
      </c>
      <c r="B180" s="319">
        <v>0.37</v>
      </c>
      <c r="C180" s="319">
        <v>65</v>
      </c>
      <c r="D180" s="319">
        <v>10</v>
      </c>
      <c r="E180" s="319">
        <v>12</v>
      </c>
      <c r="F180" s="320">
        <v>11325</v>
      </c>
      <c r="G180" s="320">
        <v>8825</v>
      </c>
      <c r="H180" s="317"/>
      <c r="I180" s="317"/>
      <c r="J180" s="317"/>
      <c r="K180" s="317"/>
      <c r="L180" s="317"/>
      <c r="M180" s="317"/>
      <c r="N180" s="317"/>
      <c r="O180" s="317"/>
      <c r="P180" s="317"/>
      <c r="Q180" s="317"/>
      <c r="R180" s="317"/>
    </row>
    <row r="181" spans="1:18" s="318" customFormat="1" ht="4.2" customHeight="1">
      <c r="A181" s="553"/>
      <c r="B181" s="554"/>
      <c r="C181" s="554"/>
      <c r="D181" s="554"/>
      <c r="E181" s="554"/>
      <c r="F181" s="554"/>
      <c r="G181" s="555"/>
      <c r="H181" s="317"/>
      <c r="I181" s="317"/>
      <c r="J181" s="317"/>
      <c r="K181" s="317"/>
      <c r="L181" s="317"/>
      <c r="M181" s="317"/>
      <c r="N181" s="317"/>
      <c r="O181" s="317"/>
      <c r="P181" s="317"/>
      <c r="Q181" s="317"/>
      <c r="R181" s="317"/>
    </row>
    <row r="182" spans="1:18" s="318" customFormat="1" ht="16.2">
      <c r="A182" s="319" t="s">
        <v>2354</v>
      </c>
      <c r="B182" s="319">
        <v>0.55000000000000004</v>
      </c>
      <c r="C182" s="319">
        <v>50</v>
      </c>
      <c r="D182" s="319">
        <v>10</v>
      </c>
      <c r="E182" s="319">
        <v>12</v>
      </c>
      <c r="F182" s="320">
        <v>7390</v>
      </c>
      <c r="G182" s="320">
        <v>5865</v>
      </c>
      <c r="H182" s="317"/>
      <c r="I182" s="317"/>
      <c r="J182" s="317"/>
      <c r="K182" s="317"/>
      <c r="L182" s="317"/>
      <c r="M182" s="317"/>
      <c r="N182" s="317"/>
      <c r="O182" s="317"/>
      <c r="P182" s="317"/>
      <c r="Q182" s="317"/>
      <c r="R182" s="317"/>
    </row>
    <row r="183" spans="1:18" s="318" customFormat="1" ht="16.2">
      <c r="A183" s="319" t="s">
        <v>2355</v>
      </c>
      <c r="B183" s="319">
        <v>0.55000000000000004</v>
      </c>
      <c r="C183" s="319">
        <v>50</v>
      </c>
      <c r="D183" s="319">
        <v>10</v>
      </c>
      <c r="E183" s="319">
        <v>12</v>
      </c>
      <c r="F183" s="320">
        <v>9200</v>
      </c>
      <c r="G183" s="320">
        <v>7300</v>
      </c>
      <c r="H183" s="317"/>
      <c r="I183" s="317"/>
      <c r="J183" s="317"/>
      <c r="K183" s="317"/>
      <c r="L183" s="317"/>
      <c r="M183" s="317"/>
      <c r="N183" s="317"/>
      <c r="O183" s="317"/>
      <c r="P183" s="317"/>
      <c r="Q183" s="317"/>
      <c r="R183" s="317"/>
    </row>
    <row r="184" spans="1:18" s="318" customFormat="1" ht="16.2">
      <c r="A184" s="319" t="s">
        <v>2356</v>
      </c>
      <c r="B184" s="319">
        <v>0.55000000000000004</v>
      </c>
      <c r="C184" s="319">
        <v>65</v>
      </c>
      <c r="D184" s="319">
        <v>10</v>
      </c>
      <c r="E184" s="319">
        <v>12</v>
      </c>
      <c r="F184" s="320">
        <v>11525</v>
      </c>
      <c r="G184" s="320">
        <v>9025</v>
      </c>
      <c r="H184" s="317"/>
      <c r="I184" s="317"/>
      <c r="J184" s="317"/>
      <c r="K184" s="317"/>
      <c r="L184" s="317"/>
      <c r="M184" s="317"/>
      <c r="N184" s="317"/>
      <c r="O184" s="317"/>
      <c r="P184" s="317"/>
      <c r="Q184" s="317"/>
      <c r="R184" s="317"/>
    </row>
    <row r="185" spans="1:18" s="318" customFormat="1" ht="4.2" customHeight="1">
      <c r="A185" s="553"/>
      <c r="B185" s="554"/>
      <c r="C185" s="554"/>
      <c r="D185" s="554"/>
      <c r="E185" s="554"/>
      <c r="F185" s="554"/>
      <c r="G185" s="555"/>
      <c r="H185" s="317"/>
      <c r="I185" s="317"/>
      <c r="J185" s="317"/>
      <c r="K185" s="317"/>
      <c r="L185" s="317"/>
      <c r="M185" s="317"/>
      <c r="N185" s="317"/>
      <c r="O185" s="317"/>
      <c r="P185" s="317"/>
      <c r="Q185" s="317"/>
      <c r="R185" s="317"/>
    </row>
    <row r="186" spans="1:18" s="318" customFormat="1" ht="16.2">
      <c r="A186" s="319" t="s">
        <v>2357</v>
      </c>
      <c r="B186" s="319">
        <v>0.55000000000000004</v>
      </c>
      <c r="C186" s="319">
        <v>50</v>
      </c>
      <c r="D186" s="319">
        <v>10</v>
      </c>
      <c r="E186" s="319">
        <v>12</v>
      </c>
      <c r="F186" s="320">
        <v>7475</v>
      </c>
      <c r="G186" s="320">
        <v>5950</v>
      </c>
      <c r="H186" s="317"/>
      <c r="I186" s="317"/>
      <c r="J186" s="317"/>
      <c r="K186" s="317"/>
      <c r="L186" s="317"/>
      <c r="M186" s="317"/>
      <c r="N186" s="317"/>
      <c r="O186" s="317"/>
      <c r="P186" s="317"/>
      <c r="Q186" s="317"/>
      <c r="R186" s="317"/>
    </row>
    <row r="187" spans="1:18" s="318" customFormat="1" ht="16.2">
      <c r="A187" s="319" t="s">
        <v>2358</v>
      </c>
      <c r="B187" s="319">
        <v>0.55000000000000004</v>
      </c>
      <c r="C187" s="319">
        <v>50</v>
      </c>
      <c r="D187" s="319">
        <v>10</v>
      </c>
      <c r="E187" s="319">
        <v>12</v>
      </c>
      <c r="F187" s="320">
        <v>9350</v>
      </c>
      <c r="G187" s="320">
        <v>7440</v>
      </c>
      <c r="H187" s="317"/>
      <c r="I187" s="317"/>
      <c r="J187" s="317"/>
      <c r="K187" s="317"/>
      <c r="L187" s="317"/>
      <c r="M187" s="317"/>
      <c r="N187" s="317"/>
      <c r="O187" s="317"/>
      <c r="P187" s="317"/>
      <c r="Q187" s="317"/>
      <c r="R187" s="317"/>
    </row>
    <row r="188" spans="1:18" s="318" customFormat="1" ht="16.2">
      <c r="A188" s="319" t="s">
        <v>2359</v>
      </c>
      <c r="B188" s="319">
        <v>0.55000000000000004</v>
      </c>
      <c r="C188" s="319">
        <v>65</v>
      </c>
      <c r="D188" s="319">
        <v>10</v>
      </c>
      <c r="E188" s="319">
        <v>12</v>
      </c>
      <c r="F188" s="320">
        <v>11715</v>
      </c>
      <c r="G188" s="320">
        <v>9215</v>
      </c>
      <c r="H188" s="317"/>
      <c r="I188" s="317"/>
      <c r="J188" s="317"/>
      <c r="K188" s="317"/>
      <c r="L188" s="317"/>
      <c r="M188" s="317"/>
      <c r="N188" s="317"/>
      <c r="O188" s="317"/>
      <c r="P188" s="317"/>
      <c r="Q188" s="317"/>
      <c r="R188" s="317"/>
    </row>
    <row r="189" spans="1:18" s="318" customFormat="1" ht="4.2" customHeight="1">
      <c r="A189" s="553"/>
      <c r="B189" s="554"/>
      <c r="C189" s="554"/>
      <c r="D189" s="554"/>
      <c r="E189" s="554"/>
      <c r="F189" s="554"/>
      <c r="G189" s="555"/>
      <c r="H189" s="317"/>
      <c r="I189" s="317"/>
      <c r="J189" s="317"/>
      <c r="K189" s="317"/>
      <c r="L189" s="317"/>
      <c r="M189" s="317"/>
      <c r="N189" s="317"/>
      <c r="O189" s="317"/>
      <c r="P189" s="317"/>
      <c r="Q189" s="317"/>
      <c r="R189" s="317"/>
    </row>
    <row r="190" spans="1:18" s="318" customFormat="1" ht="16.2">
      <c r="A190" s="319" t="s">
        <v>2360</v>
      </c>
      <c r="B190" s="319">
        <v>0.75</v>
      </c>
      <c r="C190" s="319">
        <v>50</v>
      </c>
      <c r="D190" s="319">
        <v>10</v>
      </c>
      <c r="E190" s="319">
        <v>12</v>
      </c>
      <c r="F190" s="320">
        <v>7565</v>
      </c>
      <c r="G190" s="320">
        <v>6040</v>
      </c>
      <c r="H190" s="317"/>
      <c r="I190" s="317"/>
      <c r="J190" s="317"/>
      <c r="K190" s="317"/>
      <c r="L190" s="317"/>
      <c r="M190" s="317"/>
      <c r="N190" s="317"/>
      <c r="O190" s="317"/>
      <c r="P190" s="317"/>
      <c r="Q190" s="317"/>
      <c r="R190" s="317"/>
    </row>
    <row r="191" spans="1:18" s="318" customFormat="1" ht="16.2">
      <c r="A191" s="319" t="s">
        <v>2361</v>
      </c>
      <c r="B191" s="319">
        <v>0.75</v>
      </c>
      <c r="C191" s="319">
        <v>50</v>
      </c>
      <c r="D191" s="319">
        <v>10</v>
      </c>
      <c r="E191" s="319">
        <v>12</v>
      </c>
      <c r="F191" s="320">
        <v>9465</v>
      </c>
      <c r="G191" s="320">
        <v>7550</v>
      </c>
      <c r="H191" s="317"/>
      <c r="I191" s="317"/>
      <c r="J191" s="317"/>
      <c r="K191" s="317"/>
      <c r="L191" s="317"/>
      <c r="M191" s="317"/>
      <c r="N191" s="317"/>
      <c r="O191" s="317"/>
      <c r="P191" s="317"/>
      <c r="Q191" s="317"/>
      <c r="R191" s="317"/>
    </row>
    <row r="192" spans="1:18" s="318" customFormat="1" ht="16.2">
      <c r="A192" s="319" t="s">
        <v>2362</v>
      </c>
      <c r="B192" s="319">
        <v>0.75</v>
      </c>
      <c r="C192" s="319">
        <v>65</v>
      </c>
      <c r="D192" s="319">
        <v>10</v>
      </c>
      <c r="E192" s="319">
        <v>12</v>
      </c>
      <c r="F192" s="320">
        <v>11875</v>
      </c>
      <c r="G192" s="320">
        <v>9375</v>
      </c>
      <c r="H192" s="317"/>
      <c r="I192" s="317"/>
      <c r="J192" s="317"/>
      <c r="K192" s="317"/>
      <c r="L192" s="317"/>
      <c r="M192" s="317"/>
      <c r="N192" s="317"/>
      <c r="O192" s="317"/>
      <c r="P192" s="317"/>
      <c r="Q192" s="317"/>
      <c r="R192" s="317"/>
    </row>
    <row r="193" spans="1:18" s="318" customFormat="1" ht="4.2" customHeight="1">
      <c r="A193" s="553"/>
      <c r="B193" s="554"/>
      <c r="C193" s="554"/>
      <c r="D193" s="554"/>
      <c r="E193" s="554"/>
      <c r="F193" s="554"/>
      <c r="G193" s="555"/>
      <c r="H193" s="317"/>
      <c r="I193" s="317"/>
      <c r="J193" s="317"/>
      <c r="K193" s="317"/>
      <c r="L193" s="317"/>
      <c r="M193" s="317"/>
      <c r="N193" s="317"/>
      <c r="O193" s="317"/>
      <c r="P193" s="317"/>
      <c r="Q193" s="317"/>
      <c r="R193" s="317"/>
    </row>
    <row r="194" spans="1:18" s="318" customFormat="1" ht="16.2">
      <c r="A194" s="319" t="s">
        <v>2363</v>
      </c>
      <c r="B194" s="319">
        <v>1.1000000000000001</v>
      </c>
      <c r="C194" s="319">
        <v>50</v>
      </c>
      <c r="D194" s="319">
        <v>10</v>
      </c>
      <c r="E194" s="319">
        <v>12</v>
      </c>
      <c r="F194" s="320">
        <v>7700</v>
      </c>
      <c r="G194" s="320">
        <v>6165</v>
      </c>
      <c r="H194" s="317"/>
      <c r="I194" s="317"/>
      <c r="J194" s="317"/>
      <c r="K194" s="317"/>
      <c r="L194" s="317"/>
      <c r="M194" s="317"/>
      <c r="N194" s="317"/>
      <c r="O194" s="317"/>
      <c r="P194" s="317"/>
      <c r="Q194" s="317"/>
      <c r="R194" s="317"/>
    </row>
    <row r="195" spans="1:18" s="318" customFormat="1" ht="16.2">
      <c r="A195" s="319" t="s">
        <v>2364</v>
      </c>
      <c r="B195" s="319">
        <v>1.1000000000000001</v>
      </c>
      <c r="C195" s="319">
        <v>50</v>
      </c>
      <c r="D195" s="319">
        <v>10</v>
      </c>
      <c r="E195" s="319">
        <v>12</v>
      </c>
      <c r="F195" s="320">
        <v>9665</v>
      </c>
      <c r="G195" s="320">
        <v>7765</v>
      </c>
      <c r="H195" s="317"/>
      <c r="I195" s="317"/>
      <c r="J195" s="317"/>
      <c r="K195" s="317"/>
      <c r="L195" s="317"/>
      <c r="M195" s="317"/>
      <c r="N195" s="317"/>
      <c r="O195" s="317"/>
      <c r="P195" s="317"/>
      <c r="Q195" s="317"/>
      <c r="R195" s="317"/>
    </row>
    <row r="196" spans="1:18" s="318" customFormat="1" ht="16.2">
      <c r="A196" s="319" t="s">
        <v>2365</v>
      </c>
      <c r="B196" s="319">
        <v>1.1000000000000001</v>
      </c>
      <c r="C196" s="319">
        <v>65</v>
      </c>
      <c r="D196" s="319">
        <v>10</v>
      </c>
      <c r="E196" s="319">
        <v>12</v>
      </c>
      <c r="F196" s="320">
        <v>12140</v>
      </c>
      <c r="G196" s="320">
        <v>9640</v>
      </c>
      <c r="H196" s="317"/>
      <c r="I196" s="317"/>
      <c r="J196" s="317"/>
      <c r="K196" s="317"/>
      <c r="L196" s="317"/>
      <c r="M196" s="317"/>
      <c r="N196" s="317"/>
      <c r="O196" s="317"/>
      <c r="P196" s="317"/>
      <c r="Q196" s="317"/>
      <c r="R196" s="317"/>
    </row>
    <row r="197" spans="1:18" s="318" customFormat="1" ht="4.2" customHeight="1">
      <c r="A197" s="553"/>
      <c r="B197" s="554"/>
      <c r="C197" s="554"/>
      <c r="D197" s="554"/>
      <c r="E197" s="554"/>
      <c r="F197" s="554"/>
      <c r="G197" s="555"/>
      <c r="H197" s="317"/>
      <c r="I197" s="317"/>
      <c r="J197" s="317"/>
      <c r="K197" s="317"/>
      <c r="L197" s="317"/>
      <c r="M197" s="317"/>
      <c r="N197" s="317"/>
      <c r="O197" s="317"/>
      <c r="P197" s="317"/>
      <c r="Q197" s="317"/>
      <c r="R197" s="317"/>
    </row>
    <row r="198" spans="1:18" s="318" customFormat="1" ht="16.2">
      <c r="A198" s="319" t="s">
        <v>2366</v>
      </c>
      <c r="B198" s="319">
        <v>1.1000000000000001</v>
      </c>
      <c r="C198" s="319">
        <v>50</v>
      </c>
      <c r="D198" s="319">
        <v>10</v>
      </c>
      <c r="E198" s="319">
        <v>12</v>
      </c>
      <c r="F198" s="320">
        <v>7725</v>
      </c>
      <c r="G198" s="320">
        <v>6200</v>
      </c>
      <c r="H198" s="317"/>
      <c r="I198" s="317"/>
      <c r="J198" s="317"/>
      <c r="K198" s="317"/>
      <c r="L198" s="317"/>
      <c r="M198" s="317"/>
      <c r="N198" s="317"/>
      <c r="O198" s="317"/>
      <c r="P198" s="317"/>
      <c r="Q198" s="317"/>
      <c r="R198" s="317"/>
    </row>
    <row r="199" spans="1:18" s="318" customFormat="1" ht="16.2">
      <c r="A199" s="319" t="s">
        <v>2367</v>
      </c>
      <c r="B199" s="319">
        <v>1.1000000000000001</v>
      </c>
      <c r="C199" s="319">
        <v>50</v>
      </c>
      <c r="D199" s="319">
        <v>10</v>
      </c>
      <c r="E199" s="319">
        <v>12</v>
      </c>
      <c r="F199" s="320">
        <v>9725</v>
      </c>
      <c r="G199" s="320">
        <v>7815</v>
      </c>
      <c r="H199" s="317"/>
      <c r="I199" s="317"/>
      <c r="J199" s="317"/>
      <c r="K199" s="317"/>
      <c r="L199" s="317"/>
      <c r="M199" s="317"/>
      <c r="N199" s="317"/>
      <c r="O199" s="317"/>
      <c r="P199" s="317"/>
      <c r="Q199" s="317"/>
      <c r="R199" s="317"/>
    </row>
    <row r="200" spans="1:18" s="318" customFormat="1" ht="16.2">
      <c r="A200" s="319" t="s">
        <v>2368</v>
      </c>
      <c r="B200" s="319">
        <v>1.1000000000000001</v>
      </c>
      <c r="C200" s="319">
        <v>65</v>
      </c>
      <c r="D200" s="319">
        <v>10</v>
      </c>
      <c r="E200" s="319">
        <v>12</v>
      </c>
      <c r="F200" s="320">
        <v>12215</v>
      </c>
      <c r="G200" s="320">
        <v>9715</v>
      </c>
      <c r="H200" s="317"/>
      <c r="I200" s="317"/>
      <c r="J200" s="317"/>
      <c r="K200" s="317"/>
      <c r="L200" s="317"/>
      <c r="M200" s="317"/>
      <c r="N200" s="317"/>
      <c r="O200" s="317"/>
      <c r="P200" s="317"/>
      <c r="Q200" s="317"/>
      <c r="R200" s="317"/>
    </row>
    <row r="201" spans="1:18" s="318" customFormat="1" ht="4.2" customHeight="1">
      <c r="A201" s="553"/>
      <c r="B201" s="554"/>
      <c r="C201" s="554"/>
      <c r="D201" s="554"/>
      <c r="E201" s="554"/>
      <c r="F201" s="554"/>
      <c r="G201" s="555"/>
      <c r="H201" s="317"/>
      <c r="I201" s="317"/>
      <c r="J201" s="317"/>
      <c r="K201" s="317"/>
      <c r="L201" s="317"/>
      <c r="M201" s="317"/>
      <c r="N201" s="317"/>
      <c r="O201" s="317"/>
      <c r="P201" s="317"/>
      <c r="Q201" s="317"/>
      <c r="R201" s="317"/>
    </row>
    <row r="202" spans="1:18" s="318" customFormat="1" ht="16.2">
      <c r="A202" s="319" t="s">
        <v>2369</v>
      </c>
      <c r="B202" s="319">
        <v>1.1000000000000001</v>
      </c>
      <c r="C202" s="319">
        <v>50</v>
      </c>
      <c r="D202" s="319">
        <v>10</v>
      </c>
      <c r="E202" s="319">
        <v>12</v>
      </c>
      <c r="F202" s="320">
        <v>7790</v>
      </c>
      <c r="G202" s="320">
        <v>6265</v>
      </c>
      <c r="H202" s="317"/>
      <c r="I202" s="317"/>
      <c r="J202" s="317"/>
      <c r="K202" s="317"/>
      <c r="L202" s="317"/>
      <c r="M202" s="317"/>
      <c r="N202" s="317"/>
      <c r="O202" s="317"/>
      <c r="P202" s="317"/>
      <c r="Q202" s="317"/>
      <c r="R202" s="317"/>
    </row>
    <row r="203" spans="1:18" s="318" customFormat="1" ht="16.2">
      <c r="A203" s="319" t="s">
        <v>2370</v>
      </c>
      <c r="B203" s="319">
        <v>1.1000000000000001</v>
      </c>
      <c r="C203" s="319">
        <v>50</v>
      </c>
      <c r="D203" s="319">
        <v>10</v>
      </c>
      <c r="E203" s="319">
        <v>12</v>
      </c>
      <c r="F203" s="320">
        <v>9815</v>
      </c>
      <c r="G203" s="320">
        <v>7900</v>
      </c>
      <c r="H203" s="317"/>
      <c r="I203" s="317"/>
      <c r="J203" s="317"/>
      <c r="K203" s="317"/>
      <c r="L203" s="317"/>
      <c r="M203" s="317"/>
      <c r="N203" s="317"/>
      <c r="O203" s="317"/>
      <c r="P203" s="317"/>
      <c r="Q203" s="317"/>
      <c r="R203" s="317"/>
    </row>
    <row r="204" spans="1:18" s="318" customFormat="1" ht="16.2">
      <c r="A204" s="319" t="s">
        <v>2371</v>
      </c>
      <c r="B204" s="319">
        <v>1.1000000000000001</v>
      </c>
      <c r="C204" s="319">
        <v>65</v>
      </c>
      <c r="D204" s="319">
        <v>10</v>
      </c>
      <c r="E204" s="319">
        <v>12</v>
      </c>
      <c r="F204" s="320">
        <v>12340</v>
      </c>
      <c r="G204" s="320">
        <v>9840</v>
      </c>
      <c r="H204" s="317"/>
      <c r="I204" s="317"/>
      <c r="J204" s="317"/>
      <c r="K204" s="317"/>
      <c r="L204" s="317"/>
      <c r="M204" s="317"/>
      <c r="N204" s="317"/>
      <c r="O204" s="317"/>
      <c r="P204" s="317"/>
      <c r="Q204" s="317"/>
      <c r="R204" s="317"/>
    </row>
    <row r="205" spans="1:18" s="318" customFormat="1" ht="4.2" customHeight="1">
      <c r="A205" s="553"/>
      <c r="B205" s="554"/>
      <c r="C205" s="554"/>
      <c r="D205" s="554"/>
      <c r="E205" s="554"/>
      <c r="F205" s="554"/>
      <c r="G205" s="555"/>
      <c r="H205" s="317"/>
      <c r="I205" s="317"/>
      <c r="J205" s="317"/>
      <c r="K205" s="317"/>
      <c r="L205" s="317"/>
      <c r="M205" s="317"/>
      <c r="N205" s="317"/>
      <c r="O205" s="317"/>
      <c r="P205" s="317"/>
      <c r="Q205" s="317"/>
      <c r="R205" s="317"/>
    </row>
    <row r="206" spans="1:18" s="318" customFormat="1" ht="16.2">
      <c r="A206" s="319" t="s">
        <v>2372</v>
      </c>
      <c r="B206" s="319">
        <v>1.5</v>
      </c>
      <c r="C206" s="319">
        <v>50</v>
      </c>
      <c r="D206" s="319">
        <v>10</v>
      </c>
      <c r="E206" s="319">
        <v>12</v>
      </c>
      <c r="F206" s="320">
        <v>7850</v>
      </c>
      <c r="G206" s="320">
        <v>6325</v>
      </c>
      <c r="H206" s="317"/>
      <c r="I206" s="317"/>
      <c r="J206" s="317"/>
      <c r="K206" s="317"/>
      <c r="L206" s="317"/>
      <c r="M206" s="317"/>
      <c r="N206" s="317"/>
      <c r="O206" s="317"/>
      <c r="P206" s="317"/>
      <c r="Q206" s="317"/>
      <c r="R206" s="317"/>
    </row>
    <row r="207" spans="1:18" s="318" customFormat="1" ht="16.2">
      <c r="A207" s="319" t="s">
        <v>2373</v>
      </c>
      <c r="B207" s="319">
        <v>1.5</v>
      </c>
      <c r="C207" s="319">
        <v>50</v>
      </c>
      <c r="D207" s="319">
        <v>10</v>
      </c>
      <c r="E207" s="319">
        <v>12</v>
      </c>
      <c r="F207" s="320">
        <v>9915</v>
      </c>
      <c r="G207" s="320">
        <v>8000</v>
      </c>
      <c r="H207" s="317"/>
      <c r="I207" s="317"/>
      <c r="J207" s="317"/>
      <c r="K207" s="317"/>
      <c r="L207" s="317"/>
      <c r="M207" s="317"/>
      <c r="N207" s="317"/>
      <c r="O207" s="317"/>
      <c r="P207" s="317"/>
      <c r="Q207" s="317"/>
      <c r="R207" s="317"/>
    </row>
    <row r="208" spans="1:18" s="318" customFormat="1" ht="16.2">
      <c r="A208" s="319" t="s">
        <v>2374</v>
      </c>
      <c r="B208" s="319">
        <v>1.5</v>
      </c>
      <c r="C208" s="319">
        <v>65</v>
      </c>
      <c r="D208" s="319">
        <v>10</v>
      </c>
      <c r="E208" s="319">
        <v>12</v>
      </c>
      <c r="F208" s="320">
        <v>12465</v>
      </c>
      <c r="G208" s="320">
        <v>9965</v>
      </c>
      <c r="H208" s="317"/>
      <c r="I208" s="317"/>
      <c r="J208" s="317"/>
      <c r="K208" s="317"/>
      <c r="L208" s="317"/>
      <c r="M208" s="317"/>
      <c r="N208" s="317"/>
      <c r="O208" s="317"/>
      <c r="P208" s="317"/>
      <c r="Q208" s="317"/>
      <c r="R208" s="317"/>
    </row>
    <row r="209" spans="1:18" s="318" customFormat="1" ht="4.2" customHeight="1">
      <c r="A209" s="553"/>
      <c r="B209" s="554"/>
      <c r="C209" s="554"/>
      <c r="D209" s="554"/>
      <c r="E209" s="554"/>
      <c r="F209" s="554"/>
      <c r="G209" s="555"/>
      <c r="H209" s="317"/>
      <c r="I209" s="317"/>
      <c r="J209" s="317"/>
      <c r="K209" s="317"/>
      <c r="L209" s="317"/>
      <c r="M209" s="317"/>
      <c r="N209" s="317"/>
      <c r="O209" s="317"/>
      <c r="P209" s="317"/>
      <c r="Q209" s="317"/>
      <c r="R209" s="317"/>
    </row>
    <row r="210" spans="1:18" s="318" customFormat="1" ht="16.2">
      <c r="A210" s="319" t="s">
        <v>2375</v>
      </c>
      <c r="B210" s="319">
        <v>1.5</v>
      </c>
      <c r="C210" s="319">
        <v>50</v>
      </c>
      <c r="D210" s="319">
        <v>10</v>
      </c>
      <c r="E210" s="319">
        <v>12</v>
      </c>
      <c r="F210" s="320">
        <v>7975</v>
      </c>
      <c r="G210" s="320">
        <v>6450</v>
      </c>
      <c r="H210" s="317"/>
      <c r="I210" s="317"/>
      <c r="J210" s="317"/>
      <c r="K210" s="317"/>
      <c r="L210" s="317"/>
      <c r="M210" s="317"/>
      <c r="N210" s="317"/>
      <c r="O210" s="317"/>
      <c r="P210" s="317"/>
      <c r="Q210" s="317"/>
      <c r="R210" s="317"/>
    </row>
    <row r="211" spans="1:18" s="318" customFormat="1" ht="16.2">
      <c r="A211" s="319" t="s">
        <v>2376</v>
      </c>
      <c r="B211" s="319">
        <v>1.5</v>
      </c>
      <c r="C211" s="319">
        <v>50</v>
      </c>
      <c r="D211" s="319">
        <v>10</v>
      </c>
      <c r="E211" s="319">
        <v>12</v>
      </c>
      <c r="F211" s="320">
        <v>10090</v>
      </c>
      <c r="G211" s="320">
        <v>8175</v>
      </c>
      <c r="H211" s="317"/>
      <c r="I211" s="317"/>
      <c r="J211" s="317"/>
      <c r="K211" s="317"/>
      <c r="L211" s="317"/>
      <c r="M211" s="317"/>
      <c r="N211" s="317"/>
      <c r="O211" s="317"/>
      <c r="P211" s="317"/>
      <c r="Q211" s="317"/>
      <c r="R211" s="317"/>
    </row>
    <row r="212" spans="1:18" s="318" customFormat="1" ht="16.2">
      <c r="A212" s="319" t="s">
        <v>2377</v>
      </c>
      <c r="B212" s="319">
        <v>1.5</v>
      </c>
      <c r="C212" s="319">
        <v>65</v>
      </c>
      <c r="D212" s="319">
        <v>10</v>
      </c>
      <c r="E212" s="319">
        <v>12</v>
      </c>
      <c r="F212" s="320">
        <v>12700</v>
      </c>
      <c r="G212" s="320">
        <v>10200</v>
      </c>
      <c r="H212" s="317"/>
      <c r="I212" s="317"/>
      <c r="J212" s="317"/>
      <c r="K212" s="317"/>
      <c r="L212" s="317"/>
      <c r="M212" s="317"/>
      <c r="N212" s="317"/>
      <c r="O212" s="317"/>
      <c r="P212" s="317"/>
      <c r="Q212" s="317"/>
      <c r="R212" s="317"/>
    </row>
    <row r="213" spans="1:18" s="318" customFormat="1" ht="4.2" customHeight="1">
      <c r="A213" s="553"/>
      <c r="B213" s="554"/>
      <c r="C213" s="554"/>
      <c r="D213" s="554"/>
      <c r="E213" s="554"/>
      <c r="F213" s="554"/>
      <c r="G213" s="555"/>
      <c r="H213" s="317"/>
      <c r="I213" s="317"/>
      <c r="J213" s="317"/>
      <c r="K213" s="317"/>
      <c r="L213" s="317"/>
      <c r="M213" s="317"/>
      <c r="N213" s="317"/>
      <c r="O213" s="317"/>
      <c r="P213" s="317"/>
      <c r="Q213" s="317"/>
      <c r="R213" s="317"/>
    </row>
    <row r="214" spans="1:18" s="318" customFormat="1" ht="16.2">
      <c r="A214" s="319" t="s">
        <v>2378</v>
      </c>
      <c r="B214" s="319">
        <v>1.5</v>
      </c>
      <c r="C214" s="319">
        <v>50</v>
      </c>
      <c r="D214" s="319">
        <v>10</v>
      </c>
      <c r="E214" s="319">
        <v>12</v>
      </c>
      <c r="F214" s="320">
        <v>8040</v>
      </c>
      <c r="G214" s="320">
        <v>6500</v>
      </c>
      <c r="H214" s="317"/>
      <c r="I214" s="317"/>
      <c r="J214" s="317"/>
      <c r="K214" s="317"/>
      <c r="L214" s="317"/>
      <c r="M214" s="317"/>
      <c r="N214" s="317"/>
      <c r="O214" s="317"/>
      <c r="P214" s="317"/>
      <c r="Q214" s="317"/>
      <c r="R214" s="317"/>
    </row>
    <row r="215" spans="1:18" s="318" customFormat="1" ht="16.2">
      <c r="A215" s="319" t="s">
        <v>2379</v>
      </c>
      <c r="B215" s="319">
        <v>1.5</v>
      </c>
      <c r="C215" s="319">
        <v>50</v>
      </c>
      <c r="D215" s="319">
        <v>10</v>
      </c>
      <c r="E215" s="319">
        <v>12</v>
      </c>
      <c r="F215" s="320">
        <v>10175</v>
      </c>
      <c r="G215" s="320">
        <v>8265</v>
      </c>
      <c r="H215" s="317"/>
      <c r="I215" s="317"/>
      <c r="J215" s="317"/>
      <c r="K215" s="317"/>
      <c r="L215" s="317"/>
      <c r="M215" s="317"/>
      <c r="N215" s="317"/>
      <c r="O215" s="317"/>
      <c r="P215" s="317"/>
      <c r="Q215" s="317"/>
      <c r="R215" s="317"/>
    </row>
    <row r="216" spans="1:18" s="318" customFormat="1" ht="16.2">
      <c r="A216" s="319" t="s">
        <v>2380</v>
      </c>
      <c r="B216" s="319">
        <v>1.5</v>
      </c>
      <c r="C216" s="319">
        <v>65</v>
      </c>
      <c r="D216" s="319">
        <v>10</v>
      </c>
      <c r="E216" s="319">
        <v>12</v>
      </c>
      <c r="F216" s="320">
        <v>12815</v>
      </c>
      <c r="G216" s="320">
        <v>10315</v>
      </c>
      <c r="H216" s="317"/>
      <c r="I216" s="317"/>
      <c r="J216" s="317"/>
      <c r="K216" s="317"/>
      <c r="L216" s="317"/>
      <c r="M216" s="317"/>
      <c r="N216" s="317"/>
      <c r="O216" s="317"/>
      <c r="P216" s="317"/>
      <c r="Q216" s="317"/>
      <c r="R216" s="317"/>
    </row>
    <row r="217" spans="1:18" s="318" customFormat="1" ht="4.2" customHeight="1">
      <c r="A217" s="553"/>
      <c r="B217" s="554"/>
      <c r="C217" s="554"/>
      <c r="D217" s="554"/>
      <c r="E217" s="554"/>
      <c r="F217" s="554"/>
      <c r="G217" s="555"/>
      <c r="H217" s="317"/>
      <c r="I217" s="317"/>
      <c r="J217" s="317"/>
      <c r="K217" s="317"/>
      <c r="L217" s="317"/>
      <c r="M217" s="317"/>
      <c r="N217" s="317"/>
      <c r="O217" s="317"/>
      <c r="P217" s="317"/>
      <c r="Q217" s="317"/>
      <c r="R217" s="317"/>
    </row>
    <row r="218" spans="1:18" s="318" customFormat="1" ht="16.2">
      <c r="A218" s="319" t="s">
        <v>2381</v>
      </c>
      <c r="B218" s="319">
        <v>2.2000000000000002</v>
      </c>
      <c r="C218" s="319">
        <v>50</v>
      </c>
      <c r="D218" s="319">
        <v>10</v>
      </c>
      <c r="E218" s="319">
        <v>12</v>
      </c>
      <c r="F218" s="320">
        <v>8140</v>
      </c>
      <c r="G218" s="320">
        <v>6615</v>
      </c>
      <c r="H218" s="317"/>
      <c r="I218" s="317"/>
      <c r="J218" s="317"/>
      <c r="K218" s="317"/>
      <c r="L218" s="317"/>
      <c r="M218" s="317"/>
      <c r="N218" s="317"/>
      <c r="O218" s="317"/>
      <c r="P218" s="317"/>
      <c r="Q218" s="317"/>
      <c r="R218" s="317"/>
    </row>
    <row r="219" spans="1:18" s="318" customFormat="1" ht="16.2">
      <c r="A219" s="319" t="s">
        <v>2382</v>
      </c>
      <c r="B219" s="319">
        <v>2.2000000000000002</v>
      </c>
      <c r="C219" s="319">
        <v>50</v>
      </c>
      <c r="D219" s="319">
        <v>10</v>
      </c>
      <c r="E219" s="319">
        <v>12</v>
      </c>
      <c r="F219" s="320">
        <v>10340</v>
      </c>
      <c r="G219" s="320">
        <v>8440</v>
      </c>
      <c r="H219" s="317"/>
      <c r="I219" s="317"/>
      <c r="J219" s="317"/>
      <c r="K219" s="317"/>
      <c r="L219" s="317"/>
      <c r="M219" s="317"/>
      <c r="N219" s="317"/>
      <c r="O219" s="317"/>
      <c r="P219" s="317"/>
      <c r="Q219" s="317"/>
      <c r="R219" s="317"/>
    </row>
    <row r="220" spans="1:18" s="318" customFormat="1" ht="16.2">
      <c r="A220" s="319" t="s">
        <v>2383</v>
      </c>
      <c r="B220" s="319">
        <v>2.2000000000000002</v>
      </c>
      <c r="C220" s="319">
        <v>65</v>
      </c>
      <c r="D220" s="319">
        <v>10</v>
      </c>
      <c r="E220" s="319">
        <v>12</v>
      </c>
      <c r="F220" s="320">
        <v>13040</v>
      </c>
      <c r="G220" s="320">
        <v>10540</v>
      </c>
      <c r="H220" s="317"/>
      <c r="I220" s="317"/>
      <c r="J220" s="317"/>
      <c r="K220" s="317"/>
      <c r="L220" s="317"/>
      <c r="M220" s="317"/>
      <c r="N220" s="317"/>
      <c r="O220" s="317"/>
      <c r="P220" s="317"/>
      <c r="Q220" s="317"/>
      <c r="R220" s="317"/>
    </row>
    <row r="221" spans="1:18" s="318" customFormat="1" ht="4.2" customHeight="1">
      <c r="A221" s="553"/>
      <c r="B221" s="554"/>
      <c r="C221" s="554"/>
      <c r="D221" s="554"/>
      <c r="E221" s="554"/>
      <c r="F221" s="554"/>
      <c r="G221" s="555"/>
      <c r="H221" s="317"/>
      <c r="I221" s="317"/>
      <c r="J221" s="317"/>
      <c r="K221" s="317"/>
      <c r="L221" s="317"/>
      <c r="M221" s="317"/>
      <c r="N221" s="317"/>
      <c r="O221" s="317"/>
      <c r="P221" s="317"/>
      <c r="Q221" s="317"/>
      <c r="R221" s="317"/>
    </row>
    <row r="222" spans="1:18" s="318" customFormat="1" ht="16.2">
      <c r="A222" s="319" t="s">
        <v>2384</v>
      </c>
      <c r="B222" s="319">
        <v>2.2000000000000002</v>
      </c>
      <c r="C222" s="319">
        <v>50</v>
      </c>
      <c r="D222" s="319">
        <v>10</v>
      </c>
      <c r="E222" s="319">
        <v>12</v>
      </c>
      <c r="F222" s="320">
        <v>8165</v>
      </c>
      <c r="G222" s="320">
        <v>6640</v>
      </c>
      <c r="H222" s="317"/>
      <c r="I222" s="317"/>
      <c r="J222" s="317"/>
      <c r="K222" s="317"/>
      <c r="L222" s="317"/>
      <c r="M222" s="317"/>
      <c r="N222" s="317"/>
      <c r="O222" s="317"/>
      <c r="P222" s="317"/>
      <c r="Q222" s="317"/>
      <c r="R222" s="317"/>
    </row>
    <row r="223" spans="1:18" s="318" customFormat="1" ht="16.2">
      <c r="A223" s="319" t="s">
        <v>2385</v>
      </c>
      <c r="B223" s="319">
        <v>2.2000000000000002</v>
      </c>
      <c r="C223" s="319">
        <v>50</v>
      </c>
      <c r="D223" s="319">
        <v>10</v>
      </c>
      <c r="E223" s="319">
        <v>12</v>
      </c>
      <c r="F223" s="320">
        <v>10375</v>
      </c>
      <c r="G223" s="320">
        <v>8465</v>
      </c>
      <c r="H223" s="317"/>
      <c r="I223" s="317"/>
      <c r="J223" s="317"/>
      <c r="K223" s="317"/>
      <c r="L223" s="317"/>
      <c r="M223" s="317"/>
      <c r="N223" s="317"/>
      <c r="O223" s="317"/>
      <c r="P223" s="317"/>
      <c r="Q223" s="317"/>
      <c r="R223" s="317"/>
    </row>
    <row r="224" spans="1:18" s="318" customFormat="1" ht="16.2">
      <c r="A224" s="319" t="s">
        <v>2386</v>
      </c>
      <c r="B224" s="319">
        <v>2.2000000000000002</v>
      </c>
      <c r="C224" s="319">
        <v>65</v>
      </c>
      <c r="D224" s="319">
        <v>10</v>
      </c>
      <c r="E224" s="319">
        <v>12</v>
      </c>
      <c r="F224" s="320">
        <v>13090</v>
      </c>
      <c r="G224" s="320">
        <v>10590</v>
      </c>
      <c r="H224" s="317"/>
      <c r="I224" s="317"/>
      <c r="J224" s="317"/>
      <c r="K224" s="317"/>
      <c r="L224" s="317"/>
      <c r="M224" s="317"/>
      <c r="N224" s="317"/>
      <c r="O224" s="317"/>
      <c r="P224" s="317"/>
      <c r="Q224" s="317"/>
      <c r="R224" s="317"/>
    </row>
    <row r="225" spans="1:18" s="318" customFormat="1" ht="4.2" customHeight="1">
      <c r="A225" s="553"/>
      <c r="B225" s="554"/>
      <c r="C225" s="554"/>
      <c r="D225" s="554"/>
      <c r="E225" s="554"/>
      <c r="F225" s="554"/>
      <c r="G225" s="555"/>
      <c r="H225" s="317"/>
      <c r="I225" s="317"/>
      <c r="J225" s="317"/>
      <c r="K225" s="317"/>
      <c r="L225" s="317"/>
      <c r="M225" s="317"/>
      <c r="N225" s="317"/>
      <c r="O225" s="317"/>
      <c r="P225" s="317"/>
      <c r="Q225" s="317"/>
      <c r="R225" s="317"/>
    </row>
    <row r="226" spans="1:18" s="318" customFormat="1" ht="16.2">
      <c r="A226" s="319" t="s">
        <v>2387</v>
      </c>
      <c r="B226" s="319">
        <v>2.2000000000000002</v>
      </c>
      <c r="C226" s="319">
        <v>50</v>
      </c>
      <c r="D226" s="319">
        <v>10</v>
      </c>
      <c r="E226" s="319">
        <v>12</v>
      </c>
      <c r="F226" s="320">
        <v>8190</v>
      </c>
      <c r="G226" s="320">
        <v>6665</v>
      </c>
      <c r="H226" s="317"/>
      <c r="I226" s="317"/>
      <c r="J226" s="317"/>
      <c r="K226" s="317"/>
      <c r="L226" s="317"/>
      <c r="M226" s="317"/>
      <c r="N226" s="317"/>
      <c r="O226" s="317"/>
      <c r="P226" s="317"/>
      <c r="Q226" s="317"/>
      <c r="R226" s="317"/>
    </row>
    <row r="227" spans="1:18" s="318" customFormat="1" ht="16.2">
      <c r="A227" s="319" t="s">
        <v>2388</v>
      </c>
      <c r="B227" s="319">
        <v>2.2000000000000002</v>
      </c>
      <c r="C227" s="319">
        <v>50</v>
      </c>
      <c r="D227" s="319">
        <v>10</v>
      </c>
      <c r="E227" s="319">
        <v>12</v>
      </c>
      <c r="F227" s="320">
        <v>10415</v>
      </c>
      <c r="G227" s="320">
        <v>8500</v>
      </c>
      <c r="H227" s="317"/>
      <c r="I227" s="317"/>
      <c r="J227" s="317"/>
      <c r="K227" s="317"/>
      <c r="L227" s="317"/>
      <c r="M227" s="317"/>
      <c r="N227" s="317"/>
      <c r="O227" s="317"/>
      <c r="P227" s="317"/>
      <c r="Q227" s="317"/>
      <c r="R227" s="317"/>
    </row>
    <row r="228" spans="1:18" s="318" customFormat="1" ht="16.2">
      <c r="A228" s="319" t="s">
        <v>2389</v>
      </c>
      <c r="B228" s="319">
        <v>2.2000000000000002</v>
      </c>
      <c r="C228" s="319">
        <v>65</v>
      </c>
      <c r="D228" s="319">
        <v>10</v>
      </c>
      <c r="E228" s="319">
        <v>12</v>
      </c>
      <c r="F228" s="320">
        <v>13140</v>
      </c>
      <c r="G228" s="320">
        <v>10640</v>
      </c>
      <c r="H228" s="317"/>
      <c r="I228" s="317"/>
      <c r="J228" s="317"/>
      <c r="K228" s="317"/>
      <c r="L228" s="317"/>
      <c r="M228" s="317"/>
      <c r="N228" s="317"/>
      <c r="O228" s="317"/>
      <c r="P228" s="317"/>
      <c r="Q228" s="317"/>
      <c r="R228" s="317"/>
    </row>
    <row r="229" spans="1:18" s="318" customFormat="1" ht="4.2" customHeight="1">
      <c r="A229" s="553"/>
      <c r="B229" s="554"/>
      <c r="C229" s="554"/>
      <c r="D229" s="554"/>
      <c r="E229" s="554"/>
      <c r="F229" s="554"/>
      <c r="G229" s="555"/>
      <c r="H229" s="317"/>
      <c r="I229" s="317"/>
      <c r="J229" s="317"/>
      <c r="K229" s="317"/>
      <c r="L229" s="317"/>
      <c r="M229" s="317"/>
      <c r="N229" s="317"/>
      <c r="O229" s="317"/>
      <c r="P229" s="317"/>
      <c r="Q229" s="317"/>
      <c r="R229" s="317"/>
    </row>
    <row r="230" spans="1:18" s="318" customFormat="1" ht="16.2">
      <c r="A230" s="319" t="s">
        <v>2390</v>
      </c>
      <c r="B230" s="319">
        <v>2.2000000000000002</v>
      </c>
      <c r="C230" s="319">
        <v>50</v>
      </c>
      <c r="D230" s="319">
        <v>10</v>
      </c>
      <c r="E230" s="319">
        <v>12</v>
      </c>
      <c r="F230" s="320">
        <v>8215</v>
      </c>
      <c r="G230" s="320">
        <v>6690</v>
      </c>
      <c r="H230" s="317"/>
      <c r="I230" s="317"/>
      <c r="J230" s="317"/>
      <c r="K230" s="317"/>
      <c r="L230" s="317"/>
      <c r="M230" s="317"/>
      <c r="N230" s="317"/>
      <c r="O230" s="317"/>
      <c r="P230" s="317"/>
      <c r="Q230" s="317"/>
      <c r="R230" s="317"/>
    </row>
    <row r="231" spans="1:18" s="318" customFormat="1" ht="16.2">
      <c r="A231" s="319" t="s">
        <v>2391</v>
      </c>
      <c r="B231" s="319">
        <v>2.2000000000000002</v>
      </c>
      <c r="C231" s="319">
        <v>50</v>
      </c>
      <c r="D231" s="319">
        <v>10</v>
      </c>
      <c r="E231" s="319">
        <v>12</v>
      </c>
      <c r="F231" s="320">
        <v>10450</v>
      </c>
      <c r="G231" s="320">
        <v>8540</v>
      </c>
      <c r="H231" s="317"/>
      <c r="I231" s="317"/>
      <c r="J231" s="317"/>
      <c r="K231" s="317"/>
      <c r="L231" s="317"/>
      <c r="M231" s="317"/>
      <c r="N231" s="317"/>
      <c r="O231" s="317"/>
      <c r="P231" s="317"/>
      <c r="Q231" s="317"/>
      <c r="R231" s="317"/>
    </row>
    <row r="232" spans="1:18" s="318" customFormat="1" ht="16.2">
      <c r="A232" s="319" t="s">
        <v>2392</v>
      </c>
      <c r="B232" s="319">
        <v>2.2000000000000002</v>
      </c>
      <c r="C232" s="319">
        <v>65</v>
      </c>
      <c r="D232" s="319">
        <v>10</v>
      </c>
      <c r="E232" s="319">
        <v>12</v>
      </c>
      <c r="F232" s="320">
        <v>13175</v>
      </c>
      <c r="G232" s="320">
        <v>10675</v>
      </c>
      <c r="H232" s="317"/>
      <c r="I232" s="317"/>
      <c r="J232" s="317"/>
      <c r="K232" s="317"/>
      <c r="L232" s="317"/>
      <c r="M232" s="317"/>
      <c r="N232" s="317"/>
      <c r="O232" s="317"/>
      <c r="P232" s="317"/>
      <c r="Q232" s="317"/>
      <c r="R232" s="317"/>
    </row>
    <row r="233" spans="1:18" s="318" customFormat="1" ht="4.2" customHeight="1">
      <c r="A233" s="553"/>
      <c r="B233" s="554"/>
      <c r="C233" s="554"/>
      <c r="D233" s="554"/>
      <c r="E233" s="554"/>
      <c r="F233" s="554"/>
      <c r="G233" s="555"/>
      <c r="H233" s="317"/>
      <c r="I233" s="317"/>
      <c r="J233" s="317"/>
      <c r="K233" s="317"/>
      <c r="L233" s="317"/>
      <c r="M233" s="317"/>
      <c r="N233" s="317"/>
      <c r="O233" s="317"/>
      <c r="P233" s="317"/>
      <c r="Q233" s="317"/>
      <c r="R233" s="317"/>
    </row>
    <row r="234" spans="1:18" s="318" customFormat="1" ht="16.2">
      <c r="A234" s="319" t="s">
        <v>2393</v>
      </c>
      <c r="B234" s="319">
        <v>2.2000000000000002</v>
      </c>
      <c r="C234" s="319">
        <v>50</v>
      </c>
      <c r="D234" s="319">
        <v>10</v>
      </c>
      <c r="E234" s="319">
        <v>12</v>
      </c>
      <c r="F234" s="320">
        <v>8250</v>
      </c>
      <c r="G234" s="320">
        <v>6725</v>
      </c>
      <c r="H234" s="317"/>
      <c r="I234" s="317"/>
      <c r="J234" s="317"/>
      <c r="K234" s="317"/>
      <c r="L234" s="317"/>
      <c r="M234" s="317"/>
      <c r="N234" s="317"/>
      <c r="O234" s="317"/>
      <c r="P234" s="317"/>
      <c r="Q234" s="317"/>
      <c r="R234" s="317"/>
    </row>
    <row r="235" spans="1:18" s="318" customFormat="1" ht="16.2">
      <c r="A235" s="319" t="s">
        <v>2394</v>
      </c>
      <c r="B235" s="319">
        <v>2.2000000000000002</v>
      </c>
      <c r="C235" s="319">
        <v>50</v>
      </c>
      <c r="D235" s="319">
        <v>10</v>
      </c>
      <c r="E235" s="319">
        <v>12</v>
      </c>
      <c r="F235" s="320">
        <v>10500</v>
      </c>
      <c r="G235" s="320">
        <v>8590</v>
      </c>
      <c r="H235" s="317"/>
      <c r="I235" s="317"/>
      <c r="J235" s="317"/>
      <c r="K235" s="317"/>
      <c r="L235" s="317"/>
      <c r="M235" s="317"/>
      <c r="N235" s="317"/>
      <c r="O235" s="317"/>
      <c r="P235" s="317"/>
      <c r="Q235" s="317"/>
      <c r="R235" s="317"/>
    </row>
    <row r="236" spans="1:18" s="318" customFormat="1" ht="16.2">
      <c r="A236" s="319" t="s">
        <v>2395</v>
      </c>
      <c r="B236" s="319">
        <v>2.2000000000000002</v>
      </c>
      <c r="C236" s="319">
        <v>65</v>
      </c>
      <c r="D236" s="319">
        <v>10</v>
      </c>
      <c r="E236" s="319">
        <v>12</v>
      </c>
      <c r="F236" s="320">
        <v>13250</v>
      </c>
      <c r="G236" s="320">
        <v>10750</v>
      </c>
      <c r="H236" s="317"/>
      <c r="I236" s="317"/>
      <c r="J236" s="317"/>
      <c r="K236" s="317"/>
      <c r="L236" s="317"/>
      <c r="M236" s="317"/>
      <c r="N236" s="317"/>
      <c r="O236" s="317"/>
      <c r="P236" s="317"/>
      <c r="Q236" s="317"/>
      <c r="R236" s="317"/>
    </row>
    <row r="237" spans="1:18" s="318" customFormat="1" ht="4.2" customHeight="1">
      <c r="A237" s="553"/>
      <c r="B237" s="554"/>
      <c r="C237" s="554"/>
      <c r="D237" s="554"/>
      <c r="E237" s="554"/>
      <c r="F237" s="554"/>
      <c r="G237" s="555"/>
      <c r="H237" s="317"/>
      <c r="I237" s="317"/>
      <c r="J237" s="317"/>
      <c r="K237" s="317"/>
      <c r="L237" s="317"/>
      <c r="M237" s="317"/>
      <c r="N237" s="317"/>
      <c r="O237" s="317"/>
      <c r="P237" s="317"/>
      <c r="Q237" s="317"/>
      <c r="R237" s="317"/>
    </row>
    <row r="238" spans="1:18" s="318" customFormat="1" ht="16.2">
      <c r="A238" s="319" t="s">
        <v>2396</v>
      </c>
      <c r="B238" s="319">
        <v>3</v>
      </c>
      <c r="C238" s="319">
        <v>50</v>
      </c>
      <c r="D238" s="319">
        <v>10</v>
      </c>
      <c r="E238" s="319">
        <v>12</v>
      </c>
      <c r="F238" s="320">
        <v>8825</v>
      </c>
      <c r="G238" s="320">
        <v>7290</v>
      </c>
      <c r="H238" s="317"/>
      <c r="I238" s="317"/>
      <c r="J238" s="317"/>
      <c r="K238" s="317"/>
      <c r="L238" s="317"/>
      <c r="M238" s="317"/>
      <c r="N238" s="317"/>
      <c r="O238" s="317"/>
      <c r="P238" s="317"/>
      <c r="Q238" s="317"/>
      <c r="R238" s="317"/>
    </row>
    <row r="239" spans="1:18" s="318" customFormat="1" ht="16.2">
      <c r="A239" s="319" t="s">
        <v>2397</v>
      </c>
      <c r="B239" s="319">
        <v>3</v>
      </c>
      <c r="C239" s="319">
        <v>50</v>
      </c>
      <c r="D239" s="319">
        <v>10</v>
      </c>
      <c r="E239" s="319">
        <v>12</v>
      </c>
      <c r="F239" s="320">
        <v>11365</v>
      </c>
      <c r="G239" s="320">
        <v>9450</v>
      </c>
      <c r="H239" s="317"/>
      <c r="I239" s="317"/>
      <c r="J239" s="317"/>
      <c r="K239" s="317"/>
      <c r="L239" s="317"/>
      <c r="M239" s="317"/>
      <c r="N239" s="317"/>
      <c r="O239" s="317"/>
      <c r="P239" s="317"/>
      <c r="Q239" s="317"/>
      <c r="R239" s="317"/>
    </row>
    <row r="240" spans="1:18" s="318" customFormat="1" ht="16.2">
      <c r="A240" s="319" t="s">
        <v>2398</v>
      </c>
      <c r="B240" s="319">
        <v>3</v>
      </c>
      <c r="C240" s="319">
        <v>65</v>
      </c>
      <c r="D240" s="319">
        <v>10</v>
      </c>
      <c r="E240" s="319">
        <v>12</v>
      </c>
      <c r="F240" s="320">
        <v>14390</v>
      </c>
      <c r="G240" s="320">
        <v>11890</v>
      </c>
      <c r="H240" s="317"/>
      <c r="I240" s="317"/>
      <c r="J240" s="317"/>
      <c r="K240" s="317"/>
      <c r="L240" s="317"/>
      <c r="M240" s="317"/>
      <c r="N240" s="317"/>
      <c r="O240" s="317"/>
      <c r="P240" s="317"/>
      <c r="Q240" s="317"/>
      <c r="R240" s="317"/>
    </row>
    <row r="241" spans="1:18" s="318" customFormat="1" ht="4.2" customHeight="1">
      <c r="A241" s="553"/>
      <c r="B241" s="554"/>
      <c r="C241" s="554"/>
      <c r="D241" s="554"/>
      <c r="E241" s="554"/>
      <c r="F241" s="554"/>
      <c r="G241" s="555"/>
      <c r="H241" s="317"/>
      <c r="I241" s="317"/>
      <c r="J241" s="317"/>
      <c r="K241" s="317"/>
      <c r="L241" s="317"/>
      <c r="M241" s="317"/>
      <c r="N241" s="317"/>
      <c r="O241" s="317"/>
      <c r="P241" s="317"/>
      <c r="Q241" s="317"/>
      <c r="R241" s="317"/>
    </row>
    <row r="242" spans="1:18" s="318" customFormat="1" ht="16.2">
      <c r="A242" s="319" t="s">
        <v>2399</v>
      </c>
      <c r="B242" s="319">
        <v>3</v>
      </c>
      <c r="C242" s="319">
        <v>50</v>
      </c>
      <c r="D242" s="319">
        <v>10</v>
      </c>
      <c r="E242" s="319">
        <v>12</v>
      </c>
      <c r="F242" s="320">
        <v>8865</v>
      </c>
      <c r="G242" s="320">
        <v>7325</v>
      </c>
      <c r="H242" s="317"/>
      <c r="I242" s="317"/>
      <c r="J242" s="317"/>
      <c r="K242" s="317"/>
      <c r="L242" s="317"/>
      <c r="M242" s="317"/>
      <c r="N242" s="317"/>
      <c r="O242" s="317"/>
      <c r="P242" s="317"/>
      <c r="Q242" s="317"/>
      <c r="R242" s="317"/>
    </row>
    <row r="243" spans="1:18" s="318" customFormat="1" ht="16.2">
      <c r="A243" s="319" t="s">
        <v>2400</v>
      </c>
      <c r="B243" s="319">
        <v>3</v>
      </c>
      <c r="C243" s="319">
        <v>50</v>
      </c>
      <c r="D243" s="319">
        <v>10</v>
      </c>
      <c r="E243" s="319">
        <v>12</v>
      </c>
      <c r="F243" s="320">
        <v>11415</v>
      </c>
      <c r="G243" s="320">
        <v>9500</v>
      </c>
      <c r="H243" s="317"/>
      <c r="I243" s="317"/>
      <c r="J243" s="317"/>
      <c r="K243" s="317"/>
      <c r="L243" s="317"/>
      <c r="M243" s="317"/>
      <c r="N243" s="317"/>
      <c r="O243" s="317"/>
      <c r="P243" s="317"/>
      <c r="Q243" s="317"/>
      <c r="R243" s="317"/>
    </row>
    <row r="244" spans="1:18" s="318" customFormat="1" ht="16.2">
      <c r="A244" s="319" t="s">
        <v>2401</v>
      </c>
      <c r="B244" s="319">
        <v>3</v>
      </c>
      <c r="C244" s="319">
        <v>65</v>
      </c>
      <c r="D244" s="319">
        <v>10</v>
      </c>
      <c r="E244" s="319">
        <v>12</v>
      </c>
      <c r="F244" s="320">
        <v>14465</v>
      </c>
      <c r="G244" s="320">
        <v>11965</v>
      </c>
      <c r="H244" s="317"/>
      <c r="I244" s="317"/>
      <c r="J244" s="317"/>
      <c r="K244" s="317"/>
      <c r="L244" s="317"/>
      <c r="M244" s="317"/>
      <c r="N244" s="317"/>
      <c r="O244" s="317"/>
      <c r="P244" s="317"/>
      <c r="Q244" s="317"/>
      <c r="R244" s="317"/>
    </row>
    <row r="245" spans="1:18" s="318" customFormat="1" ht="4.2" customHeight="1">
      <c r="A245" s="553"/>
      <c r="B245" s="554"/>
      <c r="C245" s="554"/>
      <c r="D245" s="554"/>
      <c r="E245" s="554"/>
      <c r="F245" s="554"/>
      <c r="G245" s="555"/>
      <c r="H245" s="317"/>
      <c r="I245" s="317"/>
      <c r="J245" s="317"/>
      <c r="K245" s="317"/>
      <c r="L245" s="317"/>
      <c r="M245" s="317"/>
      <c r="N245" s="317"/>
      <c r="O245" s="317"/>
      <c r="P245" s="317"/>
      <c r="Q245" s="317"/>
      <c r="R245" s="317"/>
    </row>
    <row r="246" spans="1:18" s="318" customFormat="1" ht="16.2">
      <c r="A246" s="319" t="s">
        <v>2402</v>
      </c>
      <c r="B246" s="319">
        <v>3</v>
      </c>
      <c r="C246" s="319">
        <v>50</v>
      </c>
      <c r="D246" s="319">
        <v>10</v>
      </c>
      <c r="E246" s="319">
        <v>12</v>
      </c>
      <c r="F246" s="320">
        <v>8900</v>
      </c>
      <c r="G246" s="320">
        <v>7365</v>
      </c>
      <c r="H246" s="317"/>
      <c r="I246" s="317"/>
      <c r="J246" s="317"/>
      <c r="K246" s="317"/>
      <c r="L246" s="317"/>
      <c r="M246" s="317"/>
      <c r="N246" s="317"/>
      <c r="O246" s="317"/>
      <c r="P246" s="317"/>
      <c r="Q246" s="317"/>
      <c r="R246" s="317"/>
    </row>
    <row r="247" spans="1:18" s="318" customFormat="1" ht="16.2">
      <c r="A247" s="319" t="s">
        <v>2403</v>
      </c>
      <c r="B247" s="319">
        <v>3</v>
      </c>
      <c r="C247" s="319">
        <v>50</v>
      </c>
      <c r="D247" s="319">
        <v>10</v>
      </c>
      <c r="E247" s="319">
        <v>12</v>
      </c>
      <c r="F247" s="320">
        <v>11465</v>
      </c>
      <c r="G247" s="320">
        <v>9565</v>
      </c>
      <c r="H247" s="317"/>
      <c r="I247" s="317"/>
      <c r="J247" s="317"/>
      <c r="K247" s="317"/>
      <c r="L247" s="317"/>
      <c r="M247" s="317"/>
      <c r="N247" s="317"/>
      <c r="O247" s="317"/>
      <c r="P247" s="317"/>
      <c r="Q247" s="317"/>
      <c r="R247" s="317"/>
    </row>
    <row r="248" spans="1:18" s="318" customFormat="1" ht="16.2">
      <c r="A248" s="319" t="s">
        <v>2404</v>
      </c>
      <c r="B248" s="319">
        <v>3</v>
      </c>
      <c r="C248" s="319">
        <v>65</v>
      </c>
      <c r="D248" s="319">
        <v>10</v>
      </c>
      <c r="E248" s="319">
        <v>12</v>
      </c>
      <c r="F248" s="320">
        <v>14540</v>
      </c>
      <c r="G248" s="320">
        <v>12040</v>
      </c>
      <c r="H248" s="317"/>
      <c r="I248" s="317"/>
      <c r="J248" s="317"/>
      <c r="K248" s="317"/>
      <c r="L248" s="317"/>
      <c r="M248" s="317"/>
      <c r="N248" s="317"/>
      <c r="O248" s="317"/>
      <c r="P248" s="317"/>
      <c r="Q248" s="317"/>
      <c r="R248" s="317"/>
    </row>
    <row r="249" spans="1:18" s="318" customFormat="1" ht="21.6">
      <c r="A249" s="556" t="s">
        <v>2405</v>
      </c>
      <c r="B249" s="559"/>
      <c r="C249" s="559"/>
      <c r="D249" s="559"/>
      <c r="E249" s="559"/>
      <c r="F249" s="559"/>
      <c r="G249" s="560"/>
      <c r="H249" s="317"/>
      <c r="I249" s="317"/>
      <c r="J249" s="317"/>
      <c r="K249" s="317"/>
      <c r="L249" s="317"/>
      <c r="M249" s="317"/>
      <c r="N249" s="317"/>
      <c r="O249" s="317"/>
      <c r="P249" s="317"/>
      <c r="Q249" s="317"/>
      <c r="R249" s="317"/>
    </row>
    <row r="250" spans="1:18" s="318" customFormat="1" ht="16.2">
      <c r="A250" s="319" t="s">
        <v>2406</v>
      </c>
      <c r="B250" s="319">
        <v>0.75</v>
      </c>
      <c r="C250" s="319">
        <v>65</v>
      </c>
      <c r="D250" s="319">
        <v>10</v>
      </c>
      <c r="E250" s="319">
        <v>12</v>
      </c>
      <c r="F250" s="320">
        <v>7775</v>
      </c>
      <c r="G250" s="320">
        <v>6525</v>
      </c>
      <c r="H250" s="317"/>
      <c r="I250" s="317"/>
      <c r="J250" s="317"/>
      <c r="K250" s="317"/>
      <c r="L250" s="317"/>
      <c r="M250" s="317"/>
      <c r="N250" s="317"/>
      <c r="O250" s="317"/>
      <c r="P250" s="317"/>
      <c r="Q250" s="317"/>
      <c r="R250" s="317"/>
    </row>
    <row r="251" spans="1:18" s="318" customFormat="1" ht="16.2">
      <c r="A251" s="319" t="s">
        <v>2407</v>
      </c>
      <c r="B251" s="319">
        <v>0.75</v>
      </c>
      <c r="C251" s="319">
        <v>80</v>
      </c>
      <c r="D251" s="319">
        <v>10</v>
      </c>
      <c r="E251" s="319">
        <v>12</v>
      </c>
      <c r="F251" s="320">
        <v>10775</v>
      </c>
      <c r="G251" s="320">
        <v>8000</v>
      </c>
      <c r="H251" s="317"/>
      <c r="I251" s="317"/>
      <c r="J251" s="317"/>
      <c r="K251" s="317"/>
      <c r="L251" s="317"/>
      <c r="M251" s="317"/>
      <c r="N251" s="317"/>
      <c r="O251" s="317"/>
      <c r="P251" s="317"/>
      <c r="Q251" s="317"/>
      <c r="R251" s="317"/>
    </row>
    <row r="252" spans="1:18" s="318" customFormat="1" ht="16.2">
      <c r="A252" s="319" t="s">
        <v>2408</v>
      </c>
      <c r="B252" s="319">
        <v>0.75</v>
      </c>
      <c r="C252" s="319">
        <v>80</v>
      </c>
      <c r="D252" s="319">
        <v>10</v>
      </c>
      <c r="E252" s="319">
        <v>12</v>
      </c>
      <c r="F252" s="320">
        <v>13090</v>
      </c>
      <c r="G252" s="320">
        <v>10000</v>
      </c>
      <c r="H252" s="317"/>
      <c r="I252" s="317"/>
      <c r="J252" s="317"/>
      <c r="K252" s="317"/>
      <c r="L252" s="317"/>
      <c r="M252" s="317"/>
      <c r="N252" s="317"/>
      <c r="O252" s="317"/>
      <c r="P252" s="317"/>
      <c r="Q252" s="317"/>
      <c r="R252" s="317"/>
    </row>
    <row r="253" spans="1:18" s="318" customFormat="1" ht="4.2" customHeight="1">
      <c r="A253" s="553"/>
      <c r="B253" s="554"/>
      <c r="C253" s="554"/>
      <c r="D253" s="554"/>
      <c r="E253" s="554"/>
      <c r="F253" s="554"/>
      <c r="G253" s="555"/>
      <c r="H253" s="317"/>
      <c r="I253" s="317"/>
      <c r="J253" s="317"/>
      <c r="K253" s="317"/>
      <c r="L253" s="317"/>
      <c r="M253" s="317"/>
      <c r="N253" s="317"/>
      <c r="O253" s="317"/>
      <c r="P253" s="317"/>
      <c r="Q253" s="317"/>
      <c r="R253" s="317"/>
    </row>
    <row r="254" spans="1:18" s="318" customFormat="1" ht="16.2">
      <c r="A254" s="319" t="s">
        <v>2409</v>
      </c>
      <c r="B254" s="319">
        <v>0.75</v>
      </c>
      <c r="C254" s="319">
        <v>65</v>
      </c>
      <c r="D254" s="319">
        <v>10</v>
      </c>
      <c r="E254" s="319">
        <v>12</v>
      </c>
      <c r="F254" s="320">
        <v>7825</v>
      </c>
      <c r="G254" s="320">
        <v>6575</v>
      </c>
      <c r="H254" s="317"/>
      <c r="I254" s="317"/>
      <c r="J254" s="317"/>
      <c r="K254" s="317"/>
      <c r="L254" s="317"/>
      <c r="M254" s="317"/>
      <c r="N254" s="317"/>
      <c r="O254" s="317"/>
      <c r="P254" s="317"/>
      <c r="Q254" s="317"/>
      <c r="R254" s="317"/>
    </row>
    <row r="255" spans="1:18" s="318" customFormat="1" ht="16.2">
      <c r="A255" s="319" t="s">
        <v>2410</v>
      </c>
      <c r="B255" s="319">
        <v>0.75</v>
      </c>
      <c r="C255" s="319">
        <v>80</v>
      </c>
      <c r="D255" s="319">
        <v>10</v>
      </c>
      <c r="E255" s="319">
        <v>12</v>
      </c>
      <c r="F255" s="320">
        <v>10850</v>
      </c>
      <c r="G255" s="320">
        <v>8075</v>
      </c>
      <c r="H255" s="317"/>
      <c r="I255" s="317"/>
      <c r="J255" s="317"/>
      <c r="K255" s="317"/>
      <c r="L255" s="317"/>
      <c r="M255" s="317"/>
      <c r="N255" s="317"/>
      <c r="O255" s="317"/>
      <c r="P255" s="317"/>
      <c r="Q255" s="317"/>
      <c r="R255" s="317"/>
    </row>
    <row r="256" spans="1:18" s="318" customFormat="1" ht="16.2">
      <c r="A256" s="319" t="s">
        <v>2411</v>
      </c>
      <c r="B256" s="319">
        <v>0.75</v>
      </c>
      <c r="C256" s="319">
        <v>80</v>
      </c>
      <c r="D256" s="319">
        <v>10</v>
      </c>
      <c r="E256" s="319">
        <v>12</v>
      </c>
      <c r="F256" s="320">
        <v>13190</v>
      </c>
      <c r="G256" s="320">
        <v>10100</v>
      </c>
      <c r="H256" s="317"/>
      <c r="I256" s="317"/>
      <c r="J256" s="317"/>
      <c r="K256" s="317"/>
      <c r="L256" s="317"/>
      <c r="M256" s="317"/>
      <c r="N256" s="317"/>
      <c r="O256" s="317"/>
      <c r="P256" s="317"/>
      <c r="Q256" s="317"/>
      <c r="R256" s="317"/>
    </row>
    <row r="257" spans="1:18" s="318" customFormat="1" ht="4.2" customHeight="1">
      <c r="A257" s="553"/>
      <c r="B257" s="554"/>
      <c r="C257" s="554"/>
      <c r="D257" s="554"/>
      <c r="E257" s="554"/>
      <c r="F257" s="554"/>
      <c r="G257" s="555"/>
      <c r="H257" s="317"/>
      <c r="I257" s="317"/>
      <c r="J257" s="317"/>
      <c r="K257" s="317"/>
      <c r="L257" s="317"/>
      <c r="M257" s="317"/>
      <c r="N257" s="317"/>
      <c r="O257" s="317"/>
      <c r="P257" s="317"/>
      <c r="Q257" s="317"/>
      <c r="R257" s="317"/>
    </row>
    <row r="258" spans="1:18" s="318" customFormat="1" ht="16.2">
      <c r="A258" s="319" t="s">
        <v>2412</v>
      </c>
      <c r="B258" s="319">
        <v>1.1000000000000001</v>
      </c>
      <c r="C258" s="319">
        <v>65</v>
      </c>
      <c r="D258" s="319">
        <v>10</v>
      </c>
      <c r="E258" s="319">
        <v>12</v>
      </c>
      <c r="F258" s="320">
        <v>7975</v>
      </c>
      <c r="G258" s="320">
        <v>6725</v>
      </c>
      <c r="H258" s="317"/>
      <c r="I258" s="317"/>
      <c r="J258" s="317"/>
      <c r="K258" s="317"/>
      <c r="L258" s="317"/>
      <c r="M258" s="317"/>
      <c r="N258" s="317"/>
      <c r="O258" s="317"/>
      <c r="P258" s="317"/>
      <c r="Q258" s="317"/>
      <c r="R258" s="317"/>
    </row>
    <row r="259" spans="1:18" s="318" customFormat="1" ht="16.2">
      <c r="A259" s="319" t="s">
        <v>2413</v>
      </c>
      <c r="B259" s="319">
        <v>1.1000000000000001</v>
      </c>
      <c r="C259" s="319">
        <v>80</v>
      </c>
      <c r="D259" s="319">
        <v>10</v>
      </c>
      <c r="E259" s="319">
        <v>12</v>
      </c>
      <c r="F259" s="320">
        <v>11075</v>
      </c>
      <c r="G259" s="320">
        <v>8300</v>
      </c>
      <c r="H259" s="317"/>
      <c r="I259" s="317"/>
      <c r="J259" s="317"/>
      <c r="K259" s="317"/>
      <c r="L259" s="317"/>
      <c r="M259" s="317"/>
      <c r="N259" s="317"/>
      <c r="O259" s="317"/>
      <c r="P259" s="317"/>
      <c r="Q259" s="317"/>
      <c r="R259" s="317"/>
    </row>
    <row r="260" spans="1:18" s="318" customFormat="1" ht="16.2">
      <c r="A260" s="319" t="s">
        <v>2414</v>
      </c>
      <c r="B260" s="319">
        <v>1.1000000000000001</v>
      </c>
      <c r="C260" s="319">
        <v>80</v>
      </c>
      <c r="D260" s="319">
        <v>10</v>
      </c>
      <c r="E260" s="319">
        <v>12</v>
      </c>
      <c r="F260" s="320">
        <v>13490</v>
      </c>
      <c r="G260" s="320">
        <v>10400</v>
      </c>
      <c r="H260" s="317"/>
      <c r="I260" s="317"/>
      <c r="J260" s="317"/>
      <c r="K260" s="317"/>
      <c r="L260" s="317"/>
      <c r="M260" s="317"/>
      <c r="N260" s="317"/>
      <c r="O260" s="317"/>
      <c r="P260" s="317"/>
      <c r="Q260" s="317"/>
      <c r="R260" s="317"/>
    </row>
    <row r="261" spans="1:18" s="318" customFormat="1" ht="4.2" customHeight="1">
      <c r="A261" s="553"/>
      <c r="B261" s="554"/>
      <c r="C261" s="554"/>
      <c r="D261" s="554"/>
      <c r="E261" s="554"/>
      <c r="F261" s="554"/>
      <c r="G261" s="555"/>
      <c r="H261" s="317"/>
      <c r="I261" s="317"/>
      <c r="J261" s="317"/>
      <c r="K261" s="317"/>
      <c r="L261" s="317"/>
      <c r="M261" s="317"/>
      <c r="N261" s="317"/>
      <c r="O261" s="317"/>
      <c r="P261" s="317"/>
      <c r="Q261" s="317"/>
      <c r="R261" s="317"/>
    </row>
    <row r="262" spans="1:18" s="318" customFormat="1" ht="16.2">
      <c r="A262" s="319" t="s">
        <v>2415</v>
      </c>
      <c r="B262" s="319">
        <v>1.5</v>
      </c>
      <c r="C262" s="319">
        <v>65</v>
      </c>
      <c r="D262" s="319">
        <v>10</v>
      </c>
      <c r="E262" s="319">
        <v>12</v>
      </c>
      <c r="F262" s="320">
        <v>8190</v>
      </c>
      <c r="G262" s="320">
        <v>6940</v>
      </c>
      <c r="H262" s="317"/>
      <c r="I262" s="317"/>
      <c r="J262" s="317"/>
      <c r="K262" s="317"/>
      <c r="L262" s="317"/>
      <c r="M262" s="317"/>
      <c r="N262" s="317"/>
      <c r="O262" s="317"/>
      <c r="P262" s="317"/>
      <c r="Q262" s="317"/>
      <c r="R262" s="317"/>
    </row>
    <row r="263" spans="1:18" s="318" customFormat="1" ht="16.2">
      <c r="A263" s="319" t="s">
        <v>2416</v>
      </c>
      <c r="B263" s="319">
        <v>1.5</v>
      </c>
      <c r="C263" s="319">
        <v>80</v>
      </c>
      <c r="D263" s="319">
        <v>10</v>
      </c>
      <c r="E263" s="319">
        <v>12</v>
      </c>
      <c r="F263" s="320">
        <v>11400</v>
      </c>
      <c r="G263" s="320">
        <v>8615</v>
      </c>
      <c r="H263" s="317"/>
      <c r="I263" s="317"/>
      <c r="J263" s="317"/>
      <c r="K263" s="317"/>
      <c r="L263" s="317"/>
      <c r="M263" s="317"/>
      <c r="N263" s="317"/>
      <c r="O263" s="317"/>
      <c r="P263" s="317"/>
      <c r="Q263" s="317"/>
      <c r="R263" s="317"/>
    </row>
    <row r="264" spans="1:18" s="318" customFormat="1" ht="16.2">
      <c r="A264" s="319" t="s">
        <v>2417</v>
      </c>
      <c r="B264" s="319">
        <v>1.5</v>
      </c>
      <c r="C264" s="319">
        <v>80</v>
      </c>
      <c r="D264" s="319">
        <v>10</v>
      </c>
      <c r="E264" s="319">
        <v>12</v>
      </c>
      <c r="F264" s="320">
        <v>13915</v>
      </c>
      <c r="G264" s="320">
        <v>10825</v>
      </c>
      <c r="H264" s="317"/>
      <c r="I264" s="317"/>
      <c r="J264" s="317"/>
      <c r="K264" s="317"/>
      <c r="L264" s="317"/>
      <c r="M264" s="317"/>
      <c r="N264" s="317"/>
      <c r="O264" s="317"/>
      <c r="P264" s="317"/>
      <c r="Q264" s="317"/>
      <c r="R264" s="317"/>
    </row>
    <row r="265" spans="1:18" s="318" customFormat="1" ht="4.2" customHeight="1">
      <c r="A265" s="553"/>
      <c r="B265" s="554"/>
      <c r="C265" s="554"/>
      <c r="D265" s="554"/>
      <c r="E265" s="554"/>
      <c r="F265" s="554"/>
      <c r="G265" s="555"/>
      <c r="H265" s="317"/>
      <c r="I265" s="317"/>
      <c r="J265" s="317"/>
      <c r="K265" s="317"/>
      <c r="L265" s="317"/>
      <c r="M265" s="317"/>
      <c r="N265" s="317"/>
      <c r="O265" s="317"/>
      <c r="P265" s="317"/>
      <c r="Q265" s="317"/>
      <c r="R265" s="317"/>
    </row>
    <row r="266" spans="1:18" s="318" customFormat="1" ht="16.2">
      <c r="A266" s="319" t="s">
        <v>2418</v>
      </c>
      <c r="B266" s="319">
        <v>2.2000000000000002</v>
      </c>
      <c r="C266" s="319">
        <v>65</v>
      </c>
      <c r="D266" s="319">
        <v>10</v>
      </c>
      <c r="E266" s="319">
        <v>12</v>
      </c>
      <c r="F266" s="320">
        <v>8290</v>
      </c>
      <c r="G266" s="320">
        <v>7040</v>
      </c>
      <c r="H266" s="317"/>
      <c r="I266" s="317"/>
      <c r="J266" s="317"/>
      <c r="K266" s="317"/>
      <c r="L266" s="317"/>
      <c r="M266" s="317"/>
      <c r="N266" s="317"/>
      <c r="O266" s="317"/>
      <c r="P266" s="317"/>
      <c r="Q266" s="317"/>
      <c r="R266" s="317"/>
    </row>
    <row r="267" spans="1:18" s="318" customFormat="1" ht="16.2">
      <c r="A267" s="319" t="s">
        <v>2419</v>
      </c>
      <c r="B267" s="319">
        <v>2.2000000000000002</v>
      </c>
      <c r="C267" s="319">
        <v>80</v>
      </c>
      <c r="D267" s="319">
        <v>10</v>
      </c>
      <c r="E267" s="319">
        <v>12</v>
      </c>
      <c r="F267" s="320">
        <v>11550</v>
      </c>
      <c r="G267" s="320">
        <v>8775</v>
      </c>
      <c r="H267" s="317"/>
      <c r="I267" s="317"/>
      <c r="J267" s="317"/>
      <c r="K267" s="317"/>
      <c r="L267" s="317"/>
      <c r="M267" s="317"/>
      <c r="N267" s="317"/>
      <c r="O267" s="317"/>
      <c r="P267" s="317"/>
      <c r="Q267" s="317"/>
      <c r="R267" s="317"/>
    </row>
    <row r="268" spans="1:18" s="318" customFormat="1" ht="16.2">
      <c r="A268" s="319" t="s">
        <v>2420</v>
      </c>
      <c r="B268" s="319">
        <v>2.2000000000000002</v>
      </c>
      <c r="C268" s="319">
        <v>80</v>
      </c>
      <c r="D268" s="319">
        <v>10</v>
      </c>
      <c r="E268" s="319">
        <v>12</v>
      </c>
      <c r="F268" s="320">
        <v>14125</v>
      </c>
      <c r="G268" s="320">
        <v>11040</v>
      </c>
      <c r="H268" s="317"/>
      <c r="I268" s="317"/>
      <c r="J268" s="317"/>
      <c r="K268" s="317"/>
      <c r="L268" s="317"/>
      <c r="M268" s="317"/>
      <c r="N268" s="317"/>
      <c r="O268" s="317"/>
      <c r="P268" s="317"/>
      <c r="Q268" s="317"/>
      <c r="R268" s="317"/>
    </row>
    <row r="269" spans="1:18" s="318" customFormat="1" ht="4.2" customHeight="1">
      <c r="A269" s="553"/>
      <c r="B269" s="554"/>
      <c r="C269" s="554"/>
      <c r="D269" s="554"/>
      <c r="E269" s="554"/>
      <c r="F269" s="554"/>
      <c r="G269" s="555"/>
      <c r="H269" s="317"/>
      <c r="I269" s="317"/>
      <c r="J269" s="317"/>
      <c r="K269" s="317"/>
      <c r="L269" s="317"/>
      <c r="M269" s="317"/>
      <c r="N269" s="317"/>
      <c r="O269" s="317"/>
      <c r="P269" s="317"/>
      <c r="Q269" s="317"/>
      <c r="R269" s="317"/>
    </row>
    <row r="270" spans="1:18" s="318" customFormat="1" ht="16.2">
      <c r="A270" s="319" t="s">
        <v>2421</v>
      </c>
      <c r="B270" s="319">
        <v>2.2000000000000002</v>
      </c>
      <c r="C270" s="319">
        <v>65</v>
      </c>
      <c r="D270" s="319">
        <v>10</v>
      </c>
      <c r="E270" s="319">
        <v>12</v>
      </c>
      <c r="F270" s="320">
        <v>8415</v>
      </c>
      <c r="G270" s="320">
        <v>7165</v>
      </c>
      <c r="H270" s="317"/>
      <c r="I270" s="317"/>
      <c r="J270" s="317"/>
      <c r="K270" s="317"/>
      <c r="L270" s="317"/>
      <c r="M270" s="317"/>
      <c r="N270" s="317"/>
      <c r="O270" s="317"/>
      <c r="P270" s="317"/>
      <c r="Q270" s="317"/>
      <c r="R270" s="317"/>
    </row>
    <row r="271" spans="1:18" s="318" customFormat="1" ht="16.2">
      <c r="A271" s="319" t="s">
        <v>2422</v>
      </c>
      <c r="B271" s="319">
        <v>2.2000000000000002</v>
      </c>
      <c r="C271" s="319">
        <v>80</v>
      </c>
      <c r="D271" s="319">
        <v>10</v>
      </c>
      <c r="E271" s="319">
        <v>12</v>
      </c>
      <c r="F271" s="320">
        <v>11740</v>
      </c>
      <c r="G271" s="320">
        <v>8950</v>
      </c>
      <c r="H271" s="317"/>
      <c r="I271" s="317"/>
      <c r="J271" s="317"/>
      <c r="K271" s="317"/>
      <c r="L271" s="317"/>
      <c r="M271" s="317"/>
      <c r="N271" s="317"/>
      <c r="O271" s="317"/>
      <c r="P271" s="317"/>
      <c r="Q271" s="317"/>
      <c r="R271" s="317"/>
    </row>
    <row r="272" spans="1:18" s="318" customFormat="1" ht="16.2">
      <c r="A272" s="319" t="s">
        <v>2423</v>
      </c>
      <c r="B272" s="319">
        <v>2.2000000000000002</v>
      </c>
      <c r="C272" s="319">
        <v>80</v>
      </c>
      <c r="D272" s="319">
        <v>10</v>
      </c>
      <c r="E272" s="319">
        <v>12</v>
      </c>
      <c r="F272" s="320">
        <v>14365</v>
      </c>
      <c r="G272" s="320">
        <v>11275</v>
      </c>
      <c r="H272" s="317"/>
      <c r="I272" s="317"/>
      <c r="J272" s="317"/>
      <c r="K272" s="317"/>
      <c r="L272" s="317"/>
      <c r="M272" s="317"/>
      <c r="N272" s="317"/>
      <c r="O272" s="317"/>
      <c r="P272" s="317"/>
      <c r="Q272" s="317"/>
      <c r="R272" s="317"/>
    </row>
    <row r="273" spans="1:18" s="318" customFormat="1" ht="4.2" customHeight="1">
      <c r="A273" s="553"/>
      <c r="B273" s="554"/>
      <c r="C273" s="554"/>
      <c r="D273" s="554"/>
      <c r="E273" s="554"/>
      <c r="F273" s="554"/>
      <c r="G273" s="555"/>
      <c r="H273" s="317"/>
      <c r="I273" s="317"/>
      <c r="J273" s="317"/>
      <c r="K273" s="317"/>
      <c r="L273" s="317"/>
      <c r="M273" s="317"/>
      <c r="N273" s="317"/>
      <c r="O273" s="317"/>
      <c r="P273" s="317"/>
      <c r="Q273" s="317"/>
      <c r="R273" s="317"/>
    </row>
    <row r="274" spans="1:18" s="318" customFormat="1" ht="16.2">
      <c r="A274" s="319" t="s">
        <v>2424</v>
      </c>
      <c r="B274" s="319">
        <v>3</v>
      </c>
      <c r="C274" s="319">
        <v>65</v>
      </c>
      <c r="D274" s="319">
        <v>10</v>
      </c>
      <c r="E274" s="319">
        <v>12</v>
      </c>
      <c r="F274" s="320">
        <v>9065</v>
      </c>
      <c r="G274" s="320">
        <v>7815</v>
      </c>
      <c r="H274" s="317"/>
      <c r="I274" s="317"/>
      <c r="J274" s="317"/>
      <c r="K274" s="317"/>
      <c r="L274" s="317"/>
      <c r="M274" s="317"/>
      <c r="N274" s="317"/>
      <c r="O274" s="317"/>
      <c r="P274" s="317"/>
      <c r="Q274" s="317"/>
      <c r="R274" s="317"/>
    </row>
    <row r="275" spans="1:18" s="318" customFormat="1" ht="16.2">
      <c r="A275" s="319" t="s">
        <v>2425</v>
      </c>
      <c r="B275" s="319">
        <v>3</v>
      </c>
      <c r="C275" s="319">
        <v>80</v>
      </c>
      <c r="D275" s="319">
        <v>10</v>
      </c>
      <c r="E275" s="319">
        <v>12</v>
      </c>
      <c r="F275" s="320">
        <v>12700</v>
      </c>
      <c r="G275" s="320">
        <v>9925</v>
      </c>
      <c r="H275" s="317"/>
      <c r="I275" s="317"/>
      <c r="J275" s="317"/>
      <c r="K275" s="317"/>
      <c r="L275" s="317"/>
      <c r="M275" s="317"/>
      <c r="N275" s="317"/>
      <c r="O275" s="317"/>
      <c r="P275" s="317"/>
      <c r="Q275" s="317"/>
      <c r="R275" s="317"/>
    </row>
    <row r="276" spans="1:18" s="318" customFormat="1" ht="16.2">
      <c r="A276" s="319" t="s">
        <v>2426</v>
      </c>
      <c r="B276" s="319">
        <v>3</v>
      </c>
      <c r="C276" s="319">
        <v>80</v>
      </c>
      <c r="D276" s="319">
        <v>10</v>
      </c>
      <c r="E276" s="319">
        <v>12</v>
      </c>
      <c r="F276" s="320">
        <v>15665</v>
      </c>
      <c r="G276" s="320">
        <v>12575</v>
      </c>
      <c r="H276" s="317"/>
      <c r="I276" s="317"/>
      <c r="J276" s="317"/>
      <c r="K276" s="317"/>
      <c r="L276" s="317"/>
      <c r="M276" s="317"/>
      <c r="N276" s="317"/>
      <c r="O276" s="317"/>
      <c r="P276" s="317"/>
      <c r="Q276" s="317"/>
      <c r="R276" s="317"/>
    </row>
    <row r="277" spans="1:18" s="318" customFormat="1" ht="4.2" customHeight="1">
      <c r="A277" s="553"/>
      <c r="B277" s="554"/>
      <c r="C277" s="554"/>
      <c r="D277" s="554"/>
      <c r="E277" s="554"/>
      <c r="F277" s="554"/>
      <c r="G277" s="555"/>
      <c r="H277" s="317"/>
      <c r="I277" s="317"/>
      <c r="J277" s="317"/>
      <c r="K277" s="317"/>
      <c r="L277" s="317"/>
      <c r="M277" s="317"/>
      <c r="N277" s="317"/>
      <c r="O277" s="317"/>
      <c r="P277" s="317"/>
      <c r="Q277" s="317"/>
      <c r="R277" s="317"/>
    </row>
    <row r="278" spans="1:18" s="318" customFormat="1" ht="16.2">
      <c r="A278" s="319" t="s">
        <v>2427</v>
      </c>
      <c r="B278" s="319">
        <v>3</v>
      </c>
      <c r="C278" s="319">
        <v>65</v>
      </c>
      <c r="D278" s="319">
        <v>10</v>
      </c>
      <c r="E278" s="319">
        <v>12</v>
      </c>
      <c r="F278" s="320">
        <v>9275</v>
      </c>
      <c r="G278" s="320">
        <v>8025</v>
      </c>
      <c r="H278" s="317"/>
      <c r="I278" s="317"/>
      <c r="J278" s="317"/>
      <c r="K278" s="317"/>
      <c r="L278" s="317"/>
      <c r="M278" s="317"/>
      <c r="N278" s="317"/>
      <c r="O278" s="317"/>
      <c r="P278" s="317"/>
      <c r="Q278" s="317"/>
      <c r="R278" s="317"/>
    </row>
    <row r="279" spans="1:18" s="318" customFormat="1" ht="16.2">
      <c r="A279" s="319" t="s">
        <v>2428</v>
      </c>
      <c r="B279" s="319">
        <v>3</v>
      </c>
      <c r="C279" s="319">
        <v>80</v>
      </c>
      <c r="D279" s="319">
        <v>10</v>
      </c>
      <c r="E279" s="319">
        <v>12</v>
      </c>
      <c r="F279" s="320">
        <v>13025</v>
      </c>
      <c r="G279" s="320">
        <v>10250</v>
      </c>
      <c r="H279" s="317"/>
      <c r="I279" s="317"/>
      <c r="J279" s="317"/>
      <c r="K279" s="317"/>
      <c r="L279" s="317"/>
      <c r="M279" s="317"/>
      <c r="N279" s="317"/>
      <c r="O279" s="317"/>
      <c r="P279" s="317"/>
      <c r="Q279" s="317"/>
      <c r="R279" s="317"/>
    </row>
    <row r="280" spans="1:18" s="318" customFormat="1" ht="16.2">
      <c r="A280" s="319" t="s">
        <v>2429</v>
      </c>
      <c r="B280" s="319">
        <v>3</v>
      </c>
      <c r="C280" s="319">
        <v>80</v>
      </c>
      <c r="D280" s="319">
        <v>10</v>
      </c>
      <c r="E280" s="319">
        <v>12</v>
      </c>
      <c r="F280" s="320">
        <v>16090</v>
      </c>
      <c r="G280" s="320">
        <v>13000</v>
      </c>
      <c r="H280" s="317"/>
      <c r="I280" s="317"/>
      <c r="J280" s="317"/>
      <c r="K280" s="317"/>
      <c r="L280" s="317"/>
      <c r="M280" s="317"/>
      <c r="N280" s="317"/>
      <c r="O280" s="317"/>
      <c r="P280" s="317"/>
      <c r="Q280" s="317"/>
      <c r="R280" s="317"/>
    </row>
    <row r="281" spans="1:18" s="318" customFormat="1" ht="4.2" customHeight="1">
      <c r="A281" s="553"/>
      <c r="B281" s="554"/>
      <c r="C281" s="554"/>
      <c r="D281" s="554"/>
      <c r="E281" s="554"/>
      <c r="F281" s="554"/>
      <c r="G281" s="555"/>
      <c r="H281" s="317"/>
      <c r="I281" s="317"/>
      <c r="J281" s="317"/>
      <c r="K281" s="317"/>
      <c r="L281" s="317"/>
      <c r="M281" s="317"/>
      <c r="N281" s="317"/>
      <c r="O281" s="317"/>
      <c r="P281" s="317"/>
      <c r="Q281" s="317"/>
      <c r="R281" s="317"/>
    </row>
    <row r="282" spans="1:18" s="318" customFormat="1" ht="16.2">
      <c r="A282" s="319" t="s">
        <v>2430</v>
      </c>
      <c r="B282" s="319">
        <v>4</v>
      </c>
      <c r="C282" s="319">
        <v>65</v>
      </c>
      <c r="D282" s="319">
        <v>10</v>
      </c>
      <c r="E282" s="319">
        <v>12</v>
      </c>
      <c r="F282" s="320">
        <v>9400</v>
      </c>
      <c r="G282" s="320">
        <v>8150</v>
      </c>
      <c r="H282" s="317"/>
      <c r="I282" s="317"/>
      <c r="J282" s="317"/>
      <c r="K282" s="317"/>
      <c r="L282" s="317"/>
      <c r="M282" s="317"/>
      <c r="N282" s="317"/>
      <c r="O282" s="317"/>
      <c r="P282" s="317"/>
      <c r="Q282" s="317"/>
      <c r="R282" s="317"/>
    </row>
    <row r="283" spans="1:18" s="318" customFormat="1" ht="16.2">
      <c r="A283" s="319" t="s">
        <v>2431</v>
      </c>
      <c r="B283" s="319">
        <v>4</v>
      </c>
      <c r="C283" s="319">
        <v>80</v>
      </c>
      <c r="D283" s="319">
        <v>10</v>
      </c>
      <c r="E283" s="319">
        <v>12</v>
      </c>
      <c r="F283" s="320">
        <v>13225</v>
      </c>
      <c r="G283" s="320">
        <v>10450</v>
      </c>
      <c r="H283" s="317"/>
      <c r="I283" s="317"/>
      <c r="J283" s="317"/>
      <c r="K283" s="317"/>
      <c r="L283" s="317"/>
      <c r="M283" s="317"/>
      <c r="N283" s="317"/>
      <c r="O283" s="317"/>
      <c r="P283" s="317"/>
      <c r="Q283" s="317"/>
      <c r="R283" s="317"/>
    </row>
    <row r="284" spans="1:18" s="318" customFormat="1" ht="16.2">
      <c r="A284" s="319" t="s">
        <v>2432</v>
      </c>
      <c r="B284" s="319">
        <v>4</v>
      </c>
      <c r="C284" s="319">
        <v>80</v>
      </c>
      <c r="D284" s="319">
        <v>10</v>
      </c>
      <c r="E284" s="319">
        <v>12</v>
      </c>
      <c r="F284" s="320">
        <v>16350</v>
      </c>
      <c r="G284" s="320">
        <v>13265</v>
      </c>
      <c r="H284" s="317"/>
      <c r="I284" s="317"/>
      <c r="J284" s="317"/>
      <c r="K284" s="317"/>
      <c r="L284" s="317"/>
      <c r="M284" s="317"/>
      <c r="N284" s="317"/>
      <c r="O284" s="317"/>
      <c r="P284" s="317"/>
      <c r="Q284" s="317"/>
      <c r="R284" s="317"/>
    </row>
    <row r="285" spans="1:18" s="318" customFormat="1" ht="4.2" customHeight="1">
      <c r="A285" s="553"/>
      <c r="B285" s="554"/>
      <c r="C285" s="554"/>
      <c r="D285" s="554"/>
      <c r="E285" s="554"/>
      <c r="F285" s="554"/>
      <c r="G285" s="555"/>
      <c r="H285" s="317"/>
      <c r="I285" s="317"/>
      <c r="J285" s="317"/>
      <c r="K285" s="317"/>
      <c r="L285" s="317"/>
      <c r="M285" s="317"/>
      <c r="N285" s="317"/>
      <c r="O285" s="317"/>
      <c r="P285" s="317"/>
      <c r="Q285" s="317"/>
      <c r="R285" s="317"/>
    </row>
    <row r="286" spans="1:18" s="318" customFormat="1" ht="16.2">
      <c r="A286" s="319" t="s">
        <v>2433</v>
      </c>
      <c r="B286" s="319">
        <v>4</v>
      </c>
      <c r="C286" s="319">
        <v>65</v>
      </c>
      <c r="D286" s="319">
        <v>10</v>
      </c>
      <c r="E286" s="319">
        <v>12</v>
      </c>
      <c r="F286" s="320">
        <v>9965</v>
      </c>
      <c r="G286" s="320">
        <v>8715</v>
      </c>
      <c r="H286" s="317"/>
      <c r="I286" s="317"/>
      <c r="J286" s="317"/>
      <c r="K286" s="317"/>
      <c r="L286" s="317"/>
      <c r="M286" s="317"/>
      <c r="N286" s="317"/>
      <c r="O286" s="317"/>
      <c r="P286" s="317"/>
      <c r="Q286" s="317"/>
      <c r="R286" s="317"/>
    </row>
    <row r="287" spans="1:18" s="318" customFormat="1" ht="16.2">
      <c r="A287" s="319" t="s">
        <v>2434</v>
      </c>
      <c r="B287" s="319">
        <v>4</v>
      </c>
      <c r="C287" s="319">
        <v>80</v>
      </c>
      <c r="D287" s="319">
        <v>10</v>
      </c>
      <c r="E287" s="319">
        <v>12</v>
      </c>
      <c r="F287" s="320">
        <v>14050</v>
      </c>
      <c r="G287" s="320">
        <v>11275</v>
      </c>
      <c r="H287" s="317"/>
      <c r="I287" s="317"/>
      <c r="J287" s="317"/>
      <c r="K287" s="317"/>
      <c r="L287" s="317"/>
      <c r="M287" s="317"/>
      <c r="N287" s="317"/>
      <c r="O287" s="317"/>
      <c r="P287" s="317"/>
      <c r="Q287" s="317"/>
      <c r="R287" s="317"/>
    </row>
    <row r="288" spans="1:18" s="318" customFormat="1" ht="16.2">
      <c r="A288" s="319" t="s">
        <v>2435</v>
      </c>
      <c r="B288" s="319">
        <v>4</v>
      </c>
      <c r="C288" s="319">
        <v>80</v>
      </c>
      <c r="D288" s="319">
        <v>10</v>
      </c>
      <c r="E288" s="319">
        <v>12</v>
      </c>
      <c r="F288" s="320">
        <v>17465</v>
      </c>
      <c r="G288" s="320">
        <v>14375</v>
      </c>
      <c r="H288" s="317"/>
      <c r="I288" s="317"/>
      <c r="J288" s="317"/>
      <c r="K288" s="317"/>
      <c r="L288" s="317"/>
      <c r="M288" s="317"/>
      <c r="N288" s="317"/>
      <c r="O288" s="317"/>
      <c r="P288" s="317"/>
      <c r="Q288" s="317"/>
      <c r="R288" s="317"/>
    </row>
    <row r="289" spans="1:18" s="318" customFormat="1" ht="4.2" customHeight="1">
      <c r="A289" s="553"/>
      <c r="B289" s="554"/>
      <c r="C289" s="554"/>
      <c r="D289" s="554"/>
      <c r="E289" s="554"/>
      <c r="F289" s="554"/>
      <c r="G289" s="555"/>
      <c r="H289" s="317"/>
      <c r="I289" s="317"/>
      <c r="J289" s="317"/>
      <c r="K289" s="317"/>
      <c r="L289" s="317"/>
      <c r="M289" s="317"/>
      <c r="N289" s="317"/>
      <c r="O289" s="317"/>
      <c r="P289" s="317"/>
      <c r="Q289" s="317"/>
      <c r="R289" s="317"/>
    </row>
    <row r="290" spans="1:18" s="318" customFormat="1" ht="16.2">
      <c r="A290" s="319" t="s">
        <v>2436</v>
      </c>
      <c r="B290" s="319">
        <v>4</v>
      </c>
      <c r="C290" s="319">
        <v>65</v>
      </c>
      <c r="D290" s="319">
        <v>10</v>
      </c>
      <c r="E290" s="319">
        <v>12</v>
      </c>
      <c r="F290" s="320">
        <v>10200</v>
      </c>
      <c r="G290" s="320">
        <v>8950</v>
      </c>
      <c r="H290" s="317"/>
      <c r="I290" s="317"/>
      <c r="J290" s="317"/>
      <c r="K290" s="317"/>
      <c r="L290" s="317"/>
      <c r="M290" s="317"/>
      <c r="N290" s="317"/>
      <c r="O290" s="317"/>
      <c r="P290" s="317"/>
      <c r="Q290" s="317"/>
      <c r="R290" s="317"/>
    </row>
    <row r="291" spans="1:18" s="318" customFormat="1" ht="16.2">
      <c r="A291" s="319" t="s">
        <v>2437</v>
      </c>
      <c r="B291" s="319">
        <v>4</v>
      </c>
      <c r="C291" s="319">
        <v>80</v>
      </c>
      <c r="D291" s="319">
        <v>10</v>
      </c>
      <c r="E291" s="319">
        <v>12</v>
      </c>
      <c r="F291" s="320">
        <v>14415</v>
      </c>
      <c r="G291" s="320">
        <v>11640</v>
      </c>
      <c r="H291" s="317"/>
      <c r="I291" s="317"/>
      <c r="J291" s="317"/>
      <c r="K291" s="317"/>
      <c r="L291" s="317"/>
      <c r="M291" s="317"/>
      <c r="N291" s="317"/>
      <c r="O291" s="317"/>
      <c r="P291" s="317"/>
      <c r="Q291" s="317"/>
      <c r="R291" s="317"/>
    </row>
    <row r="292" spans="1:18" s="318" customFormat="1" ht="16.2">
      <c r="A292" s="319" t="s">
        <v>2438</v>
      </c>
      <c r="B292" s="319">
        <v>4</v>
      </c>
      <c r="C292" s="319">
        <v>80</v>
      </c>
      <c r="D292" s="319">
        <v>10</v>
      </c>
      <c r="E292" s="319">
        <v>12</v>
      </c>
      <c r="F292" s="320">
        <v>17950</v>
      </c>
      <c r="G292" s="320">
        <v>14850</v>
      </c>
      <c r="H292" s="317"/>
      <c r="I292" s="317"/>
      <c r="J292" s="317"/>
      <c r="K292" s="317"/>
      <c r="L292" s="317"/>
      <c r="M292" s="317"/>
      <c r="N292" s="317"/>
      <c r="O292" s="317"/>
      <c r="P292" s="317"/>
      <c r="Q292" s="317"/>
      <c r="R292" s="317"/>
    </row>
    <row r="293" spans="1:18" s="318" customFormat="1" ht="4.2" customHeight="1">
      <c r="A293" s="553"/>
      <c r="B293" s="554"/>
      <c r="C293" s="554"/>
      <c r="D293" s="554"/>
      <c r="E293" s="554"/>
      <c r="F293" s="554"/>
      <c r="G293" s="555"/>
      <c r="H293" s="317"/>
      <c r="I293" s="317"/>
      <c r="J293" s="317"/>
      <c r="K293" s="317"/>
      <c r="L293" s="317"/>
      <c r="M293" s="317"/>
      <c r="N293" s="317"/>
      <c r="O293" s="317"/>
      <c r="P293" s="317"/>
      <c r="Q293" s="317"/>
      <c r="R293" s="317"/>
    </row>
    <row r="294" spans="1:18" s="318" customFormat="1" ht="16.2">
      <c r="A294" s="319" t="s">
        <v>2439</v>
      </c>
      <c r="B294" s="319">
        <v>4.5</v>
      </c>
      <c r="C294" s="319">
        <v>65</v>
      </c>
      <c r="D294" s="319">
        <v>10</v>
      </c>
      <c r="E294" s="319">
        <v>12</v>
      </c>
      <c r="F294" s="320">
        <v>10865</v>
      </c>
      <c r="G294" s="320">
        <v>9615</v>
      </c>
      <c r="H294" s="317"/>
      <c r="I294" s="317"/>
      <c r="J294" s="317"/>
      <c r="K294" s="317"/>
      <c r="L294" s="317"/>
      <c r="M294" s="317"/>
      <c r="N294" s="317"/>
      <c r="O294" s="317"/>
      <c r="P294" s="317"/>
      <c r="Q294" s="317"/>
      <c r="R294" s="317"/>
    </row>
    <row r="295" spans="1:18" s="318" customFormat="1" ht="16.2">
      <c r="A295" s="319" t="s">
        <v>2440</v>
      </c>
      <c r="B295" s="319">
        <v>4.5</v>
      </c>
      <c r="C295" s="319">
        <v>80</v>
      </c>
      <c r="D295" s="319">
        <v>10</v>
      </c>
      <c r="E295" s="319">
        <v>12</v>
      </c>
      <c r="F295" s="320">
        <v>15290</v>
      </c>
      <c r="G295" s="320">
        <v>12515</v>
      </c>
      <c r="H295" s="317"/>
      <c r="I295" s="317"/>
      <c r="J295" s="317"/>
      <c r="K295" s="317"/>
      <c r="L295" s="317"/>
      <c r="M295" s="317"/>
      <c r="N295" s="317"/>
      <c r="O295" s="317"/>
      <c r="P295" s="317"/>
      <c r="Q295" s="317"/>
      <c r="R295" s="317"/>
    </row>
    <row r="296" spans="1:18" s="318" customFormat="1" ht="16.2">
      <c r="A296" s="319" t="s">
        <v>2441</v>
      </c>
      <c r="B296" s="319">
        <v>4.5</v>
      </c>
      <c r="C296" s="319">
        <v>80</v>
      </c>
      <c r="D296" s="319">
        <v>10</v>
      </c>
      <c r="E296" s="319">
        <v>12</v>
      </c>
      <c r="F296" s="320">
        <v>19025</v>
      </c>
      <c r="G296" s="320">
        <v>15940</v>
      </c>
      <c r="H296" s="317"/>
      <c r="I296" s="317"/>
      <c r="J296" s="317"/>
      <c r="K296" s="317"/>
      <c r="L296" s="317"/>
      <c r="M296" s="317"/>
      <c r="N296" s="317"/>
      <c r="O296" s="317"/>
      <c r="P296" s="317"/>
      <c r="Q296" s="317"/>
      <c r="R296" s="317"/>
    </row>
    <row r="297" spans="1:18" s="318" customFormat="1" ht="4.2" customHeight="1">
      <c r="A297" s="553"/>
      <c r="B297" s="554"/>
      <c r="C297" s="554"/>
      <c r="D297" s="554"/>
      <c r="E297" s="554"/>
      <c r="F297" s="554"/>
      <c r="G297" s="555"/>
      <c r="H297" s="317"/>
      <c r="I297" s="317"/>
      <c r="J297" s="317"/>
      <c r="K297" s="317"/>
      <c r="L297" s="317"/>
      <c r="M297" s="317"/>
      <c r="N297" s="317"/>
      <c r="O297" s="317"/>
      <c r="P297" s="317"/>
      <c r="Q297" s="317"/>
      <c r="R297" s="317"/>
    </row>
    <row r="298" spans="1:18" s="318" customFormat="1" ht="16.2">
      <c r="A298" s="319" t="s">
        <v>2442</v>
      </c>
      <c r="B298" s="319">
        <v>5.5</v>
      </c>
      <c r="C298" s="319">
        <v>65</v>
      </c>
      <c r="D298" s="319">
        <v>10</v>
      </c>
      <c r="E298" s="319">
        <v>12</v>
      </c>
      <c r="F298" s="320">
        <v>11290</v>
      </c>
      <c r="G298" s="320">
        <v>10040</v>
      </c>
      <c r="H298" s="317"/>
      <c r="I298" s="317"/>
      <c r="J298" s="317"/>
      <c r="K298" s="317"/>
      <c r="L298" s="317"/>
      <c r="M298" s="317"/>
      <c r="N298" s="317"/>
      <c r="O298" s="317"/>
      <c r="P298" s="317"/>
      <c r="Q298" s="317"/>
      <c r="R298" s="317"/>
    </row>
    <row r="299" spans="1:18" s="318" customFormat="1" ht="16.2">
      <c r="A299" s="319" t="s">
        <v>2443</v>
      </c>
      <c r="B299" s="319">
        <v>5.5</v>
      </c>
      <c r="C299" s="319">
        <v>80</v>
      </c>
      <c r="D299" s="319">
        <v>10</v>
      </c>
      <c r="E299" s="319">
        <v>12</v>
      </c>
      <c r="F299" s="320">
        <v>15940</v>
      </c>
      <c r="G299" s="320">
        <v>13165</v>
      </c>
      <c r="H299" s="317"/>
      <c r="I299" s="317"/>
      <c r="J299" s="317"/>
      <c r="K299" s="317"/>
      <c r="L299" s="317"/>
      <c r="M299" s="317"/>
      <c r="N299" s="317"/>
      <c r="O299" s="317"/>
      <c r="P299" s="317"/>
      <c r="Q299" s="317"/>
      <c r="R299" s="317"/>
    </row>
    <row r="300" spans="1:18" s="318" customFormat="1" ht="16.2">
      <c r="A300" s="319" t="s">
        <v>2444</v>
      </c>
      <c r="B300" s="319">
        <v>5.5</v>
      </c>
      <c r="C300" s="319">
        <v>80</v>
      </c>
      <c r="D300" s="319">
        <v>10</v>
      </c>
      <c r="E300" s="319">
        <v>12</v>
      </c>
      <c r="F300" s="320">
        <v>19890</v>
      </c>
      <c r="G300" s="320">
        <v>16800</v>
      </c>
      <c r="H300" s="317"/>
      <c r="I300" s="317"/>
      <c r="J300" s="317"/>
      <c r="K300" s="317"/>
      <c r="L300" s="317"/>
      <c r="M300" s="317"/>
      <c r="N300" s="317"/>
      <c r="O300" s="317"/>
      <c r="P300" s="317"/>
      <c r="Q300" s="317"/>
      <c r="R300" s="317"/>
    </row>
    <row r="301" spans="1:18" s="318" customFormat="1" ht="4.2" customHeight="1">
      <c r="A301" s="553"/>
      <c r="B301" s="554"/>
      <c r="C301" s="554"/>
      <c r="D301" s="554"/>
      <c r="E301" s="554"/>
      <c r="F301" s="554"/>
      <c r="G301" s="555"/>
      <c r="H301" s="317"/>
      <c r="I301" s="317"/>
      <c r="J301" s="317"/>
      <c r="K301" s="317"/>
      <c r="L301" s="317"/>
      <c r="M301" s="317"/>
      <c r="N301" s="317"/>
      <c r="O301" s="317"/>
      <c r="P301" s="317"/>
      <c r="Q301" s="317"/>
      <c r="R301" s="317"/>
    </row>
    <row r="302" spans="1:18" s="318" customFormat="1" ht="16.2">
      <c r="A302" s="319" t="s">
        <v>2445</v>
      </c>
      <c r="B302" s="319">
        <v>5.5</v>
      </c>
      <c r="C302" s="319">
        <v>65</v>
      </c>
      <c r="D302" s="319">
        <v>10</v>
      </c>
      <c r="E302" s="319">
        <v>12</v>
      </c>
      <c r="F302" s="320">
        <v>11350</v>
      </c>
      <c r="G302" s="320">
        <v>10100</v>
      </c>
      <c r="H302" s="317"/>
      <c r="I302" s="317"/>
      <c r="J302" s="317"/>
      <c r="K302" s="317"/>
      <c r="L302" s="317"/>
      <c r="M302" s="317"/>
      <c r="N302" s="317"/>
      <c r="O302" s="317"/>
      <c r="P302" s="317"/>
      <c r="Q302" s="317"/>
      <c r="R302" s="317"/>
    </row>
    <row r="303" spans="1:18" s="318" customFormat="1" ht="16.2">
      <c r="A303" s="319" t="s">
        <v>2446</v>
      </c>
      <c r="B303" s="319">
        <v>5.5</v>
      </c>
      <c r="C303" s="319">
        <v>80</v>
      </c>
      <c r="D303" s="319">
        <v>10</v>
      </c>
      <c r="E303" s="319">
        <v>12</v>
      </c>
      <c r="F303" s="320">
        <v>16025</v>
      </c>
      <c r="G303" s="320">
        <v>13250</v>
      </c>
      <c r="H303" s="317"/>
      <c r="I303" s="317"/>
      <c r="J303" s="317"/>
      <c r="K303" s="317"/>
      <c r="L303" s="317"/>
      <c r="M303" s="317"/>
      <c r="N303" s="317"/>
      <c r="O303" s="317"/>
      <c r="P303" s="317"/>
      <c r="Q303" s="317"/>
      <c r="R303" s="317"/>
    </row>
    <row r="304" spans="1:18" s="318" customFormat="1" ht="16.2">
      <c r="A304" s="319" t="s">
        <v>2447</v>
      </c>
      <c r="B304" s="319">
        <v>5.5</v>
      </c>
      <c r="C304" s="319">
        <v>80</v>
      </c>
      <c r="D304" s="319">
        <v>10</v>
      </c>
      <c r="E304" s="319">
        <v>12</v>
      </c>
      <c r="F304" s="320">
        <v>20015</v>
      </c>
      <c r="G304" s="320">
        <v>16925</v>
      </c>
      <c r="H304" s="317"/>
      <c r="I304" s="317"/>
      <c r="J304" s="317"/>
      <c r="K304" s="317"/>
      <c r="L304" s="317"/>
      <c r="M304" s="317"/>
      <c r="N304" s="317"/>
      <c r="O304" s="317"/>
      <c r="P304" s="317"/>
      <c r="Q304" s="317"/>
      <c r="R304" s="317"/>
    </row>
    <row r="305" spans="1:18" s="318" customFormat="1" ht="4.2" customHeight="1">
      <c r="A305" s="553"/>
      <c r="B305" s="554"/>
      <c r="C305" s="554"/>
      <c r="D305" s="554"/>
      <c r="E305" s="554"/>
      <c r="F305" s="554"/>
      <c r="G305" s="555"/>
      <c r="H305" s="317"/>
      <c r="I305" s="317"/>
      <c r="J305" s="317"/>
      <c r="K305" s="317"/>
      <c r="L305" s="317"/>
      <c r="M305" s="317"/>
      <c r="N305" s="317"/>
      <c r="O305" s="317"/>
      <c r="P305" s="317"/>
      <c r="Q305" s="317"/>
      <c r="R305" s="317"/>
    </row>
    <row r="306" spans="1:18" s="318" customFormat="1" ht="16.2">
      <c r="A306" s="319" t="s">
        <v>2448</v>
      </c>
      <c r="B306" s="319">
        <v>5.5</v>
      </c>
      <c r="C306" s="319">
        <v>65</v>
      </c>
      <c r="D306" s="319">
        <v>10</v>
      </c>
      <c r="E306" s="319">
        <v>12</v>
      </c>
      <c r="F306" s="320">
        <v>11490</v>
      </c>
      <c r="G306" s="320">
        <v>10240</v>
      </c>
      <c r="H306" s="317"/>
      <c r="I306" s="317"/>
      <c r="J306" s="317"/>
      <c r="K306" s="317"/>
      <c r="L306" s="317"/>
      <c r="M306" s="317"/>
      <c r="N306" s="317"/>
      <c r="O306" s="317"/>
      <c r="P306" s="317"/>
      <c r="Q306" s="317"/>
      <c r="R306" s="317"/>
    </row>
    <row r="307" spans="1:18" s="318" customFormat="1" ht="16.2">
      <c r="A307" s="319" t="s">
        <v>2449</v>
      </c>
      <c r="B307" s="319">
        <v>5.5</v>
      </c>
      <c r="C307" s="319">
        <v>80</v>
      </c>
      <c r="D307" s="319">
        <v>10</v>
      </c>
      <c r="E307" s="319">
        <v>12</v>
      </c>
      <c r="F307" s="320">
        <v>16240</v>
      </c>
      <c r="G307" s="320">
        <v>13450</v>
      </c>
      <c r="H307" s="317"/>
      <c r="I307" s="317"/>
      <c r="J307" s="317"/>
      <c r="K307" s="317"/>
      <c r="L307" s="317"/>
      <c r="M307" s="317"/>
      <c r="N307" s="317"/>
      <c r="O307" s="317"/>
      <c r="P307" s="317"/>
      <c r="Q307" s="317"/>
      <c r="R307" s="317"/>
    </row>
    <row r="308" spans="1:18" s="318" customFormat="1" ht="16.2">
      <c r="A308" s="319" t="s">
        <v>2450</v>
      </c>
      <c r="B308" s="319">
        <v>5.5</v>
      </c>
      <c r="C308" s="319">
        <v>80</v>
      </c>
      <c r="D308" s="319">
        <v>10</v>
      </c>
      <c r="E308" s="319">
        <v>12</v>
      </c>
      <c r="F308" s="320">
        <v>20290</v>
      </c>
      <c r="G308" s="320">
        <v>17200</v>
      </c>
      <c r="H308" s="317"/>
      <c r="I308" s="317"/>
      <c r="J308" s="317"/>
      <c r="K308" s="317"/>
      <c r="L308" s="317"/>
      <c r="M308" s="317"/>
      <c r="N308" s="317"/>
      <c r="O308" s="317"/>
      <c r="P308" s="317"/>
      <c r="Q308" s="317"/>
      <c r="R308" s="317"/>
    </row>
    <row r="309" spans="1:18" s="318" customFormat="1" ht="21.6">
      <c r="A309" s="556" t="s">
        <v>2451</v>
      </c>
      <c r="B309" s="559"/>
      <c r="C309" s="559"/>
      <c r="D309" s="559"/>
      <c r="E309" s="559"/>
      <c r="F309" s="559"/>
      <c r="G309" s="560"/>
      <c r="H309" s="317"/>
      <c r="I309" s="317"/>
      <c r="J309" s="317"/>
      <c r="K309" s="317"/>
      <c r="L309" s="317"/>
      <c r="M309" s="317"/>
      <c r="N309" s="317"/>
      <c r="O309" s="317"/>
      <c r="P309" s="317"/>
      <c r="Q309" s="317"/>
      <c r="R309" s="317"/>
    </row>
    <row r="310" spans="1:18" s="318" customFormat="1" ht="16.2">
      <c r="A310" s="319" t="s">
        <v>2452</v>
      </c>
      <c r="B310" s="319">
        <v>1.1000000000000001</v>
      </c>
      <c r="C310" s="319">
        <v>80</v>
      </c>
      <c r="D310" s="319">
        <v>10</v>
      </c>
      <c r="E310" s="319">
        <v>12</v>
      </c>
      <c r="F310" s="320">
        <v>11265</v>
      </c>
      <c r="G310" s="320">
        <v>8100</v>
      </c>
      <c r="H310" s="317"/>
      <c r="I310" s="317"/>
      <c r="J310" s="317"/>
      <c r="K310" s="317"/>
      <c r="L310" s="317"/>
      <c r="M310" s="317"/>
      <c r="N310" s="317"/>
      <c r="O310" s="317"/>
      <c r="P310" s="317"/>
      <c r="Q310" s="317"/>
      <c r="R310" s="317"/>
    </row>
    <row r="311" spans="1:18" s="318" customFormat="1" ht="16.2">
      <c r="A311" s="319" t="s">
        <v>2453</v>
      </c>
      <c r="B311" s="319">
        <v>1.1000000000000001</v>
      </c>
      <c r="C311" s="319">
        <v>100</v>
      </c>
      <c r="D311" s="319">
        <v>10</v>
      </c>
      <c r="E311" s="319">
        <v>12</v>
      </c>
      <c r="F311" s="320">
        <v>14390</v>
      </c>
      <c r="G311" s="320">
        <v>10350</v>
      </c>
      <c r="H311" s="317"/>
      <c r="I311" s="317"/>
      <c r="J311" s="317"/>
      <c r="K311" s="317"/>
      <c r="L311" s="317"/>
      <c r="M311" s="317"/>
      <c r="N311" s="317"/>
      <c r="O311" s="317"/>
      <c r="P311" s="317"/>
      <c r="Q311" s="317"/>
      <c r="R311" s="317"/>
    </row>
    <row r="312" spans="1:18" s="318" customFormat="1" ht="16.2">
      <c r="A312" s="319" t="s">
        <v>2454</v>
      </c>
      <c r="B312" s="319">
        <v>1.1000000000000001</v>
      </c>
      <c r="C312" s="319">
        <v>125</v>
      </c>
      <c r="D312" s="319">
        <v>10</v>
      </c>
      <c r="E312" s="319">
        <v>12</v>
      </c>
      <c r="F312" s="320">
        <v>19815</v>
      </c>
      <c r="G312" s="320">
        <v>13075</v>
      </c>
      <c r="H312" s="317"/>
      <c r="I312" s="317"/>
      <c r="J312" s="317"/>
      <c r="K312" s="317"/>
      <c r="L312" s="317"/>
      <c r="M312" s="317"/>
      <c r="N312" s="317"/>
      <c r="O312" s="317"/>
      <c r="P312" s="317"/>
      <c r="Q312" s="317"/>
      <c r="R312" s="317"/>
    </row>
    <row r="313" spans="1:18" s="318" customFormat="1" ht="4.2" customHeight="1">
      <c r="A313" s="553"/>
      <c r="B313" s="554"/>
      <c r="C313" s="554"/>
      <c r="D313" s="554"/>
      <c r="E313" s="554"/>
      <c r="F313" s="554"/>
      <c r="G313" s="555"/>
      <c r="H313" s="317"/>
      <c r="I313" s="317"/>
      <c r="J313" s="317"/>
      <c r="K313" s="317"/>
      <c r="L313" s="317"/>
      <c r="M313" s="317"/>
      <c r="N313" s="317"/>
      <c r="O313" s="317"/>
      <c r="P313" s="317"/>
      <c r="Q313" s="317"/>
      <c r="R313" s="317"/>
    </row>
    <row r="314" spans="1:18" s="318" customFormat="1" ht="16.2">
      <c r="A314" s="319" t="s">
        <v>2455</v>
      </c>
      <c r="B314" s="319">
        <v>2.2000000000000002</v>
      </c>
      <c r="C314" s="319">
        <v>80</v>
      </c>
      <c r="D314" s="319">
        <v>10</v>
      </c>
      <c r="E314" s="319">
        <v>12</v>
      </c>
      <c r="F314" s="320">
        <v>11490</v>
      </c>
      <c r="G314" s="320">
        <v>8325</v>
      </c>
      <c r="H314" s="317"/>
      <c r="I314" s="317"/>
      <c r="J314" s="317"/>
      <c r="K314" s="317"/>
      <c r="L314" s="317"/>
      <c r="M314" s="317"/>
      <c r="N314" s="317"/>
      <c r="O314" s="317"/>
      <c r="P314" s="317"/>
      <c r="Q314" s="317"/>
      <c r="R314" s="317"/>
    </row>
    <row r="315" spans="1:18" s="318" customFormat="1" ht="16.2">
      <c r="A315" s="319" t="s">
        <v>2456</v>
      </c>
      <c r="B315" s="319">
        <v>2.2000000000000002</v>
      </c>
      <c r="C315" s="319">
        <v>100</v>
      </c>
      <c r="D315" s="319">
        <v>10</v>
      </c>
      <c r="E315" s="319">
        <v>12</v>
      </c>
      <c r="F315" s="320">
        <v>14725</v>
      </c>
      <c r="G315" s="320">
        <v>10690</v>
      </c>
      <c r="H315" s="317"/>
      <c r="I315" s="317"/>
      <c r="J315" s="317"/>
      <c r="K315" s="317"/>
      <c r="L315" s="317"/>
      <c r="M315" s="317"/>
      <c r="N315" s="317"/>
      <c r="O315" s="317"/>
      <c r="P315" s="317"/>
      <c r="Q315" s="317"/>
      <c r="R315" s="317"/>
    </row>
    <row r="316" spans="1:18" s="318" customFormat="1" ht="16.2">
      <c r="A316" s="319" t="s">
        <v>2457</v>
      </c>
      <c r="B316" s="319">
        <v>2.2000000000000002</v>
      </c>
      <c r="C316" s="319">
        <v>125</v>
      </c>
      <c r="D316" s="319">
        <v>10</v>
      </c>
      <c r="E316" s="319">
        <v>12</v>
      </c>
      <c r="F316" s="320">
        <v>20265</v>
      </c>
      <c r="G316" s="320">
        <v>13525</v>
      </c>
      <c r="H316" s="317"/>
      <c r="I316" s="317"/>
      <c r="J316" s="317"/>
      <c r="K316" s="317"/>
      <c r="L316" s="317"/>
      <c r="M316" s="317"/>
      <c r="N316" s="317"/>
      <c r="O316" s="317"/>
      <c r="P316" s="317"/>
      <c r="Q316" s="317"/>
      <c r="R316" s="317"/>
    </row>
    <row r="317" spans="1:18" s="318" customFormat="1" ht="4.2" customHeight="1">
      <c r="A317" s="553"/>
      <c r="B317" s="554"/>
      <c r="C317" s="554"/>
      <c r="D317" s="554"/>
      <c r="E317" s="554"/>
      <c r="F317" s="554"/>
      <c r="G317" s="555"/>
      <c r="H317" s="317"/>
      <c r="I317" s="317"/>
      <c r="J317" s="317"/>
      <c r="K317" s="317"/>
      <c r="L317" s="317"/>
      <c r="M317" s="317"/>
      <c r="N317" s="317"/>
      <c r="O317" s="317"/>
      <c r="P317" s="317"/>
      <c r="Q317" s="317"/>
      <c r="R317" s="317"/>
    </row>
    <row r="318" spans="1:18" s="318" customFormat="1" ht="16.2">
      <c r="A318" s="319" t="s">
        <v>2458</v>
      </c>
      <c r="B318" s="319">
        <v>3</v>
      </c>
      <c r="C318" s="319">
        <v>80</v>
      </c>
      <c r="D318" s="319">
        <v>10</v>
      </c>
      <c r="E318" s="319">
        <v>12</v>
      </c>
      <c r="F318" s="320">
        <v>12240</v>
      </c>
      <c r="G318" s="320">
        <v>9090</v>
      </c>
      <c r="H318" s="317"/>
      <c r="I318" s="317"/>
      <c r="J318" s="317"/>
      <c r="K318" s="317"/>
      <c r="L318" s="317"/>
      <c r="M318" s="317"/>
      <c r="N318" s="317"/>
      <c r="O318" s="317"/>
      <c r="P318" s="317"/>
      <c r="Q318" s="317"/>
      <c r="R318" s="317"/>
    </row>
    <row r="319" spans="1:18" s="318" customFormat="1" ht="16.2">
      <c r="A319" s="319" t="s">
        <v>2459</v>
      </c>
      <c r="B319" s="319">
        <v>3</v>
      </c>
      <c r="C319" s="319">
        <v>100</v>
      </c>
      <c r="D319" s="319">
        <v>10</v>
      </c>
      <c r="E319" s="319">
        <v>12</v>
      </c>
      <c r="F319" s="320">
        <v>15850</v>
      </c>
      <c r="G319" s="320">
        <v>11825</v>
      </c>
      <c r="H319" s="317"/>
      <c r="I319" s="317"/>
      <c r="J319" s="317"/>
      <c r="K319" s="317"/>
      <c r="L319" s="317"/>
      <c r="M319" s="317"/>
      <c r="N319" s="317"/>
      <c r="O319" s="317"/>
      <c r="P319" s="317"/>
      <c r="Q319" s="317"/>
      <c r="R319" s="317"/>
    </row>
    <row r="320" spans="1:18" s="318" customFormat="1" ht="16.2">
      <c r="A320" s="319" t="s">
        <v>2460</v>
      </c>
      <c r="B320" s="319">
        <v>3</v>
      </c>
      <c r="C320" s="319">
        <v>125</v>
      </c>
      <c r="D320" s="319">
        <v>10</v>
      </c>
      <c r="E320" s="319">
        <v>12</v>
      </c>
      <c r="F320" s="320">
        <v>21765</v>
      </c>
      <c r="G320" s="320">
        <v>15040</v>
      </c>
      <c r="H320" s="317"/>
      <c r="I320" s="317"/>
      <c r="J320" s="317"/>
      <c r="K320" s="317"/>
      <c r="L320" s="317"/>
      <c r="M320" s="317"/>
      <c r="N320" s="317"/>
      <c r="O320" s="317"/>
      <c r="P320" s="317"/>
      <c r="Q320" s="317"/>
      <c r="R320" s="317"/>
    </row>
    <row r="321" spans="1:18" s="318" customFormat="1" ht="4.2" customHeight="1">
      <c r="A321" s="553"/>
      <c r="B321" s="554"/>
      <c r="C321" s="554"/>
      <c r="D321" s="554"/>
      <c r="E321" s="554"/>
      <c r="F321" s="554"/>
      <c r="G321" s="555"/>
      <c r="H321" s="317"/>
      <c r="I321" s="317"/>
      <c r="J321" s="317"/>
      <c r="K321" s="317"/>
      <c r="L321" s="317"/>
      <c r="M321" s="317"/>
      <c r="N321" s="317"/>
      <c r="O321" s="317"/>
      <c r="P321" s="317"/>
      <c r="Q321" s="317"/>
      <c r="R321" s="317"/>
    </row>
    <row r="322" spans="1:18" s="318" customFormat="1" ht="16.2">
      <c r="A322" s="319" t="s">
        <v>2461</v>
      </c>
      <c r="B322" s="319">
        <v>4</v>
      </c>
      <c r="C322" s="319">
        <v>80</v>
      </c>
      <c r="D322" s="319">
        <v>10</v>
      </c>
      <c r="E322" s="319">
        <v>12</v>
      </c>
      <c r="F322" s="320">
        <v>12575</v>
      </c>
      <c r="G322" s="320">
        <v>9425</v>
      </c>
      <c r="H322" s="317"/>
      <c r="I322" s="317"/>
      <c r="J322" s="317"/>
      <c r="K322" s="317"/>
      <c r="L322" s="317"/>
      <c r="M322" s="317"/>
      <c r="N322" s="317"/>
      <c r="O322" s="317"/>
      <c r="P322" s="317"/>
      <c r="Q322" s="317"/>
      <c r="R322" s="317"/>
    </row>
    <row r="323" spans="1:18" s="318" customFormat="1" ht="16.2">
      <c r="A323" s="319" t="s">
        <v>2462</v>
      </c>
      <c r="B323" s="319">
        <v>4</v>
      </c>
      <c r="C323" s="319">
        <v>100</v>
      </c>
      <c r="D323" s="319">
        <v>10</v>
      </c>
      <c r="E323" s="319">
        <v>12</v>
      </c>
      <c r="F323" s="320">
        <v>16350</v>
      </c>
      <c r="G323" s="320">
        <v>12325</v>
      </c>
      <c r="H323" s="317"/>
      <c r="I323" s="317"/>
      <c r="J323" s="317"/>
      <c r="K323" s="317"/>
      <c r="L323" s="317"/>
      <c r="M323" s="317"/>
      <c r="N323" s="317"/>
      <c r="O323" s="317"/>
      <c r="P323" s="317"/>
      <c r="Q323" s="317"/>
      <c r="R323" s="317"/>
    </row>
    <row r="324" spans="1:18" s="318" customFormat="1" ht="16.2">
      <c r="A324" s="319" t="s">
        <v>2463</v>
      </c>
      <c r="B324" s="319">
        <v>4</v>
      </c>
      <c r="C324" s="319">
        <v>125</v>
      </c>
      <c r="D324" s="319">
        <v>10</v>
      </c>
      <c r="E324" s="319">
        <v>12</v>
      </c>
      <c r="F324" s="320">
        <v>22440</v>
      </c>
      <c r="G324" s="320">
        <v>15715</v>
      </c>
      <c r="H324" s="317"/>
      <c r="I324" s="317"/>
      <c r="J324" s="317"/>
      <c r="K324" s="317"/>
      <c r="L324" s="317"/>
      <c r="M324" s="317"/>
      <c r="N324" s="317"/>
      <c r="O324" s="317"/>
      <c r="P324" s="317"/>
      <c r="Q324" s="317"/>
      <c r="R324" s="317"/>
    </row>
    <row r="325" spans="1:18" s="318" customFormat="1" ht="4.2" customHeight="1">
      <c r="A325" s="553"/>
      <c r="B325" s="554"/>
      <c r="C325" s="554"/>
      <c r="D325" s="554"/>
      <c r="E325" s="554"/>
      <c r="F325" s="554"/>
      <c r="G325" s="555"/>
      <c r="H325" s="317"/>
      <c r="I325" s="317"/>
      <c r="J325" s="317"/>
      <c r="K325" s="317"/>
      <c r="L325" s="317"/>
      <c r="M325" s="317"/>
      <c r="N325" s="317"/>
      <c r="O325" s="317"/>
      <c r="P325" s="317"/>
      <c r="Q325" s="317"/>
      <c r="R325" s="317"/>
    </row>
    <row r="326" spans="1:18" s="318" customFormat="1" ht="16.2">
      <c r="A326" s="319" t="s">
        <v>2464</v>
      </c>
      <c r="B326" s="319">
        <v>4</v>
      </c>
      <c r="C326" s="319">
        <v>80</v>
      </c>
      <c r="D326" s="319">
        <v>10</v>
      </c>
      <c r="E326" s="319">
        <v>12</v>
      </c>
      <c r="F326" s="320">
        <v>13125</v>
      </c>
      <c r="G326" s="320">
        <v>9975</v>
      </c>
      <c r="H326" s="317"/>
      <c r="I326" s="317"/>
      <c r="J326" s="317"/>
      <c r="K326" s="317"/>
      <c r="L326" s="317"/>
      <c r="M326" s="317"/>
      <c r="N326" s="317"/>
      <c r="O326" s="317"/>
      <c r="P326" s="317"/>
      <c r="Q326" s="317"/>
      <c r="R326" s="317"/>
    </row>
    <row r="327" spans="1:18" s="318" customFormat="1" ht="16.2">
      <c r="A327" s="319" t="s">
        <v>2465</v>
      </c>
      <c r="B327" s="319">
        <v>4</v>
      </c>
      <c r="C327" s="319">
        <v>100</v>
      </c>
      <c r="D327" s="319">
        <v>10</v>
      </c>
      <c r="E327" s="319">
        <v>12</v>
      </c>
      <c r="F327" s="320">
        <v>17175</v>
      </c>
      <c r="G327" s="320">
        <v>13150</v>
      </c>
      <c r="H327" s="317"/>
      <c r="I327" s="317"/>
      <c r="J327" s="317"/>
      <c r="K327" s="317"/>
      <c r="L327" s="317"/>
      <c r="M327" s="317"/>
      <c r="N327" s="317"/>
      <c r="O327" s="317"/>
      <c r="P327" s="317"/>
      <c r="Q327" s="317"/>
      <c r="R327" s="317"/>
    </row>
    <row r="328" spans="1:18" s="318" customFormat="1" ht="16.2">
      <c r="A328" s="319" t="s">
        <v>2466</v>
      </c>
      <c r="B328" s="319">
        <v>4</v>
      </c>
      <c r="C328" s="319">
        <v>125</v>
      </c>
      <c r="D328" s="319">
        <v>10</v>
      </c>
      <c r="E328" s="319">
        <v>12</v>
      </c>
      <c r="F328" s="320">
        <v>23540</v>
      </c>
      <c r="G328" s="320">
        <v>16815</v>
      </c>
      <c r="H328" s="317"/>
      <c r="I328" s="317"/>
      <c r="J328" s="317"/>
      <c r="K328" s="317"/>
      <c r="L328" s="317"/>
      <c r="M328" s="317"/>
      <c r="N328" s="317"/>
      <c r="O328" s="317"/>
      <c r="P328" s="317"/>
      <c r="Q328" s="317"/>
      <c r="R328" s="317"/>
    </row>
    <row r="329" spans="1:18" s="318" customFormat="1" ht="4.2" customHeight="1">
      <c r="A329" s="553"/>
      <c r="B329" s="554"/>
      <c r="C329" s="554"/>
      <c r="D329" s="554"/>
      <c r="E329" s="554"/>
      <c r="F329" s="554"/>
      <c r="G329" s="555"/>
      <c r="H329" s="317"/>
      <c r="I329" s="317"/>
      <c r="J329" s="317"/>
      <c r="K329" s="317"/>
      <c r="L329" s="317"/>
      <c r="M329" s="317"/>
      <c r="N329" s="317"/>
      <c r="O329" s="317"/>
      <c r="P329" s="317"/>
      <c r="Q329" s="317"/>
      <c r="R329" s="317"/>
    </row>
    <row r="330" spans="1:18" s="318" customFormat="1" ht="16.2">
      <c r="A330" s="319" t="s">
        <v>2467</v>
      </c>
      <c r="B330" s="319">
        <v>5.5</v>
      </c>
      <c r="C330" s="319">
        <v>80</v>
      </c>
      <c r="D330" s="319">
        <v>10</v>
      </c>
      <c r="E330" s="319">
        <v>12</v>
      </c>
      <c r="F330" s="320">
        <v>13650</v>
      </c>
      <c r="G330" s="320">
        <v>10490</v>
      </c>
      <c r="H330" s="317"/>
      <c r="I330" s="317"/>
      <c r="J330" s="317"/>
      <c r="K330" s="317"/>
      <c r="L330" s="317"/>
      <c r="M330" s="317"/>
      <c r="N330" s="317"/>
      <c r="O330" s="317"/>
      <c r="P330" s="317"/>
      <c r="Q330" s="317"/>
      <c r="R330" s="317"/>
    </row>
    <row r="331" spans="1:18" s="318" customFormat="1" ht="16.2">
      <c r="A331" s="319" t="s">
        <v>2468</v>
      </c>
      <c r="B331" s="319">
        <v>5.5</v>
      </c>
      <c r="C331" s="319">
        <v>100</v>
      </c>
      <c r="D331" s="319">
        <v>10</v>
      </c>
      <c r="E331" s="319">
        <v>12</v>
      </c>
      <c r="F331" s="320">
        <v>17850</v>
      </c>
      <c r="G331" s="320">
        <v>13815</v>
      </c>
      <c r="H331" s="317"/>
      <c r="I331" s="317"/>
      <c r="J331" s="317"/>
      <c r="K331" s="317"/>
      <c r="L331" s="317"/>
      <c r="M331" s="317"/>
      <c r="N331" s="317"/>
      <c r="O331" s="317"/>
      <c r="P331" s="317"/>
      <c r="Q331" s="317"/>
      <c r="R331" s="317"/>
    </row>
    <row r="332" spans="1:18" s="318" customFormat="1" ht="16.2">
      <c r="A332" s="319" t="s">
        <v>2469</v>
      </c>
      <c r="B332" s="319">
        <v>5.5</v>
      </c>
      <c r="C332" s="319">
        <v>125</v>
      </c>
      <c r="D332" s="319">
        <v>10</v>
      </c>
      <c r="E332" s="319">
        <v>12</v>
      </c>
      <c r="F332" s="320">
        <v>24350</v>
      </c>
      <c r="G332" s="320">
        <v>17625</v>
      </c>
      <c r="H332" s="317"/>
      <c r="I332" s="317"/>
      <c r="J332" s="317"/>
      <c r="K332" s="317"/>
      <c r="L332" s="317"/>
      <c r="M332" s="317"/>
      <c r="N332" s="317"/>
      <c r="O332" s="317"/>
      <c r="P332" s="317"/>
      <c r="Q332" s="317"/>
      <c r="R332" s="317"/>
    </row>
    <row r="333" spans="1:18" s="318" customFormat="1" ht="4.2" customHeight="1">
      <c r="A333" s="553"/>
      <c r="B333" s="554"/>
      <c r="C333" s="554"/>
      <c r="D333" s="554"/>
      <c r="E333" s="554"/>
      <c r="F333" s="554"/>
      <c r="G333" s="555"/>
      <c r="H333" s="317"/>
      <c r="I333" s="317"/>
      <c r="J333" s="317"/>
      <c r="K333" s="317"/>
      <c r="L333" s="317"/>
      <c r="M333" s="317"/>
      <c r="N333" s="317"/>
      <c r="O333" s="317"/>
      <c r="P333" s="317"/>
      <c r="Q333" s="317"/>
      <c r="R333" s="317"/>
    </row>
    <row r="334" spans="1:18" s="318" customFormat="1" ht="16.2">
      <c r="A334" s="319" t="s">
        <v>2470</v>
      </c>
      <c r="B334" s="319">
        <v>5.5</v>
      </c>
      <c r="C334" s="319">
        <v>80</v>
      </c>
      <c r="D334" s="319">
        <v>10</v>
      </c>
      <c r="E334" s="319">
        <v>12</v>
      </c>
      <c r="F334" s="320">
        <v>13750</v>
      </c>
      <c r="G334" s="320">
        <v>10600</v>
      </c>
      <c r="H334" s="317"/>
      <c r="I334" s="317"/>
      <c r="J334" s="317"/>
      <c r="K334" s="317"/>
      <c r="L334" s="317"/>
      <c r="M334" s="317"/>
      <c r="N334" s="317"/>
      <c r="O334" s="317"/>
      <c r="P334" s="317"/>
      <c r="Q334" s="317"/>
      <c r="R334" s="317"/>
    </row>
    <row r="335" spans="1:18" s="318" customFormat="1" ht="16.2">
      <c r="A335" s="319" t="s">
        <v>2471</v>
      </c>
      <c r="B335" s="319">
        <v>5.5</v>
      </c>
      <c r="C335" s="319">
        <v>100</v>
      </c>
      <c r="D335" s="319">
        <v>10</v>
      </c>
      <c r="E335" s="319">
        <v>12</v>
      </c>
      <c r="F335" s="320">
        <v>18000</v>
      </c>
      <c r="G335" s="320">
        <v>13975</v>
      </c>
      <c r="H335" s="317"/>
      <c r="I335" s="317"/>
      <c r="J335" s="317"/>
      <c r="K335" s="317"/>
      <c r="L335" s="317"/>
      <c r="M335" s="317"/>
      <c r="N335" s="317"/>
      <c r="O335" s="317"/>
      <c r="P335" s="317"/>
      <c r="Q335" s="317"/>
      <c r="R335" s="317"/>
    </row>
    <row r="336" spans="1:18" s="318" customFormat="1" ht="16.2">
      <c r="A336" s="319" t="s">
        <v>2472</v>
      </c>
      <c r="B336" s="319">
        <v>5.5</v>
      </c>
      <c r="C336" s="319">
        <v>125</v>
      </c>
      <c r="D336" s="319">
        <v>10</v>
      </c>
      <c r="E336" s="319">
        <v>12</v>
      </c>
      <c r="F336" s="320">
        <v>24565</v>
      </c>
      <c r="G336" s="320">
        <v>17825</v>
      </c>
      <c r="H336" s="317"/>
      <c r="I336" s="317"/>
      <c r="J336" s="317"/>
      <c r="K336" s="317"/>
      <c r="L336" s="317"/>
      <c r="M336" s="317"/>
      <c r="N336" s="317"/>
      <c r="O336" s="317"/>
      <c r="P336" s="317"/>
      <c r="Q336" s="317"/>
      <c r="R336" s="317"/>
    </row>
    <row r="337" spans="1:18" s="318" customFormat="1" ht="4.2" customHeight="1">
      <c r="A337" s="553"/>
      <c r="B337" s="554"/>
      <c r="C337" s="554"/>
      <c r="D337" s="554"/>
      <c r="E337" s="554"/>
      <c r="F337" s="554"/>
      <c r="G337" s="555"/>
      <c r="H337" s="317"/>
      <c r="I337" s="317"/>
      <c r="J337" s="317"/>
      <c r="K337" s="317"/>
      <c r="L337" s="317"/>
      <c r="M337" s="317"/>
      <c r="N337" s="317"/>
      <c r="O337" s="317"/>
      <c r="P337" s="317"/>
      <c r="Q337" s="317"/>
      <c r="R337" s="317"/>
    </row>
    <row r="338" spans="1:18" s="318" customFormat="1" ht="16.2">
      <c r="A338" s="319" t="s">
        <v>2473</v>
      </c>
      <c r="B338" s="319">
        <v>7.5</v>
      </c>
      <c r="C338" s="319">
        <v>80</v>
      </c>
      <c r="D338" s="319">
        <v>10</v>
      </c>
      <c r="E338" s="319">
        <v>12</v>
      </c>
      <c r="F338" s="320">
        <v>14075</v>
      </c>
      <c r="G338" s="320">
        <v>10925</v>
      </c>
      <c r="H338" s="317"/>
      <c r="I338" s="317"/>
      <c r="J338" s="317"/>
      <c r="K338" s="317"/>
      <c r="L338" s="317"/>
      <c r="M338" s="317"/>
      <c r="N338" s="317"/>
      <c r="O338" s="317"/>
      <c r="P338" s="317"/>
      <c r="Q338" s="317"/>
      <c r="R338" s="317"/>
    </row>
    <row r="339" spans="1:18" s="318" customFormat="1" ht="16.2">
      <c r="A339" s="319" t="s">
        <v>2474</v>
      </c>
      <c r="B339" s="319">
        <v>7.5</v>
      </c>
      <c r="C339" s="319">
        <v>100</v>
      </c>
      <c r="D339" s="319">
        <v>10</v>
      </c>
      <c r="E339" s="319">
        <v>12</v>
      </c>
      <c r="F339" s="320">
        <v>18490</v>
      </c>
      <c r="G339" s="320">
        <v>14465</v>
      </c>
      <c r="H339" s="317"/>
      <c r="I339" s="317"/>
      <c r="J339" s="317"/>
      <c r="K339" s="317"/>
      <c r="L339" s="317"/>
      <c r="M339" s="317"/>
      <c r="N339" s="317"/>
      <c r="O339" s="317"/>
      <c r="P339" s="317"/>
      <c r="Q339" s="317"/>
      <c r="R339" s="317"/>
    </row>
    <row r="340" spans="1:18" s="318" customFormat="1" ht="16.2">
      <c r="A340" s="319" t="s">
        <v>2475</v>
      </c>
      <c r="B340" s="319">
        <v>7.5</v>
      </c>
      <c r="C340" s="319">
        <v>125</v>
      </c>
      <c r="D340" s="319">
        <v>10</v>
      </c>
      <c r="E340" s="319">
        <v>12</v>
      </c>
      <c r="F340" s="320">
        <v>25215</v>
      </c>
      <c r="G340" s="320">
        <v>18475</v>
      </c>
      <c r="H340" s="317"/>
      <c r="I340" s="317"/>
      <c r="J340" s="317"/>
      <c r="K340" s="317"/>
      <c r="L340" s="317"/>
      <c r="M340" s="317"/>
      <c r="N340" s="317"/>
      <c r="O340" s="317"/>
      <c r="P340" s="317"/>
      <c r="Q340" s="317"/>
      <c r="R340" s="317"/>
    </row>
    <row r="341" spans="1:18" s="318" customFormat="1" ht="4.2" customHeight="1">
      <c r="A341" s="553"/>
      <c r="B341" s="554"/>
      <c r="C341" s="554"/>
      <c r="D341" s="554"/>
      <c r="E341" s="554"/>
      <c r="F341" s="554"/>
      <c r="G341" s="555"/>
      <c r="H341" s="317"/>
      <c r="I341" s="317"/>
      <c r="J341" s="317"/>
      <c r="K341" s="317"/>
      <c r="L341" s="317"/>
      <c r="M341" s="317"/>
      <c r="N341" s="317"/>
      <c r="O341" s="317"/>
      <c r="P341" s="317"/>
      <c r="Q341" s="317"/>
      <c r="R341" s="317"/>
    </row>
    <row r="342" spans="1:18" s="318" customFormat="1" ht="16.2">
      <c r="A342" s="319" t="s">
        <v>2476</v>
      </c>
      <c r="B342" s="319">
        <v>7.5</v>
      </c>
      <c r="C342" s="319">
        <v>80</v>
      </c>
      <c r="D342" s="319">
        <v>10</v>
      </c>
      <c r="E342" s="319">
        <v>12</v>
      </c>
      <c r="F342" s="320">
        <v>14215</v>
      </c>
      <c r="G342" s="320">
        <v>11050</v>
      </c>
      <c r="H342" s="317"/>
      <c r="I342" s="317"/>
      <c r="J342" s="317"/>
      <c r="K342" s="317"/>
      <c r="L342" s="317"/>
      <c r="M342" s="317"/>
      <c r="N342" s="317"/>
      <c r="O342" s="317"/>
      <c r="P342" s="317"/>
      <c r="Q342" s="317"/>
      <c r="R342" s="317"/>
    </row>
    <row r="343" spans="1:18" s="318" customFormat="1" ht="16.2">
      <c r="A343" s="319" t="s">
        <v>2477</v>
      </c>
      <c r="B343" s="319">
        <v>7.5</v>
      </c>
      <c r="C343" s="319">
        <v>100</v>
      </c>
      <c r="D343" s="319">
        <v>10</v>
      </c>
      <c r="E343" s="319">
        <v>12</v>
      </c>
      <c r="F343" s="320">
        <v>18690</v>
      </c>
      <c r="G343" s="320">
        <v>14650</v>
      </c>
      <c r="H343" s="317"/>
      <c r="I343" s="317"/>
      <c r="J343" s="317"/>
      <c r="K343" s="317"/>
      <c r="L343" s="317"/>
      <c r="M343" s="317"/>
      <c r="N343" s="317"/>
      <c r="O343" s="317"/>
      <c r="P343" s="317"/>
      <c r="Q343" s="317"/>
      <c r="R343" s="317"/>
    </row>
    <row r="344" spans="1:18" s="318" customFormat="1" ht="16.2">
      <c r="A344" s="319" t="s">
        <v>2478</v>
      </c>
      <c r="B344" s="319">
        <v>7.5</v>
      </c>
      <c r="C344" s="319">
        <v>125</v>
      </c>
      <c r="D344" s="319">
        <v>10</v>
      </c>
      <c r="E344" s="319">
        <v>12</v>
      </c>
      <c r="F344" s="320">
        <v>25475</v>
      </c>
      <c r="G344" s="320">
        <v>18740</v>
      </c>
      <c r="H344" s="317"/>
      <c r="I344" s="317"/>
      <c r="J344" s="317"/>
      <c r="K344" s="317"/>
      <c r="L344" s="317"/>
      <c r="M344" s="317"/>
      <c r="N344" s="317"/>
      <c r="O344" s="317"/>
      <c r="P344" s="317"/>
      <c r="Q344" s="317"/>
      <c r="R344" s="317"/>
    </row>
    <row r="345" spans="1:18" s="318" customFormat="1" ht="4.2" customHeight="1">
      <c r="A345" s="553"/>
      <c r="B345" s="554"/>
      <c r="C345" s="554"/>
      <c r="D345" s="554"/>
      <c r="E345" s="554"/>
      <c r="F345" s="554"/>
      <c r="G345" s="555"/>
      <c r="H345" s="317"/>
      <c r="I345" s="317"/>
      <c r="J345" s="317"/>
      <c r="K345" s="317"/>
      <c r="L345" s="317"/>
      <c r="M345" s="317"/>
      <c r="N345" s="317"/>
      <c r="O345" s="317"/>
      <c r="P345" s="317"/>
      <c r="Q345" s="317"/>
      <c r="R345" s="317"/>
    </row>
    <row r="346" spans="1:18" s="318" customFormat="1" ht="16.2">
      <c r="A346" s="319" t="s">
        <v>2479</v>
      </c>
      <c r="B346" s="319">
        <v>11</v>
      </c>
      <c r="C346" s="319">
        <v>80</v>
      </c>
      <c r="D346" s="319">
        <v>10</v>
      </c>
      <c r="E346" s="319">
        <v>12</v>
      </c>
      <c r="F346" s="320">
        <v>15640</v>
      </c>
      <c r="G346" s="320">
        <v>12475</v>
      </c>
      <c r="H346" s="317"/>
      <c r="I346" s="317"/>
      <c r="J346" s="317"/>
      <c r="K346" s="317"/>
      <c r="L346" s="317"/>
      <c r="M346" s="317"/>
      <c r="N346" s="317"/>
      <c r="O346" s="317"/>
      <c r="P346" s="317"/>
      <c r="Q346" s="317"/>
      <c r="R346" s="317"/>
    </row>
    <row r="347" spans="1:18" s="318" customFormat="1" ht="16.2">
      <c r="A347" s="319" t="s">
        <v>2480</v>
      </c>
      <c r="B347" s="319">
        <v>11</v>
      </c>
      <c r="C347" s="319">
        <v>100</v>
      </c>
      <c r="D347" s="319">
        <v>10</v>
      </c>
      <c r="E347" s="319">
        <v>12</v>
      </c>
      <c r="F347" s="320">
        <v>20715</v>
      </c>
      <c r="G347" s="320">
        <v>16675</v>
      </c>
      <c r="H347" s="317"/>
      <c r="I347" s="317"/>
      <c r="J347" s="317"/>
      <c r="K347" s="317"/>
      <c r="L347" s="317"/>
      <c r="M347" s="317"/>
      <c r="N347" s="317"/>
      <c r="O347" s="317"/>
      <c r="P347" s="317"/>
      <c r="Q347" s="317"/>
      <c r="R347" s="317"/>
    </row>
    <row r="348" spans="1:18" s="318" customFormat="1" ht="16.2">
      <c r="A348" s="319" t="s">
        <v>2481</v>
      </c>
      <c r="B348" s="319">
        <v>11</v>
      </c>
      <c r="C348" s="319">
        <v>125</v>
      </c>
      <c r="D348" s="319">
        <v>10</v>
      </c>
      <c r="E348" s="319">
        <v>12</v>
      </c>
      <c r="F348" s="320">
        <v>28100</v>
      </c>
      <c r="G348" s="320">
        <v>21375</v>
      </c>
      <c r="H348" s="317"/>
      <c r="I348" s="317"/>
      <c r="J348" s="317"/>
      <c r="K348" s="317"/>
      <c r="L348" s="317"/>
      <c r="M348" s="317"/>
      <c r="N348" s="317"/>
      <c r="O348" s="317"/>
      <c r="P348" s="317"/>
      <c r="Q348" s="317"/>
      <c r="R348" s="317"/>
    </row>
    <row r="349" spans="1:18" s="318" customFormat="1" ht="4.2" customHeight="1">
      <c r="A349" s="553"/>
      <c r="B349" s="554"/>
      <c r="C349" s="554"/>
      <c r="D349" s="554"/>
      <c r="E349" s="554"/>
      <c r="F349" s="554"/>
      <c r="G349" s="555"/>
      <c r="H349" s="317"/>
      <c r="I349" s="317"/>
      <c r="J349" s="317"/>
      <c r="K349" s="317"/>
      <c r="L349" s="317"/>
      <c r="M349" s="317"/>
      <c r="N349" s="317"/>
      <c r="O349" s="317"/>
      <c r="P349" s="317"/>
      <c r="Q349" s="317"/>
      <c r="R349" s="317"/>
    </row>
    <row r="350" spans="1:18" s="318" customFormat="1" ht="16.2">
      <c r="A350" s="319" t="s">
        <v>2482</v>
      </c>
      <c r="B350" s="319">
        <v>11</v>
      </c>
      <c r="C350" s="319">
        <v>80</v>
      </c>
      <c r="D350" s="319">
        <v>10</v>
      </c>
      <c r="E350" s="319">
        <v>12</v>
      </c>
      <c r="F350" s="320">
        <v>15900</v>
      </c>
      <c r="G350" s="320">
        <v>12750</v>
      </c>
      <c r="H350" s="317"/>
      <c r="I350" s="317"/>
      <c r="J350" s="317"/>
      <c r="K350" s="317"/>
      <c r="L350" s="317"/>
      <c r="M350" s="317"/>
      <c r="N350" s="317"/>
      <c r="O350" s="317"/>
      <c r="P350" s="317"/>
      <c r="Q350" s="317"/>
      <c r="R350" s="317"/>
    </row>
    <row r="351" spans="1:18" s="318" customFormat="1" ht="16.2">
      <c r="A351" s="319" t="s">
        <v>2483</v>
      </c>
      <c r="B351" s="319">
        <v>11</v>
      </c>
      <c r="C351" s="319">
        <v>100</v>
      </c>
      <c r="D351" s="319">
        <v>10</v>
      </c>
      <c r="E351" s="319">
        <v>12</v>
      </c>
      <c r="F351" s="320">
        <v>21115</v>
      </c>
      <c r="G351" s="320">
        <v>17090</v>
      </c>
      <c r="H351" s="317"/>
      <c r="I351" s="317"/>
      <c r="J351" s="317"/>
      <c r="K351" s="317"/>
      <c r="L351" s="317"/>
      <c r="M351" s="317"/>
      <c r="N351" s="317"/>
      <c r="O351" s="317"/>
      <c r="P351" s="317"/>
      <c r="Q351" s="317"/>
      <c r="R351" s="317"/>
    </row>
    <row r="352" spans="1:18" s="318" customFormat="1" ht="16.2">
      <c r="A352" s="319" t="s">
        <v>2484</v>
      </c>
      <c r="B352" s="319">
        <v>11</v>
      </c>
      <c r="C352" s="319">
        <v>125</v>
      </c>
      <c r="D352" s="319">
        <v>10</v>
      </c>
      <c r="E352" s="319">
        <v>12</v>
      </c>
      <c r="F352" s="320">
        <v>28640</v>
      </c>
      <c r="G352" s="320">
        <v>21900</v>
      </c>
      <c r="H352" s="317"/>
      <c r="I352" s="317"/>
      <c r="J352" s="317"/>
      <c r="K352" s="317"/>
      <c r="L352" s="317"/>
      <c r="M352" s="317"/>
      <c r="N352" s="317"/>
      <c r="O352" s="317"/>
      <c r="P352" s="317"/>
      <c r="Q352" s="317"/>
      <c r="R352" s="317"/>
    </row>
    <row r="353" spans="1:18" s="318" customFormat="1" ht="21.6">
      <c r="A353" s="556" t="s">
        <v>2485</v>
      </c>
      <c r="B353" s="557"/>
      <c r="C353" s="557"/>
      <c r="D353" s="557"/>
      <c r="E353" s="557"/>
      <c r="F353" s="557"/>
      <c r="G353" s="558"/>
      <c r="H353" s="317"/>
      <c r="I353" s="317"/>
      <c r="J353" s="317"/>
      <c r="K353" s="317"/>
      <c r="L353" s="317"/>
      <c r="M353" s="317"/>
      <c r="N353" s="317"/>
      <c r="O353" s="317"/>
      <c r="P353" s="317"/>
      <c r="Q353" s="317"/>
      <c r="R353" s="317"/>
    </row>
    <row r="354" spans="1:18" s="318" customFormat="1" ht="16.2">
      <c r="A354" s="319" t="s">
        <v>2486</v>
      </c>
      <c r="B354" s="319">
        <v>1.1000000000000001</v>
      </c>
      <c r="C354" s="319">
        <v>80</v>
      </c>
      <c r="D354" s="319">
        <v>10</v>
      </c>
      <c r="E354" s="319">
        <v>12</v>
      </c>
      <c r="F354" s="320">
        <v>11640</v>
      </c>
      <c r="G354" s="320">
        <v>8475</v>
      </c>
      <c r="H354" s="317"/>
      <c r="I354" s="317"/>
      <c r="J354" s="317"/>
      <c r="K354" s="317"/>
      <c r="L354" s="317"/>
      <c r="M354" s="317"/>
      <c r="N354" s="317"/>
      <c r="O354" s="317"/>
      <c r="P354" s="317"/>
      <c r="Q354" s="317"/>
      <c r="R354" s="317"/>
    </row>
    <row r="355" spans="1:18" s="318" customFormat="1" ht="16.2">
      <c r="A355" s="319" t="s">
        <v>2487</v>
      </c>
      <c r="B355" s="319">
        <v>1.1000000000000001</v>
      </c>
      <c r="C355" s="319">
        <v>100</v>
      </c>
      <c r="D355" s="319">
        <v>10</v>
      </c>
      <c r="E355" s="319">
        <v>12</v>
      </c>
      <c r="F355" s="320">
        <v>14940</v>
      </c>
      <c r="G355" s="320">
        <v>10915</v>
      </c>
      <c r="H355" s="317"/>
      <c r="I355" s="317"/>
      <c r="J355" s="317"/>
      <c r="K355" s="317"/>
      <c r="L355" s="317"/>
      <c r="M355" s="317"/>
      <c r="N355" s="317"/>
      <c r="O355" s="317"/>
      <c r="P355" s="317"/>
      <c r="Q355" s="317"/>
      <c r="R355" s="317"/>
    </row>
    <row r="356" spans="1:18" s="318" customFormat="1" ht="16.2">
      <c r="A356" s="319" t="s">
        <v>2488</v>
      </c>
      <c r="B356" s="319">
        <v>1.1000000000000001</v>
      </c>
      <c r="C356" s="319">
        <v>125</v>
      </c>
      <c r="D356" s="319">
        <v>10</v>
      </c>
      <c r="E356" s="319">
        <v>12</v>
      </c>
      <c r="F356" s="320">
        <v>20550</v>
      </c>
      <c r="G356" s="320">
        <v>13825</v>
      </c>
      <c r="H356" s="317"/>
      <c r="I356" s="317"/>
      <c r="J356" s="317"/>
      <c r="K356" s="317"/>
      <c r="L356" s="317"/>
      <c r="M356" s="317"/>
      <c r="N356" s="317"/>
      <c r="O356" s="317"/>
      <c r="P356" s="317"/>
      <c r="Q356" s="317"/>
      <c r="R356" s="317"/>
    </row>
    <row r="357" spans="1:18" s="318" customFormat="1" ht="4.2" customHeight="1">
      <c r="A357" s="553"/>
      <c r="B357" s="554"/>
      <c r="C357" s="554"/>
      <c r="D357" s="554"/>
      <c r="E357" s="554"/>
      <c r="F357" s="554"/>
      <c r="G357" s="555"/>
      <c r="H357" s="317"/>
      <c r="I357" s="317"/>
      <c r="J357" s="317"/>
      <c r="K357" s="317"/>
      <c r="L357" s="317"/>
      <c r="M357" s="317"/>
      <c r="N357" s="317"/>
      <c r="O357" s="317"/>
      <c r="P357" s="317"/>
      <c r="Q357" s="317"/>
      <c r="R357" s="317"/>
    </row>
    <row r="358" spans="1:18" s="318" customFormat="1" ht="16.2">
      <c r="A358" s="319" t="s">
        <v>2489</v>
      </c>
      <c r="B358" s="319">
        <v>2.2000000000000002</v>
      </c>
      <c r="C358" s="319">
        <v>80</v>
      </c>
      <c r="D358" s="319">
        <v>10</v>
      </c>
      <c r="E358" s="319">
        <v>12</v>
      </c>
      <c r="F358" s="320">
        <v>11975</v>
      </c>
      <c r="G358" s="320">
        <v>8815</v>
      </c>
      <c r="H358" s="317"/>
      <c r="I358" s="317"/>
      <c r="J358" s="317"/>
      <c r="K358" s="317"/>
      <c r="L358" s="317"/>
      <c r="M358" s="317"/>
      <c r="N358" s="317"/>
      <c r="O358" s="317"/>
      <c r="P358" s="317"/>
      <c r="Q358" s="317"/>
      <c r="R358" s="317"/>
    </row>
    <row r="359" spans="1:18" s="318" customFormat="1" ht="16.2">
      <c r="A359" s="319" t="s">
        <v>2490</v>
      </c>
      <c r="B359" s="319">
        <v>2.2000000000000002</v>
      </c>
      <c r="C359" s="319">
        <v>100</v>
      </c>
      <c r="D359" s="319">
        <v>10</v>
      </c>
      <c r="E359" s="319">
        <v>12</v>
      </c>
      <c r="F359" s="320">
        <v>15450</v>
      </c>
      <c r="G359" s="320">
        <v>11415</v>
      </c>
      <c r="H359" s="317"/>
      <c r="I359" s="317"/>
      <c r="J359" s="317"/>
      <c r="K359" s="317"/>
      <c r="L359" s="317"/>
      <c r="M359" s="317"/>
      <c r="N359" s="317"/>
      <c r="O359" s="317"/>
      <c r="P359" s="317"/>
      <c r="Q359" s="317"/>
      <c r="R359" s="317"/>
    </row>
    <row r="360" spans="1:18" s="318" customFormat="1" ht="16.2">
      <c r="A360" s="319" t="s">
        <v>2491</v>
      </c>
      <c r="B360" s="319">
        <v>2.2000000000000002</v>
      </c>
      <c r="C360" s="319">
        <v>125</v>
      </c>
      <c r="D360" s="319">
        <v>10</v>
      </c>
      <c r="E360" s="319">
        <v>12</v>
      </c>
      <c r="F360" s="320">
        <v>21240</v>
      </c>
      <c r="G360" s="320">
        <v>14500</v>
      </c>
      <c r="H360" s="317"/>
      <c r="I360" s="317"/>
      <c r="J360" s="317"/>
      <c r="K360" s="317"/>
      <c r="L360" s="317"/>
      <c r="M360" s="317"/>
      <c r="N360" s="317"/>
      <c r="O360" s="317"/>
      <c r="P360" s="317"/>
      <c r="Q360" s="317"/>
      <c r="R360" s="317"/>
    </row>
    <row r="361" spans="1:18" s="318" customFormat="1" ht="4.2" customHeight="1">
      <c r="A361" s="553"/>
      <c r="B361" s="554"/>
      <c r="C361" s="554"/>
      <c r="D361" s="554"/>
      <c r="E361" s="554"/>
      <c r="F361" s="554"/>
      <c r="G361" s="555"/>
      <c r="H361" s="317"/>
      <c r="I361" s="317"/>
      <c r="J361" s="317"/>
      <c r="K361" s="317"/>
      <c r="L361" s="317"/>
      <c r="M361" s="317"/>
      <c r="N361" s="317"/>
      <c r="O361" s="317"/>
      <c r="P361" s="317"/>
      <c r="Q361" s="317"/>
      <c r="R361" s="317"/>
    </row>
    <row r="362" spans="1:18" s="318" customFormat="1" ht="16.2">
      <c r="A362" s="319" t="s">
        <v>2492</v>
      </c>
      <c r="B362" s="319">
        <v>4</v>
      </c>
      <c r="C362" s="319">
        <v>80</v>
      </c>
      <c r="D362" s="319">
        <v>10</v>
      </c>
      <c r="E362" s="319">
        <v>12</v>
      </c>
      <c r="F362" s="320">
        <v>13040</v>
      </c>
      <c r="G362" s="320">
        <v>9875</v>
      </c>
      <c r="H362" s="317"/>
      <c r="I362" s="317"/>
      <c r="J362" s="317"/>
      <c r="K362" s="317"/>
      <c r="L362" s="317"/>
      <c r="M362" s="317"/>
      <c r="N362" s="317"/>
      <c r="O362" s="317"/>
      <c r="P362" s="317"/>
      <c r="Q362" s="317"/>
      <c r="R362" s="317"/>
    </row>
    <row r="363" spans="1:18" s="318" customFormat="1" ht="16.2">
      <c r="A363" s="319" t="s">
        <v>2493</v>
      </c>
      <c r="B363" s="319">
        <v>4</v>
      </c>
      <c r="C363" s="319">
        <v>100</v>
      </c>
      <c r="D363" s="319">
        <v>10</v>
      </c>
      <c r="E363" s="319">
        <v>12</v>
      </c>
      <c r="F363" s="320">
        <v>17040</v>
      </c>
      <c r="G363" s="320">
        <v>13015</v>
      </c>
      <c r="H363" s="317"/>
      <c r="I363" s="317"/>
      <c r="J363" s="317"/>
      <c r="K363" s="317"/>
      <c r="L363" s="317"/>
      <c r="M363" s="317"/>
      <c r="N363" s="317"/>
      <c r="O363" s="317"/>
      <c r="P363" s="317"/>
      <c r="Q363" s="317"/>
      <c r="R363" s="317"/>
    </row>
    <row r="364" spans="1:18" s="318" customFormat="1" ht="16.2">
      <c r="A364" s="319" t="s">
        <v>2494</v>
      </c>
      <c r="B364" s="319">
        <v>4</v>
      </c>
      <c r="C364" s="319">
        <v>125</v>
      </c>
      <c r="D364" s="319">
        <v>10</v>
      </c>
      <c r="E364" s="319">
        <v>12</v>
      </c>
      <c r="F364" s="320">
        <v>23365</v>
      </c>
      <c r="G364" s="320">
        <v>16625</v>
      </c>
      <c r="H364" s="317"/>
      <c r="I364" s="317"/>
      <c r="J364" s="317"/>
      <c r="K364" s="317"/>
      <c r="L364" s="317"/>
      <c r="M364" s="317"/>
      <c r="N364" s="317"/>
      <c r="O364" s="317"/>
      <c r="P364" s="317"/>
      <c r="Q364" s="317"/>
      <c r="R364" s="317"/>
    </row>
    <row r="365" spans="1:18" s="318" customFormat="1" ht="4.2" customHeight="1">
      <c r="A365" s="553"/>
      <c r="B365" s="554"/>
      <c r="C365" s="554"/>
      <c r="D365" s="554"/>
      <c r="E365" s="554"/>
      <c r="F365" s="554"/>
      <c r="G365" s="555"/>
      <c r="H365" s="317"/>
      <c r="I365" s="317"/>
      <c r="J365" s="317"/>
      <c r="K365" s="317"/>
      <c r="L365" s="317"/>
      <c r="M365" s="317"/>
      <c r="N365" s="317"/>
      <c r="O365" s="317"/>
      <c r="P365" s="317"/>
      <c r="Q365" s="317"/>
      <c r="R365" s="317"/>
    </row>
    <row r="366" spans="1:18" s="318" customFormat="1" ht="16.2">
      <c r="A366" s="319" t="s">
        <v>2495</v>
      </c>
      <c r="B366" s="319">
        <v>5.5</v>
      </c>
      <c r="C366" s="319">
        <v>80</v>
      </c>
      <c r="D366" s="319">
        <v>10</v>
      </c>
      <c r="E366" s="319">
        <v>12</v>
      </c>
      <c r="F366" s="320">
        <v>14775</v>
      </c>
      <c r="G366" s="320">
        <v>11625</v>
      </c>
      <c r="H366" s="317"/>
      <c r="I366" s="317"/>
      <c r="J366" s="317"/>
      <c r="K366" s="317"/>
      <c r="L366" s="317"/>
      <c r="M366" s="317"/>
      <c r="N366" s="317"/>
      <c r="O366" s="317"/>
      <c r="P366" s="317"/>
      <c r="Q366" s="317"/>
      <c r="R366" s="317"/>
    </row>
    <row r="367" spans="1:18" s="318" customFormat="1" ht="16.2">
      <c r="A367" s="319" t="s">
        <v>2496</v>
      </c>
      <c r="B367" s="319">
        <v>5.5</v>
      </c>
      <c r="C367" s="319">
        <v>100</v>
      </c>
      <c r="D367" s="319">
        <v>10</v>
      </c>
      <c r="E367" s="319">
        <v>12</v>
      </c>
      <c r="F367" s="320">
        <v>19540</v>
      </c>
      <c r="G367" s="320">
        <v>15515</v>
      </c>
      <c r="H367" s="317"/>
      <c r="I367" s="317"/>
      <c r="J367" s="317"/>
      <c r="K367" s="317"/>
      <c r="L367" s="317"/>
      <c r="M367" s="317"/>
      <c r="N367" s="317"/>
      <c r="O367" s="317"/>
      <c r="P367" s="317"/>
      <c r="Q367" s="317"/>
      <c r="R367" s="317"/>
    </row>
    <row r="368" spans="1:18" s="318" customFormat="1" ht="16.2">
      <c r="A368" s="319" t="s">
        <v>2497</v>
      </c>
      <c r="B368" s="319">
        <v>5.5</v>
      </c>
      <c r="C368" s="319">
        <v>125</v>
      </c>
      <c r="D368" s="319">
        <v>10</v>
      </c>
      <c r="E368" s="319">
        <v>12</v>
      </c>
      <c r="F368" s="320">
        <v>26615</v>
      </c>
      <c r="G368" s="320">
        <v>19875</v>
      </c>
      <c r="H368" s="317"/>
      <c r="I368" s="317"/>
      <c r="J368" s="317"/>
      <c r="K368" s="317"/>
      <c r="L368" s="317"/>
      <c r="M368" s="317"/>
      <c r="N368" s="317"/>
      <c r="O368" s="317"/>
      <c r="P368" s="317"/>
      <c r="Q368" s="317"/>
      <c r="R368" s="317"/>
    </row>
    <row r="369" spans="1:18" s="318" customFormat="1" ht="4.2" customHeight="1">
      <c r="A369" s="553"/>
      <c r="B369" s="554"/>
      <c r="C369" s="554"/>
      <c r="D369" s="554"/>
      <c r="E369" s="554"/>
      <c r="F369" s="554"/>
      <c r="G369" s="555"/>
      <c r="H369" s="317"/>
      <c r="I369" s="317"/>
      <c r="J369" s="317"/>
      <c r="K369" s="317"/>
      <c r="L369" s="317"/>
      <c r="M369" s="317"/>
      <c r="N369" s="317"/>
      <c r="O369" s="317"/>
      <c r="P369" s="317"/>
      <c r="Q369" s="317"/>
      <c r="R369" s="317"/>
    </row>
    <row r="370" spans="1:18" s="318" customFormat="1" ht="16.2">
      <c r="A370" s="319" t="s">
        <v>2498</v>
      </c>
      <c r="B370" s="319">
        <v>5.5</v>
      </c>
      <c r="C370" s="319">
        <v>80</v>
      </c>
      <c r="D370" s="319">
        <v>10</v>
      </c>
      <c r="E370" s="319">
        <v>12</v>
      </c>
      <c r="F370" s="320">
        <v>14190</v>
      </c>
      <c r="G370" s="320">
        <v>11040</v>
      </c>
      <c r="H370" s="317"/>
      <c r="I370" s="317"/>
      <c r="J370" s="317"/>
      <c r="K370" s="317"/>
      <c r="L370" s="317"/>
      <c r="M370" s="317"/>
      <c r="N370" s="317"/>
      <c r="O370" s="317"/>
      <c r="P370" s="317"/>
      <c r="Q370" s="317"/>
      <c r="R370" s="317"/>
    </row>
    <row r="371" spans="1:18" s="318" customFormat="1" ht="16.2">
      <c r="A371" s="319" t="s">
        <v>2499</v>
      </c>
      <c r="B371" s="319">
        <v>5.5</v>
      </c>
      <c r="C371" s="319">
        <v>100</v>
      </c>
      <c r="D371" s="319">
        <v>10</v>
      </c>
      <c r="E371" s="319">
        <v>12</v>
      </c>
      <c r="F371" s="320">
        <v>18650</v>
      </c>
      <c r="G371" s="320">
        <v>14625</v>
      </c>
      <c r="H371" s="317"/>
      <c r="I371" s="317"/>
      <c r="J371" s="317"/>
      <c r="K371" s="317"/>
      <c r="L371" s="317"/>
      <c r="M371" s="317"/>
      <c r="N371" s="317"/>
      <c r="O371" s="317"/>
      <c r="P371" s="317"/>
      <c r="Q371" s="317"/>
      <c r="R371" s="317"/>
    </row>
    <row r="372" spans="1:18" s="318" customFormat="1" ht="16.2">
      <c r="A372" s="319" t="s">
        <v>2500</v>
      </c>
      <c r="B372" s="319">
        <v>5.5</v>
      </c>
      <c r="C372" s="319">
        <v>125</v>
      </c>
      <c r="D372" s="319">
        <v>10</v>
      </c>
      <c r="E372" s="319">
        <v>12</v>
      </c>
      <c r="F372" s="320">
        <v>25425</v>
      </c>
      <c r="G372" s="320">
        <v>18700</v>
      </c>
      <c r="H372" s="317"/>
      <c r="I372" s="317"/>
      <c r="J372" s="317"/>
      <c r="K372" s="317"/>
      <c r="L372" s="317"/>
      <c r="M372" s="317"/>
      <c r="N372" s="317"/>
      <c r="O372" s="317"/>
      <c r="P372" s="317"/>
      <c r="Q372" s="317"/>
      <c r="R372" s="317"/>
    </row>
    <row r="373" spans="1:18" s="318" customFormat="1" ht="4.2" customHeight="1">
      <c r="A373" s="553"/>
      <c r="B373" s="554"/>
      <c r="C373" s="554"/>
      <c r="D373" s="554"/>
      <c r="E373" s="554"/>
      <c r="F373" s="554"/>
      <c r="G373" s="555"/>
      <c r="H373" s="317"/>
      <c r="I373" s="317"/>
      <c r="J373" s="317"/>
      <c r="K373" s="317"/>
      <c r="L373" s="317"/>
      <c r="M373" s="317"/>
      <c r="N373" s="317"/>
      <c r="O373" s="317"/>
      <c r="P373" s="317"/>
      <c r="Q373" s="317"/>
      <c r="R373" s="317"/>
    </row>
    <row r="374" spans="1:18" s="318" customFormat="1" ht="16.2">
      <c r="A374" s="319" t="s">
        <v>2501</v>
      </c>
      <c r="B374" s="319">
        <v>7.5</v>
      </c>
      <c r="C374" s="319">
        <v>80</v>
      </c>
      <c r="D374" s="319">
        <v>10</v>
      </c>
      <c r="E374" s="319">
        <v>12</v>
      </c>
      <c r="F374" s="320">
        <v>14725</v>
      </c>
      <c r="G374" s="320">
        <v>11565</v>
      </c>
      <c r="H374" s="317"/>
      <c r="I374" s="317"/>
      <c r="J374" s="317"/>
      <c r="K374" s="317"/>
      <c r="L374" s="317"/>
      <c r="M374" s="317"/>
      <c r="N374" s="317"/>
      <c r="O374" s="317"/>
      <c r="P374" s="317"/>
      <c r="Q374" s="317"/>
      <c r="R374" s="317"/>
    </row>
    <row r="375" spans="1:18" s="318" customFormat="1" ht="16.2">
      <c r="A375" s="319" t="s">
        <v>2502</v>
      </c>
      <c r="B375" s="319">
        <v>7.5</v>
      </c>
      <c r="C375" s="319">
        <v>100</v>
      </c>
      <c r="D375" s="319">
        <v>10</v>
      </c>
      <c r="E375" s="319">
        <v>12</v>
      </c>
      <c r="F375" s="320">
        <v>19450</v>
      </c>
      <c r="G375" s="320">
        <v>15425</v>
      </c>
      <c r="H375" s="317"/>
      <c r="I375" s="317"/>
      <c r="J375" s="317"/>
      <c r="K375" s="317"/>
      <c r="L375" s="317"/>
      <c r="M375" s="317"/>
      <c r="N375" s="317"/>
      <c r="O375" s="317"/>
      <c r="P375" s="317"/>
      <c r="Q375" s="317"/>
      <c r="R375" s="317"/>
    </row>
    <row r="376" spans="1:18" s="318" customFormat="1" ht="16.2">
      <c r="A376" s="319" t="s">
        <v>2503</v>
      </c>
      <c r="B376" s="319">
        <v>7.5</v>
      </c>
      <c r="C376" s="319">
        <v>125</v>
      </c>
      <c r="D376" s="319">
        <v>10</v>
      </c>
      <c r="E376" s="319">
        <v>12</v>
      </c>
      <c r="F376" s="320">
        <v>26500</v>
      </c>
      <c r="G376" s="320">
        <v>19765</v>
      </c>
      <c r="H376" s="317"/>
      <c r="I376" s="317"/>
      <c r="J376" s="317"/>
      <c r="K376" s="317"/>
      <c r="L376" s="317"/>
      <c r="M376" s="317"/>
      <c r="N376" s="317"/>
      <c r="O376" s="317"/>
      <c r="P376" s="317"/>
      <c r="Q376" s="317"/>
      <c r="R376" s="317"/>
    </row>
    <row r="377" spans="1:18" s="318" customFormat="1" ht="4.2" customHeight="1">
      <c r="A377" s="553"/>
      <c r="B377" s="554"/>
      <c r="C377" s="554"/>
      <c r="D377" s="554"/>
      <c r="E377" s="554"/>
      <c r="F377" s="554"/>
      <c r="G377" s="555"/>
      <c r="H377" s="317"/>
      <c r="I377" s="317"/>
      <c r="J377" s="317"/>
      <c r="K377" s="317"/>
      <c r="L377" s="317"/>
      <c r="M377" s="317"/>
      <c r="N377" s="317"/>
      <c r="O377" s="317"/>
      <c r="P377" s="317"/>
      <c r="Q377" s="317"/>
      <c r="R377" s="317"/>
    </row>
    <row r="378" spans="1:18" s="318" customFormat="1" ht="16.2">
      <c r="A378" s="319" t="s">
        <v>2504</v>
      </c>
      <c r="B378" s="319">
        <v>7.5</v>
      </c>
      <c r="C378" s="319">
        <v>80</v>
      </c>
      <c r="D378" s="319">
        <v>10</v>
      </c>
      <c r="E378" s="319">
        <v>12</v>
      </c>
      <c r="F378" s="320">
        <v>14840</v>
      </c>
      <c r="G378" s="320">
        <v>11675</v>
      </c>
      <c r="H378" s="317"/>
      <c r="I378" s="317"/>
      <c r="J378" s="317"/>
      <c r="K378" s="317"/>
      <c r="L378" s="317"/>
      <c r="M378" s="317"/>
      <c r="N378" s="317"/>
      <c r="O378" s="317"/>
      <c r="P378" s="317"/>
      <c r="Q378" s="317"/>
      <c r="R378" s="317"/>
    </row>
    <row r="379" spans="1:18" s="318" customFormat="1" ht="16.2">
      <c r="A379" s="319" t="s">
        <v>2505</v>
      </c>
      <c r="B379" s="319">
        <v>7.5</v>
      </c>
      <c r="C379" s="319">
        <v>100</v>
      </c>
      <c r="D379" s="319">
        <v>10</v>
      </c>
      <c r="E379" s="319">
        <v>12</v>
      </c>
      <c r="F379" s="320">
        <v>19615</v>
      </c>
      <c r="G379" s="320">
        <v>15590</v>
      </c>
      <c r="H379" s="317"/>
      <c r="I379" s="317"/>
      <c r="J379" s="317"/>
      <c r="K379" s="317"/>
      <c r="L379" s="317"/>
      <c r="M379" s="317"/>
      <c r="N379" s="317"/>
      <c r="O379" s="317"/>
      <c r="P379" s="317"/>
      <c r="Q379" s="317"/>
      <c r="R379" s="317"/>
    </row>
    <row r="380" spans="1:18" s="318" customFormat="1" ht="16.2">
      <c r="A380" s="319" t="s">
        <v>2506</v>
      </c>
      <c r="B380" s="319">
        <v>7.5</v>
      </c>
      <c r="C380" s="319">
        <v>125</v>
      </c>
      <c r="D380" s="319">
        <v>10</v>
      </c>
      <c r="E380" s="319">
        <v>12</v>
      </c>
      <c r="F380" s="320">
        <v>26725</v>
      </c>
      <c r="G380" s="320">
        <v>19990</v>
      </c>
      <c r="H380" s="317"/>
      <c r="I380" s="317"/>
      <c r="J380" s="317"/>
      <c r="K380" s="317"/>
      <c r="L380" s="317"/>
      <c r="M380" s="317"/>
      <c r="N380" s="317"/>
      <c r="O380" s="317"/>
      <c r="P380" s="317"/>
      <c r="Q380" s="317"/>
      <c r="R380" s="317"/>
    </row>
    <row r="381" spans="1:18" s="318" customFormat="1" ht="4.2" customHeight="1">
      <c r="A381" s="553"/>
      <c r="B381" s="554"/>
      <c r="C381" s="554"/>
      <c r="D381" s="554"/>
      <c r="E381" s="554"/>
      <c r="F381" s="554"/>
      <c r="G381" s="555"/>
      <c r="H381" s="317"/>
      <c r="I381" s="317"/>
      <c r="J381" s="317"/>
      <c r="K381" s="317"/>
      <c r="L381" s="317"/>
      <c r="M381" s="317"/>
      <c r="N381" s="317"/>
      <c r="O381" s="317"/>
      <c r="P381" s="317"/>
      <c r="Q381" s="317"/>
      <c r="R381" s="317"/>
    </row>
    <row r="382" spans="1:18" s="318" customFormat="1" ht="16.2">
      <c r="A382" s="319" t="s">
        <v>2507</v>
      </c>
      <c r="B382" s="319">
        <v>11</v>
      </c>
      <c r="C382" s="319">
        <v>80</v>
      </c>
      <c r="D382" s="319">
        <v>10</v>
      </c>
      <c r="E382" s="319">
        <v>12</v>
      </c>
      <c r="F382" s="320">
        <v>16325</v>
      </c>
      <c r="G382" s="320">
        <v>13165</v>
      </c>
      <c r="H382" s="317"/>
      <c r="I382" s="317"/>
      <c r="J382" s="317"/>
      <c r="K382" s="317"/>
      <c r="L382" s="317"/>
      <c r="M382" s="317"/>
      <c r="N382" s="317"/>
      <c r="O382" s="317"/>
      <c r="P382" s="317"/>
      <c r="Q382" s="317"/>
      <c r="R382" s="317"/>
    </row>
    <row r="383" spans="1:18" s="318" customFormat="1" ht="16.2">
      <c r="A383" s="319" t="s">
        <v>2508</v>
      </c>
      <c r="B383" s="319">
        <v>11</v>
      </c>
      <c r="C383" s="319">
        <v>100</v>
      </c>
      <c r="D383" s="319">
        <v>10</v>
      </c>
      <c r="E383" s="319">
        <v>12</v>
      </c>
      <c r="F383" s="320">
        <v>21740</v>
      </c>
      <c r="G383" s="320">
        <v>17715</v>
      </c>
      <c r="H383" s="317"/>
      <c r="I383" s="317"/>
      <c r="J383" s="317"/>
      <c r="K383" s="317"/>
      <c r="L383" s="317"/>
      <c r="M383" s="317"/>
      <c r="N383" s="317"/>
      <c r="O383" s="317"/>
      <c r="P383" s="317"/>
      <c r="Q383" s="317"/>
      <c r="R383" s="317"/>
    </row>
    <row r="384" spans="1:18" s="318" customFormat="1" ht="16.2">
      <c r="A384" s="319" t="s">
        <v>2509</v>
      </c>
      <c r="B384" s="319">
        <v>11</v>
      </c>
      <c r="C384" s="319">
        <v>125</v>
      </c>
      <c r="D384" s="319">
        <v>10</v>
      </c>
      <c r="E384" s="319">
        <v>12</v>
      </c>
      <c r="F384" s="320">
        <v>29475</v>
      </c>
      <c r="G384" s="320">
        <v>22740</v>
      </c>
      <c r="H384" s="317"/>
      <c r="I384" s="317"/>
      <c r="J384" s="317"/>
      <c r="K384" s="317"/>
      <c r="L384" s="317"/>
      <c r="M384" s="317"/>
      <c r="N384" s="317"/>
      <c r="O384" s="317"/>
      <c r="P384" s="317"/>
      <c r="Q384" s="317"/>
      <c r="R384" s="317"/>
    </row>
    <row r="385" spans="1:18" s="318" customFormat="1" ht="4.2" customHeight="1">
      <c r="A385" s="553"/>
      <c r="B385" s="554"/>
      <c r="C385" s="554"/>
      <c r="D385" s="554"/>
      <c r="E385" s="554"/>
      <c r="F385" s="554"/>
      <c r="G385" s="555"/>
      <c r="H385" s="317"/>
      <c r="I385" s="317"/>
      <c r="J385" s="317"/>
      <c r="K385" s="317"/>
      <c r="L385" s="317"/>
      <c r="M385" s="317"/>
      <c r="N385" s="317"/>
      <c r="O385" s="317"/>
      <c r="P385" s="317"/>
      <c r="Q385" s="317"/>
      <c r="R385" s="317"/>
    </row>
    <row r="386" spans="1:18" s="318" customFormat="1" ht="16.2">
      <c r="A386" s="319" t="s">
        <v>2510</v>
      </c>
      <c r="B386" s="319">
        <v>11</v>
      </c>
      <c r="C386" s="319">
        <v>80</v>
      </c>
      <c r="D386" s="319">
        <v>10</v>
      </c>
      <c r="E386" s="319">
        <v>12</v>
      </c>
      <c r="F386" s="320">
        <v>16440</v>
      </c>
      <c r="G386" s="320">
        <v>13275</v>
      </c>
      <c r="H386" s="317"/>
      <c r="I386" s="317"/>
      <c r="J386" s="317"/>
      <c r="K386" s="317"/>
      <c r="L386" s="317"/>
      <c r="M386" s="317"/>
      <c r="N386" s="317"/>
      <c r="O386" s="317"/>
      <c r="P386" s="317"/>
      <c r="Q386" s="317"/>
      <c r="R386" s="317"/>
    </row>
    <row r="387" spans="1:18" s="318" customFormat="1" ht="16.2">
      <c r="A387" s="319" t="s">
        <v>2511</v>
      </c>
      <c r="B387" s="319">
        <v>11</v>
      </c>
      <c r="C387" s="319">
        <v>100</v>
      </c>
      <c r="D387" s="319">
        <v>10</v>
      </c>
      <c r="E387" s="319">
        <v>12</v>
      </c>
      <c r="F387" s="320">
        <v>21900</v>
      </c>
      <c r="G387" s="320">
        <v>17875</v>
      </c>
      <c r="H387" s="317"/>
      <c r="I387" s="317"/>
      <c r="J387" s="317"/>
      <c r="K387" s="317"/>
      <c r="L387" s="317"/>
      <c r="M387" s="317"/>
      <c r="N387" s="317"/>
      <c r="O387" s="317"/>
      <c r="P387" s="317"/>
      <c r="Q387" s="317"/>
      <c r="R387" s="317"/>
    </row>
    <row r="388" spans="1:18" s="318" customFormat="1" ht="16.2">
      <c r="A388" s="319" t="s">
        <v>2512</v>
      </c>
      <c r="B388" s="319">
        <v>11</v>
      </c>
      <c r="C388" s="319">
        <v>125</v>
      </c>
      <c r="D388" s="319">
        <v>10</v>
      </c>
      <c r="E388" s="319">
        <v>12</v>
      </c>
      <c r="F388" s="320">
        <v>29700</v>
      </c>
      <c r="G388" s="320">
        <v>22965</v>
      </c>
      <c r="H388" s="317"/>
      <c r="I388" s="317"/>
      <c r="J388" s="317"/>
      <c r="K388" s="317"/>
      <c r="L388" s="317"/>
      <c r="M388" s="317"/>
      <c r="N388" s="317"/>
      <c r="O388" s="317"/>
      <c r="P388" s="317"/>
      <c r="Q388" s="317"/>
      <c r="R388" s="317"/>
    </row>
    <row r="389" spans="1:18" s="318" customFormat="1" ht="4.2" customHeight="1">
      <c r="A389" s="553"/>
      <c r="B389" s="554"/>
      <c r="C389" s="554"/>
      <c r="D389" s="554"/>
      <c r="E389" s="554"/>
      <c r="F389" s="554"/>
      <c r="G389" s="555"/>
      <c r="H389" s="317"/>
      <c r="I389" s="317"/>
      <c r="J389" s="317"/>
      <c r="K389" s="317"/>
      <c r="L389" s="317"/>
      <c r="M389" s="317"/>
      <c r="N389" s="317"/>
      <c r="O389" s="317"/>
      <c r="P389" s="317"/>
      <c r="Q389" s="317"/>
      <c r="R389" s="317"/>
    </row>
    <row r="390" spans="1:18" s="318" customFormat="1" ht="16.2">
      <c r="A390" s="319" t="s">
        <v>2513</v>
      </c>
      <c r="B390" s="319">
        <v>11</v>
      </c>
      <c r="C390" s="319">
        <v>80</v>
      </c>
      <c r="D390" s="319">
        <v>10</v>
      </c>
      <c r="E390" s="319">
        <v>12</v>
      </c>
      <c r="F390" s="320">
        <v>16525</v>
      </c>
      <c r="G390" s="320">
        <v>13375</v>
      </c>
      <c r="H390" s="317"/>
      <c r="I390" s="317"/>
      <c r="J390" s="317"/>
      <c r="K390" s="317"/>
      <c r="L390" s="317"/>
      <c r="M390" s="317"/>
      <c r="N390" s="317"/>
      <c r="O390" s="317"/>
      <c r="P390" s="317"/>
      <c r="Q390" s="317"/>
      <c r="R390" s="317"/>
    </row>
    <row r="391" spans="1:18" s="318" customFormat="1" ht="16.2">
      <c r="A391" s="319" t="s">
        <v>2514</v>
      </c>
      <c r="B391" s="319">
        <v>11</v>
      </c>
      <c r="C391" s="319">
        <v>100</v>
      </c>
      <c r="D391" s="319">
        <v>10</v>
      </c>
      <c r="E391" s="319">
        <v>12</v>
      </c>
      <c r="F391" s="320">
        <v>22050</v>
      </c>
      <c r="G391" s="320">
        <v>18015</v>
      </c>
      <c r="H391" s="317"/>
      <c r="I391" s="317"/>
      <c r="J391" s="317"/>
      <c r="K391" s="317"/>
      <c r="L391" s="317"/>
      <c r="M391" s="317"/>
      <c r="N391" s="317"/>
      <c r="O391" s="317"/>
      <c r="P391" s="317"/>
      <c r="Q391" s="317"/>
      <c r="R391" s="317"/>
    </row>
    <row r="392" spans="1:18" s="318" customFormat="1" ht="16.2">
      <c r="A392" s="319" t="s">
        <v>2515</v>
      </c>
      <c r="B392" s="319">
        <v>11</v>
      </c>
      <c r="C392" s="319">
        <v>125</v>
      </c>
      <c r="D392" s="319">
        <v>10</v>
      </c>
      <c r="E392" s="319">
        <v>12</v>
      </c>
      <c r="F392" s="320">
        <v>29890</v>
      </c>
      <c r="G392" s="320">
        <v>23150</v>
      </c>
      <c r="H392" s="317"/>
      <c r="I392" s="317"/>
      <c r="J392" s="317"/>
      <c r="K392" s="317"/>
      <c r="L392" s="317"/>
      <c r="M392" s="317"/>
      <c r="N392" s="317"/>
      <c r="O392" s="317"/>
      <c r="P392" s="317"/>
      <c r="Q392" s="317"/>
      <c r="R392" s="317"/>
    </row>
    <row r="393" spans="1:18" s="318" customFormat="1" ht="4.2" customHeight="1">
      <c r="A393" s="553"/>
      <c r="B393" s="554"/>
      <c r="C393" s="554"/>
      <c r="D393" s="554"/>
      <c r="E393" s="554"/>
      <c r="F393" s="554"/>
      <c r="G393" s="555"/>
      <c r="H393" s="317"/>
      <c r="I393" s="317"/>
      <c r="J393" s="317"/>
      <c r="K393" s="317"/>
      <c r="L393" s="317"/>
      <c r="M393" s="317"/>
      <c r="N393" s="317"/>
      <c r="O393" s="317"/>
      <c r="P393" s="317"/>
      <c r="Q393" s="317"/>
      <c r="R393" s="317"/>
    </row>
    <row r="394" spans="1:18" s="318" customFormat="1" ht="16.2">
      <c r="A394" s="319" t="s">
        <v>2516</v>
      </c>
      <c r="B394" s="319">
        <v>15</v>
      </c>
      <c r="C394" s="319">
        <v>80</v>
      </c>
      <c r="D394" s="319">
        <v>10</v>
      </c>
      <c r="E394" s="319">
        <v>12</v>
      </c>
      <c r="F394" s="320">
        <v>17390</v>
      </c>
      <c r="G394" s="320">
        <v>14225</v>
      </c>
      <c r="H394" s="317"/>
      <c r="I394" s="317"/>
      <c r="J394" s="317"/>
      <c r="K394" s="317"/>
      <c r="L394" s="317"/>
      <c r="M394" s="317"/>
      <c r="N394" s="317"/>
      <c r="O394" s="317"/>
      <c r="P394" s="317"/>
      <c r="Q394" s="317"/>
      <c r="R394" s="317"/>
    </row>
    <row r="395" spans="1:18" s="318" customFormat="1" ht="16.2">
      <c r="A395" s="319" t="s">
        <v>2517</v>
      </c>
      <c r="B395" s="319">
        <v>15</v>
      </c>
      <c r="C395" s="319">
        <v>100</v>
      </c>
      <c r="D395" s="319">
        <v>10</v>
      </c>
      <c r="E395" s="319">
        <v>12</v>
      </c>
      <c r="F395" s="320">
        <v>23325</v>
      </c>
      <c r="G395" s="320">
        <v>19300</v>
      </c>
      <c r="H395" s="317"/>
      <c r="I395" s="317"/>
      <c r="J395" s="317"/>
      <c r="K395" s="317"/>
      <c r="L395" s="317"/>
      <c r="M395" s="317"/>
      <c r="N395" s="317"/>
      <c r="O395" s="317"/>
      <c r="P395" s="317"/>
      <c r="Q395" s="317"/>
      <c r="R395" s="317"/>
    </row>
    <row r="396" spans="1:18" s="318" customFormat="1" ht="16.2">
      <c r="A396" s="319" t="s">
        <v>2518</v>
      </c>
      <c r="B396" s="319">
        <v>15</v>
      </c>
      <c r="C396" s="319">
        <v>125</v>
      </c>
      <c r="D396" s="319">
        <v>10</v>
      </c>
      <c r="E396" s="319">
        <v>12</v>
      </c>
      <c r="F396" s="320">
        <v>31600</v>
      </c>
      <c r="G396" s="320">
        <v>24865</v>
      </c>
      <c r="H396" s="317"/>
      <c r="I396" s="317"/>
      <c r="J396" s="317"/>
      <c r="K396" s="317"/>
      <c r="L396" s="317"/>
      <c r="M396" s="317"/>
      <c r="N396" s="317"/>
      <c r="O396" s="317"/>
      <c r="P396" s="317"/>
      <c r="Q396" s="317"/>
      <c r="R396" s="317"/>
    </row>
    <row r="397" spans="1:18" s="318" customFormat="1" ht="4.2" customHeight="1">
      <c r="A397" s="553"/>
      <c r="B397" s="554"/>
      <c r="C397" s="554"/>
      <c r="D397" s="554"/>
      <c r="E397" s="554"/>
      <c r="F397" s="554"/>
      <c r="G397" s="555"/>
      <c r="H397" s="317"/>
      <c r="I397" s="317"/>
      <c r="J397" s="317"/>
      <c r="K397" s="317"/>
      <c r="L397" s="317"/>
      <c r="M397" s="317"/>
      <c r="N397" s="317"/>
      <c r="O397" s="317"/>
      <c r="P397" s="317"/>
      <c r="Q397" s="317"/>
      <c r="R397" s="317"/>
    </row>
    <row r="398" spans="1:18" s="318" customFormat="1" ht="16.2">
      <c r="A398" s="319" t="s">
        <v>2519</v>
      </c>
      <c r="B398" s="319">
        <v>15</v>
      </c>
      <c r="C398" s="319">
        <v>80</v>
      </c>
      <c r="D398" s="319">
        <v>10</v>
      </c>
      <c r="E398" s="319">
        <v>12</v>
      </c>
      <c r="F398" s="320">
        <v>17550</v>
      </c>
      <c r="G398" s="320">
        <v>14400</v>
      </c>
      <c r="H398" s="317"/>
      <c r="I398" s="317"/>
      <c r="J398" s="317"/>
      <c r="K398" s="317"/>
      <c r="L398" s="317"/>
      <c r="M398" s="317"/>
      <c r="N398" s="317"/>
      <c r="O398" s="317"/>
      <c r="P398" s="317"/>
      <c r="Q398" s="317"/>
      <c r="R398" s="317"/>
    </row>
    <row r="399" spans="1:18" s="318" customFormat="1" ht="16.2">
      <c r="A399" s="319" t="s">
        <v>2520</v>
      </c>
      <c r="B399" s="319">
        <v>15</v>
      </c>
      <c r="C399" s="319">
        <v>100</v>
      </c>
      <c r="D399" s="319">
        <v>10</v>
      </c>
      <c r="E399" s="319">
        <v>12</v>
      </c>
      <c r="F399" s="320">
        <v>23575</v>
      </c>
      <c r="G399" s="320">
        <v>19550</v>
      </c>
      <c r="H399" s="317"/>
      <c r="I399" s="317"/>
      <c r="J399" s="317"/>
      <c r="K399" s="317"/>
      <c r="L399" s="317"/>
      <c r="M399" s="317"/>
      <c r="N399" s="317"/>
      <c r="O399" s="317"/>
      <c r="P399" s="317"/>
      <c r="Q399" s="317"/>
      <c r="R399" s="317"/>
    </row>
    <row r="400" spans="1:18" s="318" customFormat="1" ht="16.2">
      <c r="A400" s="319" t="s">
        <v>2521</v>
      </c>
      <c r="B400" s="319">
        <v>15</v>
      </c>
      <c r="C400" s="319">
        <v>125</v>
      </c>
      <c r="D400" s="319">
        <v>10</v>
      </c>
      <c r="E400" s="319">
        <v>12</v>
      </c>
      <c r="F400" s="320">
        <v>31940</v>
      </c>
      <c r="G400" s="320">
        <v>25200</v>
      </c>
      <c r="H400" s="317"/>
      <c r="I400" s="317"/>
      <c r="J400" s="317"/>
      <c r="K400" s="317"/>
      <c r="L400" s="317"/>
      <c r="M400" s="317"/>
      <c r="N400" s="317"/>
      <c r="O400" s="317"/>
      <c r="P400" s="317"/>
      <c r="Q400" s="317"/>
      <c r="R400" s="317"/>
    </row>
    <row r="401" spans="1:7" s="318" customFormat="1" ht="13.8">
      <c r="B401" s="321"/>
      <c r="C401" s="321"/>
      <c r="D401" s="321"/>
      <c r="E401" s="321"/>
      <c r="F401" s="322"/>
      <c r="G401" s="322"/>
    </row>
    <row r="402" spans="1:7" s="318" customFormat="1" ht="13.8">
      <c r="B402" s="321"/>
      <c r="C402" s="321"/>
      <c r="D402" s="321"/>
      <c r="E402" s="321"/>
      <c r="F402" s="322"/>
      <c r="G402" s="322"/>
    </row>
    <row r="403" spans="1:7" s="318" customFormat="1">
      <c r="A403" s="311"/>
      <c r="B403" s="311"/>
      <c r="C403" s="311"/>
      <c r="D403" s="311"/>
      <c r="E403" s="311"/>
      <c r="F403" s="323"/>
      <c r="G403" s="323"/>
    </row>
    <row r="404" spans="1:7" s="318" customFormat="1">
      <c r="A404" s="311"/>
      <c r="B404" s="311"/>
      <c r="C404" s="311"/>
      <c r="D404" s="311"/>
      <c r="E404" s="311"/>
      <c r="F404" s="323"/>
      <c r="G404" s="323"/>
    </row>
    <row r="405" spans="1:7" s="318" customFormat="1">
      <c r="A405" s="311"/>
      <c r="B405" s="311"/>
      <c r="C405" s="311"/>
      <c r="D405" s="311"/>
      <c r="E405" s="311"/>
      <c r="F405" s="323"/>
      <c r="G405" s="323"/>
    </row>
    <row r="406" spans="1:7" s="318" customFormat="1">
      <c r="A406" s="311"/>
      <c r="B406" s="311"/>
      <c r="C406" s="311"/>
      <c r="D406" s="311"/>
      <c r="E406" s="311"/>
      <c r="F406" s="323"/>
      <c r="G406" s="323"/>
    </row>
    <row r="407" spans="1:7" s="318" customFormat="1">
      <c r="A407" s="311"/>
      <c r="B407" s="311"/>
      <c r="C407" s="311"/>
      <c r="D407" s="311"/>
      <c r="E407" s="311"/>
      <c r="F407" s="323"/>
      <c r="G407" s="323"/>
    </row>
  </sheetData>
  <mergeCells count="113">
    <mergeCell ref="F7:G7"/>
    <mergeCell ref="A9:G9"/>
    <mergeCell ref="A13:G13"/>
    <mergeCell ref="K14:R14"/>
    <mergeCell ref="K15:R15"/>
    <mergeCell ref="K16:R16"/>
    <mergeCell ref="A1:G1"/>
    <mergeCell ref="A2:G2"/>
    <mergeCell ref="A3:G3"/>
    <mergeCell ref="A4:G4"/>
    <mergeCell ref="A5:G5"/>
    <mergeCell ref="A7:A8"/>
    <mergeCell ref="B7:B8"/>
    <mergeCell ref="C7:C8"/>
    <mergeCell ref="D7:D8"/>
    <mergeCell ref="E7:E8"/>
    <mergeCell ref="A37:G37"/>
    <mergeCell ref="A41:G41"/>
    <mergeCell ref="A45:G45"/>
    <mergeCell ref="A49:G49"/>
    <mergeCell ref="A53:G53"/>
    <mergeCell ref="A57:G57"/>
    <mergeCell ref="A17:G17"/>
    <mergeCell ref="K17:R17"/>
    <mergeCell ref="A21:G21"/>
    <mergeCell ref="A25:G25"/>
    <mergeCell ref="A29:G29"/>
    <mergeCell ref="A33:G33"/>
    <mergeCell ref="A85:G85"/>
    <mergeCell ref="A89:G89"/>
    <mergeCell ref="A93:G93"/>
    <mergeCell ref="A97:G97"/>
    <mergeCell ref="A101:G101"/>
    <mergeCell ref="A105:G105"/>
    <mergeCell ref="A61:G61"/>
    <mergeCell ref="A65:G65"/>
    <mergeCell ref="A69:G69"/>
    <mergeCell ref="A73:G73"/>
    <mergeCell ref="A77:G77"/>
    <mergeCell ref="A81:G81"/>
    <mergeCell ref="A133:G133"/>
    <mergeCell ref="A137:G137"/>
    <mergeCell ref="A141:G141"/>
    <mergeCell ref="A145:G145"/>
    <mergeCell ref="A149:G149"/>
    <mergeCell ref="A153:G153"/>
    <mergeCell ref="A109:G109"/>
    <mergeCell ref="A113:G113"/>
    <mergeCell ref="A117:G117"/>
    <mergeCell ref="A121:G121"/>
    <mergeCell ref="A125:G125"/>
    <mergeCell ref="A129:G129"/>
    <mergeCell ref="A181:G181"/>
    <mergeCell ref="A185:G185"/>
    <mergeCell ref="A189:G189"/>
    <mergeCell ref="A193:G193"/>
    <mergeCell ref="A197:G197"/>
    <mergeCell ref="A201:G201"/>
    <mergeCell ref="A157:G157"/>
    <mergeCell ref="A161:G161"/>
    <mergeCell ref="A165:G165"/>
    <mergeCell ref="A169:G169"/>
    <mergeCell ref="A173:G173"/>
    <mergeCell ref="A177:G177"/>
    <mergeCell ref="A229:G229"/>
    <mergeCell ref="A233:G233"/>
    <mergeCell ref="A237:G237"/>
    <mergeCell ref="A241:G241"/>
    <mergeCell ref="A245:G245"/>
    <mergeCell ref="A249:G249"/>
    <mergeCell ref="A205:G205"/>
    <mergeCell ref="A209:G209"/>
    <mergeCell ref="A213:G213"/>
    <mergeCell ref="A217:G217"/>
    <mergeCell ref="A221:G221"/>
    <mergeCell ref="A225:G225"/>
    <mergeCell ref="A277:G277"/>
    <mergeCell ref="A281:G281"/>
    <mergeCell ref="A285:G285"/>
    <mergeCell ref="A289:G289"/>
    <mergeCell ref="A293:G293"/>
    <mergeCell ref="A297:G297"/>
    <mergeCell ref="A253:G253"/>
    <mergeCell ref="A257:G257"/>
    <mergeCell ref="A261:G261"/>
    <mergeCell ref="A265:G265"/>
    <mergeCell ref="A269:G269"/>
    <mergeCell ref="A273:G273"/>
    <mergeCell ref="A325:G325"/>
    <mergeCell ref="A329:G329"/>
    <mergeCell ref="A333:G333"/>
    <mergeCell ref="A337:G337"/>
    <mergeCell ref="A341:G341"/>
    <mergeCell ref="A345:G345"/>
    <mergeCell ref="A301:G301"/>
    <mergeCell ref="A305:G305"/>
    <mergeCell ref="A309:G309"/>
    <mergeCell ref="A313:G313"/>
    <mergeCell ref="A317:G317"/>
    <mergeCell ref="A321:G321"/>
    <mergeCell ref="A397:G397"/>
    <mergeCell ref="A373:G373"/>
    <mergeCell ref="A377:G377"/>
    <mergeCell ref="A381:G381"/>
    <mergeCell ref="A385:G385"/>
    <mergeCell ref="A389:G389"/>
    <mergeCell ref="A393:G393"/>
    <mergeCell ref="A349:G349"/>
    <mergeCell ref="A353:G353"/>
    <mergeCell ref="A357:G357"/>
    <mergeCell ref="A361:G361"/>
    <mergeCell ref="A365:G365"/>
    <mergeCell ref="A369:G369"/>
  </mergeCells>
  <pageMargins left="0.70866141732283472" right="0.70866141732283472" top="0.74803149606299213" bottom="0.74803149606299213" header="0.31496062992125984" footer="0.31496062992125984"/>
  <pageSetup paperSize="9" scale="86" fitToHeight="13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068A-BC31-4EFE-AA1D-E7DEA6057BC6}">
  <sheetPr codeName="Лист12">
    <tabColor theme="4" tint="0.59999389629810485"/>
    <pageSetUpPr fitToPage="1"/>
  </sheetPr>
  <dimension ref="A1:J320"/>
  <sheetViews>
    <sheetView topLeftCell="A292" zoomScale="115" zoomScaleNormal="115" zoomScaleSheetLayoutView="100" workbookViewId="0">
      <selection activeCell="F308" sqref="F308"/>
    </sheetView>
  </sheetViews>
  <sheetFormatPr defaultColWidth="9" defaultRowHeight="11.4"/>
  <cols>
    <col min="1" max="2" width="22.44140625" style="273" customWidth="1"/>
    <col min="3" max="3" width="12" style="274" customWidth="1"/>
    <col min="4" max="4" width="13" style="275" customWidth="1"/>
    <col min="5" max="5" width="13.33203125" style="275" customWidth="1"/>
    <col min="6" max="6" width="9.88671875" style="272" bestFit="1" customWidth="1"/>
    <col min="7" max="256" width="9" style="272"/>
    <col min="257" max="257" width="7.33203125" style="272" customWidth="1"/>
    <col min="258" max="258" width="22.44140625" style="272" customWidth="1"/>
    <col min="259" max="259" width="12" style="272" customWidth="1"/>
    <col min="260" max="260" width="13" style="272" customWidth="1"/>
    <col min="261" max="261" width="13.33203125" style="272" customWidth="1"/>
    <col min="262" max="512" width="9" style="272"/>
    <col min="513" max="513" width="7.33203125" style="272" customWidth="1"/>
    <col min="514" max="514" width="22.44140625" style="272" customWidth="1"/>
    <col min="515" max="515" width="12" style="272" customWidth="1"/>
    <col min="516" max="516" width="13" style="272" customWidth="1"/>
    <col min="517" max="517" width="13.33203125" style="272" customWidth="1"/>
    <col min="518" max="768" width="9" style="272"/>
    <col min="769" max="769" width="7.33203125" style="272" customWidth="1"/>
    <col min="770" max="770" width="22.44140625" style="272" customWidth="1"/>
    <col min="771" max="771" width="12" style="272" customWidth="1"/>
    <col min="772" max="772" width="13" style="272" customWidth="1"/>
    <col min="773" max="773" width="13.33203125" style="272" customWidth="1"/>
    <col min="774" max="1024" width="9" style="272"/>
    <col min="1025" max="1025" width="7.33203125" style="272" customWidth="1"/>
    <col min="1026" max="1026" width="22.44140625" style="272" customWidth="1"/>
    <col min="1027" max="1027" width="12" style="272" customWidth="1"/>
    <col min="1028" max="1028" width="13" style="272" customWidth="1"/>
    <col min="1029" max="1029" width="13.33203125" style="272" customWidth="1"/>
    <col min="1030" max="1280" width="9" style="272"/>
    <col min="1281" max="1281" width="7.33203125" style="272" customWidth="1"/>
    <col min="1282" max="1282" width="22.44140625" style="272" customWidth="1"/>
    <col min="1283" max="1283" width="12" style="272" customWidth="1"/>
    <col min="1284" max="1284" width="13" style="272" customWidth="1"/>
    <col min="1285" max="1285" width="13.33203125" style="272" customWidth="1"/>
    <col min="1286" max="1536" width="9" style="272"/>
    <col min="1537" max="1537" width="7.33203125" style="272" customWidth="1"/>
    <col min="1538" max="1538" width="22.44140625" style="272" customWidth="1"/>
    <col min="1539" max="1539" width="12" style="272" customWidth="1"/>
    <col min="1540" max="1540" width="13" style="272" customWidth="1"/>
    <col min="1541" max="1541" width="13.33203125" style="272" customWidth="1"/>
    <col min="1542" max="1792" width="9" style="272"/>
    <col min="1793" max="1793" width="7.33203125" style="272" customWidth="1"/>
    <col min="1794" max="1794" width="22.44140625" style="272" customWidth="1"/>
    <col min="1795" max="1795" width="12" style="272" customWidth="1"/>
    <col min="1796" max="1796" width="13" style="272" customWidth="1"/>
    <col min="1797" max="1797" width="13.33203125" style="272" customWidth="1"/>
    <col min="1798" max="2048" width="9" style="272"/>
    <col min="2049" max="2049" width="7.33203125" style="272" customWidth="1"/>
    <col min="2050" max="2050" width="22.44140625" style="272" customWidth="1"/>
    <col min="2051" max="2051" width="12" style="272" customWidth="1"/>
    <col min="2052" max="2052" width="13" style="272" customWidth="1"/>
    <col min="2053" max="2053" width="13.33203125" style="272" customWidth="1"/>
    <col min="2054" max="2304" width="9" style="272"/>
    <col min="2305" max="2305" width="7.33203125" style="272" customWidth="1"/>
    <col min="2306" max="2306" width="22.44140625" style="272" customWidth="1"/>
    <col min="2307" max="2307" width="12" style="272" customWidth="1"/>
    <col min="2308" max="2308" width="13" style="272" customWidth="1"/>
    <col min="2309" max="2309" width="13.33203125" style="272" customWidth="1"/>
    <col min="2310" max="2560" width="9" style="272"/>
    <col min="2561" max="2561" width="7.33203125" style="272" customWidth="1"/>
    <col min="2562" max="2562" width="22.44140625" style="272" customWidth="1"/>
    <col min="2563" max="2563" width="12" style="272" customWidth="1"/>
    <col min="2564" max="2564" width="13" style="272" customWidth="1"/>
    <col min="2565" max="2565" width="13.33203125" style="272" customWidth="1"/>
    <col min="2566" max="2816" width="9" style="272"/>
    <col min="2817" max="2817" width="7.33203125" style="272" customWidth="1"/>
    <col min="2818" max="2818" width="22.44140625" style="272" customWidth="1"/>
    <col min="2819" max="2819" width="12" style="272" customWidth="1"/>
    <col min="2820" max="2820" width="13" style="272" customWidth="1"/>
    <col min="2821" max="2821" width="13.33203125" style="272" customWidth="1"/>
    <col min="2822" max="3072" width="9" style="272"/>
    <col min="3073" max="3073" width="7.33203125" style="272" customWidth="1"/>
    <col min="3074" max="3074" width="22.44140625" style="272" customWidth="1"/>
    <col min="3075" max="3075" width="12" style="272" customWidth="1"/>
    <col min="3076" max="3076" width="13" style="272" customWidth="1"/>
    <col min="3077" max="3077" width="13.33203125" style="272" customWidth="1"/>
    <col min="3078" max="3328" width="9" style="272"/>
    <col min="3329" max="3329" width="7.33203125" style="272" customWidth="1"/>
    <col min="3330" max="3330" width="22.44140625" style="272" customWidth="1"/>
    <col min="3331" max="3331" width="12" style="272" customWidth="1"/>
    <col min="3332" max="3332" width="13" style="272" customWidth="1"/>
    <col min="3333" max="3333" width="13.33203125" style="272" customWidth="1"/>
    <col min="3334" max="3584" width="9" style="272"/>
    <col min="3585" max="3585" width="7.33203125" style="272" customWidth="1"/>
    <col min="3586" max="3586" width="22.44140625" style="272" customWidth="1"/>
    <col min="3587" max="3587" width="12" style="272" customWidth="1"/>
    <col min="3588" max="3588" width="13" style="272" customWidth="1"/>
    <col min="3589" max="3589" width="13.33203125" style="272" customWidth="1"/>
    <col min="3590" max="3840" width="9" style="272"/>
    <col min="3841" max="3841" width="7.33203125" style="272" customWidth="1"/>
    <col min="3842" max="3842" width="22.44140625" style="272" customWidth="1"/>
    <col min="3843" max="3843" width="12" style="272" customWidth="1"/>
    <col min="3844" max="3844" width="13" style="272" customWidth="1"/>
    <col min="3845" max="3845" width="13.33203125" style="272" customWidth="1"/>
    <col min="3846" max="4096" width="9" style="272"/>
    <col min="4097" max="4097" width="7.33203125" style="272" customWidth="1"/>
    <col min="4098" max="4098" width="22.44140625" style="272" customWidth="1"/>
    <col min="4099" max="4099" width="12" style="272" customWidth="1"/>
    <col min="4100" max="4100" width="13" style="272" customWidth="1"/>
    <col min="4101" max="4101" width="13.33203125" style="272" customWidth="1"/>
    <col min="4102" max="4352" width="9" style="272"/>
    <col min="4353" max="4353" width="7.33203125" style="272" customWidth="1"/>
    <col min="4354" max="4354" width="22.44140625" style="272" customWidth="1"/>
    <col min="4355" max="4355" width="12" style="272" customWidth="1"/>
    <col min="4356" max="4356" width="13" style="272" customWidth="1"/>
    <col min="4357" max="4357" width="13.33203125" style="272" customWidth="1"/>
    <col min="4358" max="4608" width="9" style="272"/>
    <col min="4609" max="4609" width="7.33203125" style="272" customWidth="1"/>
    <col min="4610" max="4610" width="22.44140625" style="272" customWidth="1"/>
    <col min="4611" max="4611" width="12" style="272" customWidth="1"/>
    <col min="4612" max="4612" width="13" style="272" customWidth="1"/>
    <col min="4613" max="4613" width="13.33203125" style="272" customWidth="1"/>
    <col min="4614" max="4864" width="9" style="272"/>
    <col min="4865" max="4865" width="7.33203125" style="272" customWidth="1"/>
    <col min="4866" max="4866" width="22.44140625" style="272" customWidth="1"/>
    <col min="4867" max="4867" width="12" style="272" customWidth="1"/>
    <col min="4868" max="4868" width="13" style="272" customWidth="1"/>
    <col min="4869" max="4869" width="13.33203125" style="272" customWidth="1"/>
    <col min="4870" max="5120" width="9" style="272"/>
    <col min="5121" max="5121" width="7.33203125" style="272" customWidth="1"/>
    <col min="5122" max="5122" width="22.44140625" style="272" customWidth="1"/>
    <col min="5123" max="5123" width="12" style="272" customWidth="1"/>
    <col min="5124" max="5124" width="13" style="272" customWidth="1"/>
    <col min="5125" max="5125" width="13.33203125" style="272" customWidth="1"/>
    <col min="5126" max="5376" width="9" style="272"/>
    <col min="5377" max="5377" width="7.33203125" style="272" customWidth="1"/>
    <col min="5378" max="5378" width="22.44140625" style="272" customWidth="1"/>
    <col min="5379" max="5379" width="12" style="272" customWidth="1"/>
    <col min="5380" max="5380" width="13" style="272" customWidth="1"/>
    <col min="5381" max="5381" width="13.33203125" style="272" customWidth="1"/>
    <col min="5382" max="5632" width="9" style="272"/>
    <col min="5633" max="5633" width="7.33203125" style="272" customWidth="1"/>
    <col min="5634" max="5634" width="22.44140625" style="272" customWidth="1"/>
    <col min="5635" max="5635" width="12" style="272" customWidth="1"/>
    <col min="5636" max="5636" width="13" style="272" customWidth="1"/>
    <col min="5637" max="5637" width="13.33203125" style="272" customWidth="1"/>
    <col min="5638" max="5888" width="9" style="272"/>
    <col min="5889" max="5889" width="7.33203125" style="272" customWidth="1"/>
    <col min="5890" max="5890" width="22.44140625" style="272" customWidth="1"/>
    <col min="5891" max="5891" width="12" style="272" customWidth="1"/>
    <col min="5892" max="5892" width="13" style="272" customWidth="1"/>
    <col min="5893" max="5893" width="13.33203125" style="272" customWidth="1"/>
    <col min="5894" max="6144" width="9" style="272"/>
    <col min="6145" max="6145" width="7.33203125" style="272" customWidth="1"/>
    <col min="6146" max="6146" width="22.44140625" style="272" customWidth="1"/>
    <col min="6147" max="6147" width="12" style="272" customWidth="1"/>
    <col min="6148" max="6148" width="13" style="272" customWidth="1"/>
    <col min="6149" max="6149" width="13.33203125" style="272" customWidth="1"/>
    <col min="6150" max="6400" width="9" style="272"/>
    <col min="6401" max="6401" width="7.33203125" style="272" customWidth="1"/>
    <col min="6402" max="6402" width="22.44140625" style="272" customWidth="1"/>
    <col min="6403" max="6403" width="12" style="272" customWidth="1"/>
    <col min="6404" max="6404" width="13" style="272" customWidth="1"/>
    <col min="6405" max="6405" width="13.33203125" style="272" customWidth="1"/>
    <col min="6406" max="6656" width="9" style="272"/>
    <col min="6657" max="6657" width="7.33203125" style="272" customWidth="1"/>
    <col min="6658" max="6658" width="22.44140625" style="272" customWidth="1"/>
    <col min="6659" max="6659" width="12" style="272" customWidth="1"/>
    <col min="6660" max="6660" width="13" style="272" customWidth="1"/>
    <col min="6661" max="6661" width="13.33203125" style="272" customWidth="1"/>
    <col min="6662" max="6912" width="9" style="272"/>
    <col min="6913" max="6913" width="7.33203125" style="272" customWidth="1"/>
    <col min="6914" max="6914" width="22.44140625" style="272" customWidth="1"/>
    <col min="6915" max="6915" width="12" style="272" customWidth="1"/>
    <col min="6916" max="6916" width="13" style="272" customWidth="1"/>
    <col min="6917" max="6917" width="13.33203125" style="272" customWidth="1"/>
    <col min="6918" max="7168" width="9" style="272"/>
    <col min="7169" max="7169" width="7.33203125" style="272" customWidth="1"/>
    <col min="7170" max="7170" width="22.44140625" style="272" customWidth="1"/>
    <col min="7171" max="7171" width="12" style="272" customWidth="1"/>
    <col min="7172" max="7172" width="13" style="272" customWidth="1"/>
    <col min="7173" max="7173" width="13.33203125" style="272" customWidth="1"/>
    <col min="7174" max="7424" width="9" style="272"/>
    <col min="7425" max="7425" width="7.33203125" style="272" customWidth="1"/>
    <col min="7426" max="7426" width="22.44140625" style="272" customWidth="1"/>
    <col min="7427" max="7427" width="12" style="272" customWidth="1"/>
    <col min="7428" max="7428" width="13" style="272" customWidth="1"/>
    <col min="7429" max="7429" width="13.33203125" style="272" customWidth="1"/>
    <col min="7430" max="7680" width="9" style="272"/>
    <col min="7681" max="7681" width="7.33203125" style="272" customWidth="1"/>
    <col min="7682" max="7682" width="22.44140625" style="272" customWidth="1"/>
    <col min="7683" max="7683" width="12" style="272" customWidth="1"/>
    <col min="7684" max="7684" width="13" style="272" customWidth="1"/>
    <col min="7685" max="7685" width="13.33203125" style="272" customWidth="1"/>
    <col min="7686" max="7936" width="9" style="272"/>
    <col min="7937" max="7937" width="7.33203125" style="272" customWidth="1"/>
    <col min="7938" max="7938" width="22.44140625" style="272" customWidth="1"/>
    <col min="7939" max="7939" width="12" style="272" customWidth="1"/>
    <col min="7940" max="7940" width="13" style="272" customWidth="1"/>
    <col min="7941" max="7941" width="13.33203125" style="272" customWidth="1"/>
    <col min="7942" max="8192" width="9" style="272"/>
    <col min="8193" max="8193" width="7.33203125" style="272" customWidth="1"/>
    <col min="8194" max="8194" width="22.44140625" style="272" customWidth="1"/>
    <col min="8195" max="8195" width="12" style="272" customWidth="1"/>
    <col min="8196" max="8196" width="13" style="272" customWidth="1"/>
    <col min="8197" max="8197" width="13.33203125" style="272" customWidth="1"/>
    <col min="8198" max="8448" width="9" style="272"/>
    <col min="8449" max="8449" width="7.33203125" style="272" customWidth="1"/>
    <col min="8450" max="8450" width="22.44140625" style="272" customWidth="1"/>
    <col min="8451" max="8451" width="12" style="272" customWidth="1"/>
    <col min="8452" max="8452" width="13" style="272" customWidth="1"/>
    <col min="8453" max="8453" width="13.33203125" style="272" customWidth="1"/>
    <col min="8454" max="8704" width="9" style="272"/>
    <col min="8705" max="8705" width="7.33203125" style="272" customWidth="1"/>
    <col min="8706" max="8706" width="22.44140625" style="272" customWidth="1"/>
    <col min="8707" max="8707" width="12" style="272" customWidth="1"/>
    <col min="8708" max="8708" width="13" style="272" customWidth="1"/>
    <col min="8709" max="8709" width="13.33203125" style="272" customWidth="1"/>
    <col min="8710" max="8960" width="9" style="272"/>
    <col min="8961" max="8961" width="7.33203125" style="272" customWidth="1"/>
    <col min="8962" max="8962" width="22.44140625" style="272" customWidth="1"/>
    <col min="8963" max="8963" width="12" style="272" customWidth="1"/>
    <col min="8964" max="8964" width="13" style="272" customWidth="1"/>
    <col min="8965" max="8965" width="13.33203125" style="272" customWidth="1"/>
    <col min="8966" max="9216" width="9" style="272"/>
    <col min="9217" max="9217" width="7.33203125" style="272" customWidth="1"/>
    <col min="9218" max="9218" width="22.44140625" style="272" customWidth="1"/>
    <col min="9219" max="9219" width="12" style="272" customWidth="1"/>
    <col min="9220" max="9220" width="13" style="272" customWidth="1"/>
    <col min="9221" max="9221" width="13.33203125" style="272" customWidth="1"/>
    <col min="9222" max="9472" width="9" style="272"/>
    <col min="9473" max="9473" width="7.33203125" style="272" customWidth="1"/>
    <col min="9474" max="9474" width="22.44140625" style="272" customWidth="1"/>
    <col min="9475" max="9475" width="12" style="272" customWidth="1"/>
    <col min="9476" max="9476" width="13" style="272" customWidth="1"/>
    <col min="9477" max="9477" width="13.33203125" style="272" customWidth="1"/>
    <col min="9478" max="9728" width="9" style="272"/>
    <col min="9729" max="9729" width="7.33203125" style="272" customWidth="1"/>
    <col min="9730" max="9730" width="22.44140625" style="272" customWidth="1"/>
    <col min="9731" max="9731" width="12" style="272" customWidth="1"/>
    <col min="9732" max="9732" width="13" style="272" customWidth="1"/>
    <col min="9733" max="9733" width="13.33203125" style="272" customWidth="1"/>
    <col min="9734" max="9984" width="9" style="272"/>
    <col min="9985" max="9985" width="7.33203125" style="272" customWidth="1"/>
    <col min="9986" max="9986" width="22.44140625" style="272" customWidth="1"/>
    <col min="9987" max="9987" width="12" style="272" customWidth="1"/>
    <col min="9988" max="9988" width="13" style="272" customWidth="1"/>
    <col min="9989" max="9989" width="13.33203125" style="272" customWidth="1"/>
    <col min="9990" max="10240" width="9" style="272"/>
    <col min="10241" max="10241" width="7.33203125" style="272" customWidth="1"/>
    <col min="10242" max="10242" width="22.44140625" style="272" customWidth="1"/>
    <col min="10243" max="10243" width="12" style="272" customWidth="1"/>
    <col min="10244" max="10244" width="13" style="272" customWidth="1"/>
    <col min="10245" max="10245" width="13.33203125" style="272" customWidth="1"/>
    <col min="10246" max="10496" width="9" style="272"/>
    <col min="10497" max="10497" width="7.33203125" style="272" customWidth="1"/>
    <col min="10498" max="10498" width="22.44140625" style="272" customWidth="1"/>
    <col min="10499" max="10499" width="12" style="272" customWidth="1"/>
    <col min="10500" max="10500" width="13" style="272" customWidth="1"/>
    <col min="10501" max="10501" width="13.33203125" style="272" customWidth="1"/>
    <col min="10502" max="10752" width="9" style="272"/>
    <col min="10753" max="10753" width="7.33203125" style="272" customWidth="1"/>
    <col min="10754" max="10754" width="22.44140625" style="272" customWidth="1"/>
    <col min="10755" max="10755" width="12" style="272" customWidth="1"/>
    <col min="10756" max="10756" width="13" style="272" customWidth="1"/>
    <col min="10757" max="10757" width="13.33203125" style="272" customWidth="1"/>
    <col min="10758" max="11008" width="9" style="272"/>
    <col min="11009" max="11009" width="7.33203125" style="272" customWidth="1"/>
    <col min="11010" max="11010" width="22.44140625" style="272" customWidth="1"/>
    <col min="11011" max="11011" width="12" style="272" customWidth="1"/>
    <col min="11012" max="11012" width="13" style="272" customWidth="1"/>
    <col min="11013" max="11013" width="13.33203125" style="272" customWidth="1"/>
    <col min="11014" max="11264" width="9" style="272"/>
    <col min="11265" max="11265" width="7.33203125" style="272" customWidth="1"/>
    <col min="11266" max="11266" width="22.44140625" style="272" customWidth="1"/>
    <col min="11267" max="11267" width="12" style="272" customWidth="1"/>
    <col min="11268" max="11268" width="13" style="272" customWidth="1"/>
    <col min="11269" max="11269" width="13.33203125" style="272" customWidth="1"/>
    <col min="11270" max="11520" width="9" style="272"/>
    <col min="11521" max="11521" width="7.33203125" style="272" customWidth="1"/>
    <col min="11522" max="11522" width="22.44140625" style="272" customWidth="1"/>
    <col min="11523" max="11523" width="12" style="272" customWidth="1"/>
    <col min="11524" max="11524" width="13" style="272" customWidth="1"/>
    <col min="11525" max="11525" width="13.33203125" style="272" customWidth="1"/>
    <col min="11526" max="11776" width="9" style="272"/>
    <col min="11777" max="11777" width="7.33203125" style="272" customWidth="1"/>
    <col min="11778" max="11778" width="22.44140625" style="272" customWidth="1"/>
    <col min="11779" max="11779" width="12" style="272" customWidth="1"/>
    <col min="11780" max="11780" width="13" style="272" customWidth="1"/>
    <col min="11781" max="11781" width="13.33203125" style="272" customWidth="1"/>
    <col min="11782" max="12032" width="9" style="272"/>
    <col min="12033" max="12033" width="7.33203125" style="272" customWidth="1"/>
    <col min="12034" max="12034" width="22.44140625" style="272" customWidth="1"/>
    <col min="12035" max="12035" width="12" style="272" customWidth="1"/>
    <col min="12036" max="12036" width="13" style="272" customWidth="1"/>
    <col min="12037" max="12037" width="13.33203125" style="272" customWidth="1"/>
    <col min="12038" max="12288" width="9" style="272"/>
    <col min="12289" max="12289" width="7.33203125" style="272" customWidth="1"/>
    <col min="12290" max="12290" width="22.44140625" style="272" customWidth="1"/>
    <col min="12291" max="12291" width="12" style="272" customWidth="1"/>
    <col min="12292" max="12292" width="13" style="272" customWidth="1"/>
    <col min="12293" max="12293" width="13.33203125" style="272" customWidth="1"/>
    <col min="12294" max="12544" width="9" style="272"/>
    <col min="12545" max="12545" width="7.33203125" style="272" customWidth="1"/>
    <col min="12546" max="12546" width="22.44140625" style="272" customWidth="1"/>
    <col min="12547" max="12547" width="12" style="272" customWidth="1"/>
    <col min="12548" max="12548" width="13" style="272" customWidth="1"/>
    <col min="12549" max="12549" width="13.33203125" style="272" customWidth="1"/>
    <col min="12550" max="12800" width="9" style="272"/>
    <col min="12801" max="12801" width="7.33203125" style="272" customWidth="1"/>
    <col min="12802" max="12802" width="22.44140625" style="272" customWidth="1"/>
    <col min="12803" max="12803" width="12" style="272" customWidth="1"/>
    <col min="12804" max="12804" width="13" style="272" customWidth="1"/>
    <col min="12805" max="12805" width="13.33203125" style="272" customWidth="1"/>
    <col min="12806" max="13056" width="9" style="272"/>
    <col min="13057" max="13057" width="7.33203125" style="272" customWidth="1"/>
    <col min="13058" max="13058" width="22.44140625" style="272" customWidth="1"/>
    <col min="13059" max="13059" width="12" style="272" customWidth="1"/>
    <col min="13060" max="13060" width="13" style="272" customWidth="1"/>
    <col min="13061" max="13061" width="13.33203125" style="272" customWidth="1"/>
    <col min="13062" max="13312" width="9" style="272"/>
    <col min="13313" max="13313" width="7.33203125" style="272" customWidth="1"/>
    <col min="13314" max="13314" width="22.44140625" style="272" customWidth="1"/>
    <col min="13315" max="13315" width="12" style="272" customWidth="1"/>
    <col min="13316" max="13316" width="13" style="272" customWidth="1"/>
    <col min="13317" max="13317" width="13.33203125" style="272" customWidth="1"/>
    <col min="13318" max="13568" width="9" style="272"/>
    <col min="13569" max="13569" width="7.33203125" style="272" customWidth="1"/>
    <col min="13570" max="13570" width="22.44140625" style="272" customWidth="1"/>
    <col min="13571" max="13571" width="12" style="272" customWidth="1"/>
    <col min="13572" max="13572" width="13" style="272" customWidth="1"/>
    <col min="13573" max="13573" width="13.33203125" style="272" customWidth="1"/>
    <col min="13574" max="13824" width="9" style="272"/>
    <col min="13825" max="13825" width="7.33203125" style="272" customWidth="1"/>
    <col min="13826" max="13826" width="22.44140625" style="272" customWidth="1"/>
    <col min="13827" max="13827" width="12" style="272" customWidth="1"/>
    <col min="13828" max="13828" width="13" style="272" customWidth="1"/>
    <col min="13829" max="13829" width="13.33203125" style="272" customWidth="1"/>
    <col min="13830" max="14080" width="9" style="272"/>
    <col min="14081" max="14081" width="7.33203125" style="272" customWidth="1"/>
    <col min="14082" max="14082" width="22.44140625" style="272" customWidth="1"/>
    <col min="14083" max="14083" width="12" style="272" customWidth="1"/>
    <col min="14084" max="14084" width="13" style="272" customWidth="1"/>
    <col min="14085" max="14085" width="13.33203125" style="272" customWidth="1"/>
    <col min="14086" max="14336" width="9" style="272"/>
    <col min="14337" max="14337" width="7.33203125" style="272" customWidth="1"/>
    <col min="14338" max="14338" width="22.44140625" style="272" customWidth="1"/>
    <col min="14339" max="14339" width="12" style="272" customWidth="1"/>
    <col min="14340" max="14340" width="13" style="272" customWidth="1"/>
    <col min="14341" max="14341" width="13.33203125" style="272" customWidth="1"/>
    <col min="14342" max="14592" width="9" style="272"/>
    <col min="14593" max="14593" width="7.33203125" style="272" customWidth="1"/>
    <col min="14594" max="14594" width="22.44140625" style="272" customWidth="1"/>
    <col min="14595" max="14595" width="12" style="272" customWidth="1"/>
    <col min="14596" max="14596" width="13" style="272" customWidth="1"/>
    <col min="14597" max="14597" width="13.33203125" style="272" customWidth="1"/>
    <col min="14598" max="14848" width="9" style="272"/>
    <col min="14849" max="14849" width="7.33203125" style="272" customWidth="1"/>
    <col min="14850" max="14850" width="22.44140625" style="272" customWidth="1"/>
    <col min="14851" max="14851" width="12" style="272" customWidth="1"/>
    <col min="14852" max="14852" width="13" style="272" customWidth="1"/>
    <col min="14853" max="14853" width="13.33203125" style="272" customWidth="1"/>
    <col min="14854" max="15104" width="9" style="272"/>
    <col min="15105" max="15105" width="7.33203125" style="272" customWidth="1"/>
    <col min="15106" max="15106" width="22.44140625" style="272" customWidth="1"/>
    <col min="15107" max="15107" width="12" style="272" customWidth="1"/>
    <col min="15108" max="15108" width="13" style="272" customWidth="1"/>
    <col min="15109" max="15109" width="13.33203125" style="272" customWidth="1"/>
    <col min="15110" max="15360" width="9" style="272"/>
    <col min="15361" max="15361" width="7.33203125" style="272" customWidth="1"/>
    <col min="15362" max="15362" width="22.44140625" style="272" customWidth="1"/>
    <col min="15363" max="15363" width="12" style="272" customWidth="1"/>
    <col min="15364" max="15364" width="13" style="272" customWidth="1"/>
    <col min="15365" max="15365" width="13.33203125" style="272" customWidth="1"/>
    <col min="15366" max="15616" width="9" style="272"/>
    <col min="15617" max="15617" width="7.33203125" style="272" customWidth="1"/>
    <col min="15618" max="15618" width="22.44140625" style="272" customWidth="1"/>
    <col min="15619" max="15619" width="12" style="272" customWidth="1"/>
    <col min="15620" max="15620" width="13" style="272" customWidth="1"/>
    <col min="15621" max="15621" width="13.33203125" style="272" customWidth="1"/>
    <col min="15622" max="15872" width="9" style="272"/>
    <col min="15873" max="15873" width="7.33203125" style="272" customWidth="1"/>
    <col min="15874" max="15874" width="22.44140625" style="272" customWidth="1"/>
    <col min="15875" max="15875" width="12" style="272" customWidth="1"/>
    <col min="15876" max="15876" width="13" style="272" customWidth="1"/>
    <col min="15877" max="15877" width="13.33203125" style="272" customWidth="1"/>
    <col min="15878" max="16128" width="9" style="272"/>
    <col min="16129" max="16129" width="7.33203125" style="272" customWidth="1"/>
    <col min="16130" max="16130" width="22.44140625" style="272" customWidth="1"/>
    <col min="16131" max="16131" width="12" style="272" customWidth="1"/>
    <col min="16132" max="16132" width="13" style="272" customWidth="1"/>
    <col min="16133" max="16133" width="13.33203125" style="272" customWidth="1"/>
    <col min="16134" max="16384" width="9" style="272"/>
  </cols>
  <sheetData>
    <row r="1" spans="1:10" ht="99.6" customHeight="1">
      <c r="F1" s="276"/>
      <c r="G1" s="276"/>
      <c r="H1" s="276"/>
      <c r="I1" s="276"/>
      <c r="J1" s="276"/>
    </row>
    <row r="2" spans="1:10" s="278" customFormat="1" ht="34.200000000000003" customHeight="1">
      <c r="A2" s="575"/>
      <c r="B2" s="575"/>
      <c r="C2" s="575"/>
      <c r="D2" s="575"/>
      <c r="E2" s="277"/>
      <c r="F2" s="276"/>
      <c r="G2" s="276"/>
      <c r="H2" s="276"/>
      <c r="I2" s="276"/>
      <c r="J2" s="276"/>
    </row>
    <row r="3" spans="1:10" s="278" customFormat="1" ht="53.4" customHeight="1">
      <c r="A3" s="576"/>
      <c r="B3" s="576"/>
      <c r="C3" s="576"/>
      <c r="D3" s="576"/>
      <c r="E3" s="279" t="s">
        <v>3515</v>
      </c>
      <c r="F3" s="276"/>
      <c r="G3" s="276"/>
      <c r="H3" s="276"/>
      <c r="I3" s="276"/>
      <c r="J3" s="276"/>
    </row>
    <row r="4" spans="1:10" ht="11.4" customHeight="1">
      <c r="A4" s="577" t="s">
        <v>445</v>
      </c>
      <c r="B4" s="288"/>
      <c r="C4" s="577" t="s">
        <v>3516</v>
      </c>
      <c r="D4" s="579" t="s">
        <v>3517</v>
      </c>
      <c r="E4" s="579"/>
      <c r="F4" s="276"/>
      <c r="G4" s="276"/>
      <c r="H4" s="276"/>
      <c r="I4" s="276"/>
      <c r="J4" s="276"/>
    </row>
    <row r="5" spans="1:10" ht="45.6">
      <c r="A5" s="578"/>
      <c r="B5" s="289"/>
      <c r="C5" s="578"/>
      <c r="D5" s="280" t="s">
        <v>3518</v>
      </c>
      <c r="E5" s="280" t="s">
        <v>3519</v>
      </c>
      <c r="F5" s="276"/>
      <c r="G5" s="276"/>
      <c r="H5" s="276"/>
      <c r="I5" s="276"/>
      <c r="J5" s="276"/>
    </row>
    <row r="6" spans="1:10" ht="13.95" customHeight="1">
      <c r="A6" s="573"/>
      <c r="B6" s="573"/>
      <c r="C6" s="573"/>
      <c r="D6" s="573"/>
      <c r="E6" s="574"/>
      <c r="F6" s="276"/>
      <c r="G6" s="276"/>
      <c r="H6" s="276"/>
      <c r="I6" s="276"/>
      <c r="J6" s="276"/>
    </row>
    <row r="7" spans="1:10" ht="13.95" customHeight="1">
      <c r="A7" s="281" t="s">
        <v>2065</v>
      </c>
      <c r="B7" s="292" t="s">
        <v>2055</v>
      </c>
      <c r="C7" s="293">
        <v>0.37</v>
      </c>
      <c r="D7" s="291">
        <v>415.65116666666665</v>
      </c>
      <c r="E7" s="291">
        <v>335.70116666666661</v>
      </c>
      <c r="F7" s="276">
        <v>1</v>
      </c>
      <c r="G7" s="276"/>
      <c r="H7" s="276"/>
      <c r="I7" s="276"/>
      <c r="J7" s="276"/>
    </row>
    <row r="8" spans="1:10" ht="13.95" customHeight="1">
      <c r="A8" s="281" t="s">
        <v>2066</v>
      </c>
      <c r="B8" s="292" t="s">
        <v>2056</v>
      </c>
      <c r="C8" s="293">
        <v>0.37</v>
      </c>
      <c r="D8" s="291">
        <v>493.43955555555544</v>
      </c>
      <c r="E8" s="291">
        <v>414.20022222222218</v>
      </c>
      <c r="F8" s="276">
        <v>1</v>
      </c>
      <c r="G8" s="276"/>
      <c r="H8" s="276"/>
      <c r="I8" s="276"/>
      <c r="J8" s="276"/>
    </row>
    <row r="9" spans="1:10" ht="13.95" customHeight="1">
      <c r="A9" s="281" t="s">
        <v>2067</v>
      </c>
      <c r="B9" s="292" t="s">
        <v>2057</v>
      </c>
      <c r="C9" s="293">
        <v>0.37</v>
      </c>
      <c r="D9" s="291">
        <v>519.97111111111099</v>
      </c>
      <c r="E9" s="291">
        <v>439.99149999999992</v>
      </c>
      <c r="F9" s="276">
        <v>1</v>
      </c>
      <c r="G9" s="276"/>
      <c r="H9" s="276"/>
      <c r="I9" s="276"/>
      <c r="J9" s="276"/>
    </row>
    <row r="10" spans="1:10" ht="13.95" customHeight="1">
      <c r="A10" s="281" t="s">
        <v>2068</v>
      </c>
      <c r="B10" s="292" t="s">
        <v>2058</v>
      </c>
      <c r="C10" s="293">
        <v>0.37</v>
      </c>
      <c r="D10" s="291">
        <v>566.75666666666666</v>
      </c>
      <c r="E10" s="291">
        <v>486.77705555555542</v>
      </c>
      <c r="F10" s="276">
        <v>1</v>
      </c>
      <c r="G10" s="276"/>
      <c r="H10" s="276"/>
      <c r="I10" s="276"/>
      <c r="J10" s="276"/>
    </row>
    <row r="11" spans="1:10" ht="13.95" customHeight="1">
      <c r="A11" s="281" t="s">
        <v>2069</v>
      </c>
      <c r="B11" s="292" t="s">
        <v>2059</v>
      </c>
      <c r="C11" s="293">
        <v>0.37</v>
      </c>
      <c r="D11" s="291">
        <v>623.87649999999985</v>
      </c>
      <c r="E11" s="291">
        <v>543.54155555555553</v>
      </c>
      <c r="F11" s="276">
        <v>1</v>
      </c>
      <c r="G11" s="276"/>
      <c r="H11" s="276"/>
      <c r="I11" s="276"/>
      <c r="J11" s="276"/>
    </row>
    <row r="12" spans="1:10" ht="13.95" customHeight="1">
      <c r="A12" s="281" t="s">
        <v>2070</v>
      </c>
      <c r="B12" s="292" t="s">
        <v>2060</v>
      </c>
      <c r="C12" s="293">
        <v>0.37</v>
      </c>
      <c r="D12" s="291">
        <v>660.00205555555533</v>
      </c>
      <c r="E12" s="291">
        <v>580.76272222222224</v>
      </c>
      <c r="F12" s="276">
        <v>1</v>
      </c>
      <c r="G12" s="276"/>
      <c r="H12" s="276"/>
      <c r="I12" s="276"/>
      <c r="J12" s="276"/>
    </row>
    <row r="13" spans="1:10" ht="13.95" customHeight="1">
      <c r="A13" s="281" t="s">
        <v>2071</v>
      </c>
      <c r="B13" s="292" t="s">
        <v>2061</v>
      </c>
      <c r="C13" s="293">
        <v>0.55000000000000004</v>
      </c>
      <c r="D13" s="291">
        <v>701.99061111111098</v>
      </c>
      <c r="E13" s="291">
        <v>622.04061111111093</v>
      </c>
      <c r="F13" s="276">
        <v>1</v>
      </c>
      <c r="G13" s="276"/>
      <c r="H13" s="276"/>
      <c r="I13" s="276"/>
      <c r="J13" s="276"/>
    </row>
    <row r="14" spans="1:10" ht="13.95" customHeight="1">
      <c r="A14" s="281" t="s">
        <v>2072</v>
      </c>
      <c r="B14" s="292" t="s">
        <v>2062</v>
      </c>
      <c r="C14" s="293">
        <v>0.55000000000000004</v>
      </c>
      <c r="D14" s="291">
        <v>722.62955555555538</v>
      </c>
      <c r="E14" s="291">
        <v>642.67955555555534</v>
      </c>
      <c r="F14" s="276">
        <v>1</v>
      </c>
      <c r="G14" s="276"/>
      <c r="H14" s="276"/>
      <c r="I14" s="276"/>
      <c r="J14" s="276"/>
    </row>
    <row r="15" spans="1:10" ht="13.95" customHeight="1">
      <c r="A15" s="292" t="s">
        <v>2073</v>
      </c>
      <c r="B15" s="292" t="s">
        <v>2063</v>
      </c>
      <c r="C15" s="293">
        <v>0.55000000000000004</v>
      </c>
      <c r="D15" s="291">
        <v>753.57316666666657</v>
      </c>
      <c r="E15" s="291">
        <v>673.62316666666652</v>
      </c>
      <c r="F15" s="276">
        <v>1</v>
      </c>
      <c r="G15" s="276"/>
      <c r="H15" s="276"/>
      <c r="I15" s="276"/>
      <c r="J15" s="276"/>
    </row>
    <row r="16" spans="1:10" ht="13.95" customHeight="1">
      <c r="A16" s="292" t="s">
        <v>2074</v>
      </c>
      <c r="B16" s="292" t="s">
        <v>2064</v>
      </c>
      <c r="C16" s="293">
        <v>0.55000000000000004</v>
      </c>
      <c r="D16" s="291">
        <v>800.00338888888894</v>
      </c>
      <c r="E16" s="291">
        <v>720.43833333333328</v>
      </c>
      <c r="F16" s="276">
        <v>1</v>
      </c>
      <c r="G16" s="276"/>
      <c r="H16" s="276"/>
      <c r="I16" s="276"/>
      <c r="J16" s="276"/>
    </row>
    <row r="17" spans="1:10" ht="13.95" customHeight="1">
      <c r="A17" s="281" t="s">
        <v>1824</v>
      </c>
      <c r="B17" s="281" t="s">
        <v>1593</v>
      </c>
      <c r="C17" s="282">
        <v>0.75</v>
      </c>
      <c r="D17" s="283">
        <v>843.47249999999985</v>
      </c>
      <c r="E17" s="283">
        <v>763.61133333333316</v>
      </c>
      <c r="F17" s="276">
        <v>1</v>
      </c>
      <c r="G17" s="276"/>
      <c r="H17" s="276"/>
      <c r="I17" s="276"/>
      <c r="J17" s="276"/>
    </row>
    <row r="18" spans="1:10" ht="13.95" customHeight="1">
      <c r="A18" s="281" t="s">
        <v>1825</v>
      </c>
      <c r="B18" s="281" t="s">
        <v>1594</v>
      </c>
      <c r="C18" s="282">
        <v>0.75</v>
      </c>
      <c r="D18" s="283">
        <v>859.43288888888867</v>
      </c>
      <c r="E18" s="283">
        <v>779.18677777777759</v>
      </c>
      <c r="F18" s="276">
        <v>1</v>
      </c>
      <c r="G18" s="276"/>
      <c r="H18" s="276"/>
      <c r="I18" s="276"/>
      <c r="J18" s="276"/>
    </row>
    <row r="19" spans="1:10" ht="13.95" customHeight="1">
      <c r="A19" s="281" t="s">
        <v>1826</v>
      </c>
      <c r="B19" s="281" t="s">
        <v>1595</v>
      </c>
      <c r="C19" s="282">
        <v>0.75</v>
      </c>
      <c r="D19" s="283">
        <v>885.22416666666652</v>
      </c>
      <c r="E19" s="283">
        <v>806.1921111111111</v>
      </c>
      <c r="F19" s="276">
        <v>1</v>
      </c>
      <c r="G19" s="276"/>
      <c r="H19" s="276"/>
      <c r="I19" s="276"/>
      <c r="J19" s="276"/>
    </row>
    <row r="20" spans="1:10" ht="13.95" customHeight="1">
      <c r="A20" s="281" t="s">
        <v>1827</v>
      </c>
      <c r="B20" s="281" t="s">
        <v>1596</v>
      </c>
      <c r="C20" s="282">
        <v>0.75</v>
      </c>
      <c r="D20" s="283">
        <v>900.76999999999975</v>
      </c>
      <c r="E20" s="283">
        <v>821.35299999999984</v>
      </c>
      <c r="F20" s="276">
        <v>1</v>
      </c>
      <c r="G20" s="276"/>
      <c r="H20" s="276"/>
      <c r="I20" s="276"/>
      <c r="J20" s="276"/>
    </row>
    <row r="21" spans="1:10" ht="13.95" customHeight="1">
      <c r="A21" s="281" t="s">
        <v>1828</v>
      </c>
      <c r="B21" s="281" t="s">
        <v>1597</v>
      </c>
      <c r="C21" s="282">
        <v>1.1000000000000001</v>
      </c>
      <c r="D21" s="283">
        <v>917.97405555555531</v>
      </c>
      <c r="E21" s="283">
        <v>838.14249999999981</v>
      </c>
      <c r="F21" s="276">
        <v>1</v>
      </c>
      <c r="G21" s="276"/>
      <c r="H21" s="276"/>
      <c r="I21" s="276"/>
      <c r="J21" s="276"/>
    </row>
    <row r="22" spans="1:10" ht="13.95" customHeight="1">
      <c r="A22" s="281" t="s">
        <v>1829</v>
      </c>
      <c r="B22" s="281" t="s">
        <v>1598</v>
      </c>
      <c r="C22" s="282">
        <v>1.1000000000000001</v>
      </c>
      <c r="D22" s="283">
        <v>924.51811111111101</v>
      </c>
      <c r="E22" s="283">
        <v>844.27199999999993</v>
      </c>
      <c r="F22" s="276">
        <v>1</v>
      </c>
      <c r="G22" s="276"/>
      <c r="H22" s="276"/>
      <c r="I22" s="276"/>
      <c r="J22" s="276"/>
    </row>
    <row r="23" spans="1:10" ht="13.95" customHeight="1">
      <c r="A23" s="281" t="s">
        <v>1830</v>
      </c>
      <c r="B23" s="281" t="s">
        <v>1599</v>
      </c>
      <c r="C23" s="282">
        <v>1.1000000000000001</v>
      </c>
      <c r="D23" s="283">
        <v>936.39216666666653</v>
      </c>
      <c r="E23" s="283">
        <v>856.56061111111092</v>
      </c>
      <c r="F23" s="276">
        <v>1</v>
      </c>
      <c r="G23" s="276"/>
      <c r="H23" s="276"/>
      <c r="I23" s="276"/>
      <c r="J23" s="276"/>
    </row>
    <row r="24" spans="1:10" ht="13.95" customHeight="1">
      <c r="A24" s="281" t="s">
        <v>1831</v>
      </c>
      <c r="B24" s="281" t="s">
        <v>1600</v>
      </c>
      <c r="C24" s="282">
        <v>1.1000000000000001</v>
      </c>
      <c r="D24" s="283">
        <v>992.50522222222219</v>
      </c>
      <c r="E24" s="283">
        <v>912.6440555555555</v>
      </c>
      <c r="F24" s="276">
        <v>1</v>
      </c>
      <c r="G24" s="276"/>
      <c r="H24" s="276"/>
      <c r="I24" s="276"/>
      <c r="J24" s="276"/>
    </row>
    <row r="25" spans="1:10" ht="13.95" customHeight="1">
      <c r="A25" s="281" t="s">
        <v>1832</v>
      </c>
      <c r="B25" s="281" t="s">
        <v>1601</v>
      </c>
      <c r="C25" s="282">
        <v>1.1000000000000001</v>
      </c>
      <c r="D25" s="283">
        <v>1013.3810555555553</v>
      </c>
      <c r="E25" s="283">
        <v>933.54949999999974</v>
      </c>
      <c r="F25" s="276">
        <v>1</v>
      </c>
      <c r="G25" s="276"/>
      <c r="H25" s="276"/>
      <c r="I25" s="276"/>
      <c r="J25" s="276"/>
    </row>
    <row r="26" spans="1:10" ht="13.95" customHeight="1">
      <c r="A26" s="281" t="s">
        <v>1833</v>
      </c>
      <c r="B26" s="281" t="s">
        <v>1602</v>
      </c>
      <c r="C26" s="282">
        <v>1.1000000000000001</v>
      </c>
      <c r="D26" s="283">
        <v>1033.8423333333333</v>
      </c>
      <c r="E26" s="283">
        <v>954.42533333333313</v>
      </c>
      <c r="F26" s="276">
        <v>1</v>
      </c>
      <c r="G26" s="276"/>
      <c r="H26" s="276"/>
      <c r="I26" s="276"/>
      <c r="J26" s="276"/>
    </row>
    <row r="27" spans="1:10" ht="13.95" customHeight="1">
      <c r="A27" s="281" t="s">
        <v>1834</v>
      </c>
      <c r="B27" s="281" t="s">
        <v>1603</v>
      </c>
      <c r="C27" s="282">
        <v>1.1000000000000001</v>
      </c>
      <c r="D27" s="283">
        <v>1050.6318333333334</v>
      </c>
      <c r="E27" s="283">
        <v>992.91977777777765</v>
      </c>
      <c r="F27" s="276">
        <v>1</v>
      </c>
      <c r="G27" s="276"/>
      <c r="H27" s="276"/>
      <c r="I27" s="276"/>
      <c r="J27" s="276"/>
    </row>
    <row r="28" spans="1:10" ht="13.95" customHeight="1">
      <c r="A28" s="281" t="s">
        <v>1835</v>
      </c>
      <c r="B28" s="281" t="s">
        <v>1604</v>
      </c>
      <c r="C28" s="282">
        <v>1.5</v>
      </c>
      <c r="D28" s="283">
        <v>1163.6574444444445</v>
      </c>
      <c r="E28" s="283">
        <v>1083.7962777777775</v>
      </c>
      <c r="F28" s="276">
        <v>1</v>
      </c>
      <c r="G28" s="276"/>
      <c r="H28" s="276"/>
      <c r="I28" s="276"/>
      <c r="J28" s="276"/>
    </row>
    <row r="29" spans="1:10" ht="13.95" customHeight="1">
      <c r="A29" s="281" t="s">
        <v>1836</v>
      </c>
      <c r="B29" s="281" t="s">
        <v>1605</v>
      </c>
      <c r="C29" s="282">
        <v>1.5</v>
      </c>
      <c r="D29" s="283">
        <v>1173.8732777777777</v>
      </c>
      <c r="E29" s="283">
        <v>1093.6271666666664</v>
      </c>
      <c r="F29" s="276">
        <v>1</v>
      </c>
      <c r="G29" s="276"/>
      <c r="H29" s="276"/>
      <c r="I29" s="276"/>
      <c r="J29" s="276"/>
    </row>
    <row r="30" spans="1:10" ht="13.95" customHeight="1">
      <c r="A30" s="281" t="s">
        <v>1837</v>
      </c>
      <c r="B30" s="281" t="s">
        <v>1606</v>
      </c>
      <c r="C30" s="282">
        <v>1.5</v>
      </c>
      <c r="D30" s="283">
        <v>1184.118722222222</v>
      </c>
      <c r="E30" s="283">
        <v>1103.8726111111112</v>
      </c>
      <c r="F30" s="276">
        <v>1</v>
      </c>
      <c r="G30" s="276"/>
      <c r="H30" s="276"/>
      <c r="I30" s="276"/>
      <c r="J30" s="276"/>
    </row>
    <row r="31" spans="1:10" ht="13.95" customHeight="1">
      <c r="A31" s="281" t="s">
        <v>1838</v>
      </c>
      <c r="B31" s="281" t="s">
        <v>1607</v>
      </c>
      <c r="C31" s="282">
        <v>1.5</v>
      </c>
      <c r="D31" s="283">
        <v>1200.9082222222219</v>
      </c>
      <c r="E31" s="283">
        <v>1121.4616111111111</v>
      </c>
      <c r="F31" s="276">
        <v>1</v>
      </c>
      <c r="G31" s="276"/>
      <c r="H31" s="276"/>
      <c r="I31" s="276"/>
      <c r="J31" s="276"/>
    </row>
    <row r="32" spans="1:10" ht="13.95" customHeight="1">
      <c r="A32" s="281" t="s">
        <v>1839</v>
      </c>
      <c r="B32" s="281" t="s">
        <v>1608</v>
      </c>
      <c r="C32" s="282">
        <v>1.5</v>
      </c>
      <c r="D32" s="283">
        <v>1218.1122777777778</v>
      </c>
      <c r="E32" s="283">
        <v>1137.8365555555554</v>
      </c>
      <c r="F32" s="276">
        <v>1</v>
      </c>
      <c r="G32" s="276"/>
      <c r="H32" s="276"/>
      <c r="I32" s="276"/>
      <c r="J32" s="276"/>
    </row>
    <row r="33" spans="1:10" ht="13.95" customHeight="1">
      <c r="A33" s="281" t="s">
        <v>1840</v>
      </c>
      <c r="B33" s="281" t="s">
        <v>1609</v>
      </c>
      <c r="C33" s="282">
        <v>1.5</v>
      </c>
      <c r="D33" s="283">
        <v>1225.8703888888888</v>
      </c>
      <c r="E33" s="283">
        <v>1146.8679444444442</v>
      </c>
      <c r="F33" s="276">
        <v>1</v>
      </c>
      <c r="G33" s="276"/>
      <c r="H33" s="276"/>
      <c r="I33" s="276"/>
      <c r="J33" s="276"/>
    </row>
    <row r="34" spans="1:10" ht="13.95" customHeight="1">
      <c r="A34" s="281" t="s">
        <v>1841</v>
      </c>
      <c r="B34" s="281" t="s">
        <v>1610</v>
      </c>
      <c r="C34" s="282">
        <v>1.5</v>
      </c>
      <c r="D34" s="283">
        <v>1233.6581111111111</v>
      </c>
      <c r="E34" s="283">
        <v>1154.6260555555555</v>
      </c>
      <c r="F34" s="276">
        <v>1</v>
      </c>
      <c r="G34" s="276"/>
      <c r="H34" s="276"/>
      <c r="I34" s="276"/>
      <c r="J34" s="276"/>
    </row>
    <row r="35" spans="1:10" ht="13.95" customHeight="1">
      <c r="A35" s="281" t="s">
        <v>1842</v>
      </c>
      <c r="B35" s="281" t="s">
        <v>1611</v>
      </c>
      <c r="C35" s="282">
        <v>1.5</v>
      </c>
      <c r="D35" s="283">
        <v>1243.0744444444442</v>
      </c>
      <c r="E35" s="283">
        <v>1163.2428888888887</v>
      </c>
      <c r="F35" s="276">
        <v>1</v>
      </c>
      <c r="G35" s="276"/>
      <c r="H35" s="276"/>
      <c r="I35" s="276"/>
      <c r="J35" s="276"/>
    </row>
    <row r="36" spans="1:10" ht="13.95" customHeight="1">
      <c r="A36" s="281" t="s">
        <v>1843</v>
      </c>
      <c r="B36" s="281" t="s">
        <v>1612</v>
      </c>
      <c r="C36" s="282">
        <v>2.2000000000000002</v>
      </c>
      <c r="D36" s="283">
        <v>1353.6127222222219</v>
      </c>
      <c r="E36" s="283">
        <v>1274.195722222222</v>
      </c>
      <c r="F36" s="276">
        <v>1</v>
      </c>
      <c r="G36" s="276"/>
      <c r="H36" s="276"/>
      <c r="I36" s="276"/>
      <c r="J36" s="276"/>
    </row>
    <row r="37" spans="1:10" ht="13.95" customHeight="1">
      <c r="A37" s="281" t="s">
        <v>1844</v>
      </c>
      <c r="B37" s="281" t="s">
        <v>1613</v>
      </c>
      <c r="C37" s="282">
        <v>2.2000000000000002</v>
      </c>
      <c r="D37" s="283">
        <v>1465.3946666666664</v>
      </c>
      <c r="E37" s="283">
        <v>1386.392222222222</v>
      </c>
      <c r="F37" s="276">
        <v>1</v>
      </c>
      <c r="G37" s="276"/>
      <c r="H37" s="276"/>
      <c r="I37" s="276"/>
      <c r="J37" s="276"/>
    </row>
    <row r="38" spans="1:10" ht="13.95" customHeight="1">
      <c r="A38" s="281" t="s">
        <v>1845</v>
      </c>
      <c r="B38" s="281" t="s">
        <v>1614</v>
      </c>
      <c r="C38" s="282">
        <v>2.2000000000000002</v>
      </c>
      <c r="D38" s="283">
        <v>1577.5911666666664</v>
      </c>
      <c r="E38" s="283">
        <v>1498.5591111111107</v>
      </c>
      <c r="F38" s="276">
        <v>1</v>
      </c>
      <c r="G38" s="276"/>
      <c r="H38" s="276"/>
      <c r="I38" s="276"/>
      <c r="J38" s="276"/>
    </row>
    <row r="39" spans="1:10" ht="13.95" customHeight="1">
      <c r="A39" s="281" t="s">
        <v>1846</v>
      </c>
      <c r="B39" s="281" t="s">
        <v>1615</v>
      </c>
      <c r="C39" s="282">
        <v>2.2000000000000002</v>
      </c>
      <c r="D39" s="283">
        <v>1605.4256111111108</v>
      </c>
      <c r="E39" s="283">
        <v>1525.1795</v>
      </c>
      <c r="F39" s="276">
        <v>1</v>
      </c>
      <c r="G39" s="276"/>
      <c r="H39" s="276"/>
      <c r="I39" s="276"/>
      <c r="J39" s="276"/>
    </row>
    <row r="40" spans="1:10" ht="13.95" customHeight="1">
      <c r="A40" s="281" t="s">
        <v>1847</v>
      </c>
      <c r="B40" s="281" t="s">
        <v>1616</v>
      </c>
      <c r="C40" s="282">
        <v>2.2000000000000002</v>
      </c>
      <c r="D40" s="283">
        <v>1632.0459999999996</v>
      </c>
      <c r="E40" s="283">
        <v>1553.8430555555553</v>
      </c>
      <c r="F40" s="276">
        <v>1</v>
      </c>
      <c r="G40" s="276"/>
      <c r="H40" s="276"/>
      <c r="I40" s="276"/>
      <c r="J40" s="276"/>
    </row>
    <row r="41" spans="1:10" ht="13.95" customHeight="1">
      <c r="A41" s="281" t="s">
        <v>1848</v>
      </c>
      <c r="B41" s="281" t="s">
        <v>1617</v>
      </c>
      <c r="C41" s="282">
        <v>2.2000000000000002</v>
      </c>
      <c r="D41" s="283">
        <v>1659.880444444444</v>
      </c>
      <c r="E41" s="283">
        <v>1580.4634444444441</v>
      </c>
      <c r="F41" s="276">
        <v>1</v>
      </c>
      <c r="G41" s="276"/>
      <c r="H41" s="276"/>
      <c r="I41" s="276"/>
      <c r="J41" s="276"/>
    </row>
    <row r="42" spans="1:10" ht="13.95" customHeight="1">
      <c r="A42" s="281" t="s">
        <v>1849</v>
      </c>
      <c r="B42" s="281" t="s">
        <v>1618</v>
      </c>
      <c r="C42" s="282">
        <v>2.2000000000000002</v>
      </c>
      <c r="D42" s="283">
        <v>1687.3299444444442</v>
      </c>
      <c r="E42" s="283">
        <v>1607.4983888888887</v>
      </c>
      <c r="F42" s="276">
        <v>1</v>
      </c>
      <c r="G42" s="276"/>
      <c r="H42" s="276"/>
      <c r="I42" s="276"/>
      <c r="J42" s="276"/>
    </row>
    <row r="43" spans="1:10" ht="13.95" customHeight="1">
      <c r="A43" s="281" t="s">
        <v>1850</v>
      </c>
      <c r="B43" s="281" t="s">
        <v>1619</v>
      </c>
      <c r="C43" s="282">
        <v>2.2000000000000002</v>
      </c>
      <c r="D43" s="283">
        <v>1714.3352777777775</v>
      </c>
      <c r="E43" s="283">
        <v>1635.3328333333332</v>
      </c>
      <c r="F43" s="276">
        <v>1</v>
      </c>
      <c r="G43" s="276"/>
      <c r="H43" s="276"/>
      <c r="I43" s="276"/>
      <c r="J43" s="276"/>
    </row>
    <row r="44" spans="1:10" ht="13.95" customHeight="1">
      <c r="A44" s="281" t="s">
        <v>1851</v>
      </c>
      <c r="B44" s="281" t="s">
        <v>1620</v>
      </c>
      <c r="C44" s="282">
        <v>2.2000000000000002</v>
      </c>
      <c r="D44" s="283">
        <v>1742.199333333333</v>
      </c>
      <c r="E44" s="283">
        <v>1662.3381666666667</v>
      </c>
      <c r="F44" s="276">
        <v>1</v>
      </c>
      <c r="G44" s="276"/>
      <c r="H44" s="276"/>
      <c r="I44" s="276"/>
      <c r="J44" s="276"/>
    </row>
    <row r="45" spans="1:10" ht="13.95" customHeight="1">
      <c r="A45" s="281" t="s">
        <v>1852</v>
      </c>
      <c r="B45" s="281" t="s">
        <v>1621</v>
      </c>
      <c r="C45" s="282">
        <v>2.2000000000000002</v>
      </c>
      <c r="D45" s="283">
        <v>1769.2046666666663</v>
      </c>
      <c r="E45" s="283">
        <v>1689.3731111111108</v>
      </c>
      <c r="F45" s="276">
        <v>1</v>
      </c>
      <c r="G45" s="276"/>
      <c r="H45" s="276"/>
      <c r="I45" s="276"/>
      <c r="J45" s="276"/>
    </row>
    <row r="46" spans="1:10" ht="13.95" customHeight="1">
      <c r="A46" s="573"/>
      <c r="B46" s="573"/>
      <c r="C46" s="573"/>
      <c r="D46" s="573"/>
      <c r="E46" s="574"/>
      <c r="F46" s="276"/>
      <c r="G46" s="276"/>
      <c r="H46" s="276"/>
      <c r="I46" s="276"/>
      <c r="J46" s="276"/>
    </row>
    <row r="47" spans="1:10" ht="13.95" customHeight="1">
      <c r="A47" s="292" t="s">
        <v>2075</v>
      </c>
      <c r="B47" s="292" t="s">
        <v>2080</v>
      </c>
      <c r="C47" s="293">
        <v>0.37</v>
      </c>
      <c r="D47" s="291">
        <v>449.20055555555541</v>
      </c>
      <c r="E47" s="291">
        <v>369.60588888888879</v>
      </c>
      <c r="F47" s="276">
        <v>3</v>
      </c>
      <c r="G47" s="276"/>
      <c r="H47" s="276"/>
      <c r="I47" s="276"/>
      <c r="J47" s="276"/>
    </row>
    <row r="48" spans="1:10" ht="13.95" customHeight="1">
      <c r="A48" s="292" t="s">
        <v>2076</v>
      </c>
      <c r="B48" s="292" t="s">
        <v>2081</v>
      </c>
      <c r="C48" s="293">
        <v>0.37</v>
      </c>
      <c r="D48" s="291">
        <v>498.59188888888883</v>
      </c>
      <c r="E48" s="291">
        <v>418.61227777777776</v>
      </c>
      <c r="F48" s="276">
        <v>3</v>
      </c>
      <c r="G48" s="276"/>
      <c r="H48" s="276"/>
      <c r="I48" s="276"/>
      <c r="J48" s="276"/>
    </row>
    <row r="49" spans="1:10" ht="13.95" customHeight="1">
      <c r="A49" s="292" t="s">
        <v>2077</v>
      </c>
      <c r="B49" s="292" t="s">
        <v>2082</v>
      </c>
      <c r="C49" s="293">
        <v>0.37</v>
      </c>
      <c r="D49" s="291">
        <v>548.33855555555544</v>
      </c>
      <c r="E49" s="291">
        <v>468.00361111111107</v>
      </c>
      <c r="F49" s="276">
        <v>3</v>
      </c>
      <c r="G49" s="276"/>
      <c r="H49" s="276"/>
      <c r="I49" s="276"/>
      <c r="J49" s="276"/>
    </row>
    <row r="50" spans="1:10" ht="13.95" customHeight="1">
      <c r="A50" s="292" t="s">
        <v>2078</v>
      </c>
      <c r="B50" s="292" t="s">
        <v>2083</v>
      </c>
      <c r="C50" s="293">
        <v>0.55000000000000004</v>
      </c>
      <c r="D50" s="291">
        <v>567.11199999999997</v>
      </c>
      <c r="E50" s="291">
        <v>487.54694444444436</v>
      </c>
      <c r="F50" s="276">
        <v>3</v>
      </c>
      <c r="G50" s="276"/>
      <c r="H50" s="276"/>
      <c r="I50" s="276"/>
      <c r="J50" s="276"/>
    </row>
    <row r="51" spans="1:10" ht="13.95" customHeight="1">
      <c r="A51" s="292" t="s">
        <v>2079</v>
      </c>
      <c r="B51" s="292" t="s">
        <v>2084</v>
      </c>
      <c r="C51" s="293">
        <v>0.55000000000000004</v>
      </c>
      <c r="D51" s="291">
        <v>594.41344444444428</v>
      </c>
      <c r="E51" s="291">
        <v>514.43383333333315</v>
      </c>
      <c r="F51" s="276">
        <v>3</v>
      </c>
      <c r="G51" s="276"/>
      <c r="H51" s="276"/>
      <c r="I51" s="276"/>
      <c r="J51" s="276"/>
    </row>
    <row r="52" spans="1:10" ht="13.95" customHeight="1">
      <c r="A52" s="284" t="s">
        <v>1853</v>
      </c>
      <c r="B52" s="284" t="s">
        <v>1622</v>
      </c>
      <c r="C52" s="282">
        <v>0.75</v>
      </c>
      <c r="D52" s="283">
        <v>676.8211666666665</v>
      </c>
      <c r="E52" s="283">
        <v>596.57505555555542</v>
      </c>
      <c r="F52" s="276">
        <v>3</v>
      </c>
      <c r="G52" s="276"/>
      <c r="H52" s="276"/>
      <c r="I52" s="276"/>
      <c r="J52" s="276"/>
    </row>
    <row r="53" spans="1:10" ht="13.95" customHeight="1">
      <c r="A53" s="284" t="s">
        <v>1854</v>
      </c>
      <c r="B53" s="284" t="s">
        <v>1623</v>
      </c>
      <c r="C53" s="282">
        <v>0.75</v>
      </c>
      <c r="D53" s="283">
        <v>704.24105555555548</v>
      </c>
      <c r="E53" s="283">
        <v>624.40949999999998</v>
      </c>
      <c r="F53" s="276">
        <v>3</v>
      </c>
      <c r="G53" s="276"/>
      <c r="H53" s="276"/>
      <c r="I53" s="276"/>
      <c r="J53" s="276"/>
    </row>
    <row r="54" spans="1:10" ht="13.95" customHeight="1">
      <c r="A54" s="284" t="s">
        <v>1855</v>
      </c>
      <c r="B54" s="284" t="s">
        <v>1624</v>
      </c>
      <c r="C54" s="282">
        <v>1.1000000000000001</v>
      </c>
      <c r="D54" s="283">
        <v>734.94777777777756</v>
      </c>
      <c r="E54" s="283">
        <v>655.53077777777764</v>
      </c>
      <c r="F54" s="276">
        <v>3</v>
      </c>
      <c r="G54" s="276"/>
      <c r="H54" s="276"/>
      <c r="I54" s="276"/>
      <c r="J54" s="276"/>
    </row>
    <row r="55" spans="1:10" ht="13.95" customHeight="1">
      <c r="A55" s="284" t="s">
        <v>1856</v>
      </c>
      <c r="B55" s="284" t="s">
        <v>1625</v>
      </c>
      <c r="C55" s="282">
        <v>1.1000000000000001</v>
      </c>
      <c r="D55" s="283">
        <v>753.78044444444436</v>
      </c>
      <c r="E55" s="283">
        <v>673.94888888888886</v>
      </c>
      <c r="F55" s="276">
        <v>3</v>
      </c>
      <c r="G55" s="276"/>
      <c r="H55" s="276"/>
      <c r="I55" s="276"/>
      <c r="J55" s="276"/>
    </row>
    <row r="56" spans="1:10" ht="13.95" customHeight="1">
      <c r="A56" s="284" t="s">
        <v>1857</v>
      </c>
      <c r="B56" s="284" t="s">
        <v>1626</v>
      </c>
      <c r="C56" s="282">
        <v>1.1000000000000001</v>
      </c>
      <c r="D56" s="283">
        <v>797.60488888888881</v>
      </c>
      <c r="E56" s="283">
        <v>718.1582777777777</v>
      </c>
      <c r="F56" s="276">
        <v>3</v>
      </c>
      <c r="G56" s="276"/>
      <c r="H56" s="276"/>
      <c r="I56" s="276"/>
      <c r="J56" s="276"/>
    </row>
    <row r="57" spans="1:10" ht="13.95" customHeight="1">
      <c r="A57" s="284" t="s">
        <v>1858</v>
      </c>
      <c r="B57" s="284" t="s">
        <v>1627</v>
      </c>
      <c r="C57" s="282">
        <v>1.1000000000000001</v>
      </c>
      <c r="D57" s="283">
        <v>841.39972222222195</v>
      </c>
      <c r="E57" s="283">
        <v>761.56816666666646</v>
      </c>
      <c r="F57" s="276">
        <v>3</v>
      </c>
      <c r="G57" s="276"/>
      <c r="H57" s="276"/>
      <c r="I57" s="276"/>
      <c r="J57" s="276"/>
    </row>
    <row r="58" spans="1:10" ht="13.95" customHeight="1">
      <c r="A58" s="284" t="s">
        <v>1859</v>
      </c>
      <c r="B58" s="284" t="s">
        <v>1628</v>
      </c>
      <c r="C58" s="282">
        <v>1.5</v>
      </c>
      <c r="D58" s="283">
        <v>890.13961111111109</v>
      </c>
      <c r="E58" s="283">
        <v>810.27844444444429</v>
      </c>
      <c r="F58" s="276">
        <v>3</v>
      </c>
      <c r="G58" s="276"/>
      <c r="H58" s="276"/>
      <c r="I58" s="276"/>
      <c r="J58" s="276"/>
    </row>
    <row r="59" spans="1:10" ht="13.95" customHeight="1">
      <c r="A59" s="284" t="s">
        <v>1860</v>
      </c>
      <c r="B59" s="284" t="s">
        <v>1629</v>
      </c>
      <c r="C59" s="282">
        <v>1.5</v>
      </c>
      <c r="D59" s="283">
        <v>901.59911111111103</v>
      </c>
      <c r="E59" s="283">
        <v>822.56705555555561</v>
      </c>
      <c r="F59" s="276">
        <v>3</v>
      </c>
      <c r="G59" s="276"/>
      <c r="H59" s="276"/>
      <c r="I59" s="276"/>
      <c r="J59" s="276"/>
    </row>
    <row r="60" spans="1:10" ht="13.95" customHeight="1">
      <c r="A60" s="284" t="s">
        <v>1861</v>
      </c>
      <c r="B60" s="284" t="s">
        <v>1630</v>
      </c>
      <c r="C60" s="282">
        <v>1.5</v>
      </c>
      <c r="D60" s="283">
        <v>922.47494444444408</v>
      </c>
      <c r="E60" s="283">
        <v>842.64338888888869</v>
      </c>
      <c r="F60" s="276">
        <v>3</v>
      </c>
      <c r="G60" s="276"/>
      <c r="H60" s="276"/>
      <c r="I60" s="276"/>
      <c r="J60" s="276"/>
    </row>
    <row r="61" spans="1:10" ht="13.95" customHeight="1">
      <c r="A61" s="284" t="s">
        <v>1862</v>
      </c>
      <c r="B61" s="284" t="s">
        <v>1631</v>
      </c>
      <c r="C61" s="282">
        <v>1.5</v>
      </c>
      <c r="D61" s="283">
        <v>942.55127777777761</v>
      </c>
      <c r="E61" s="283">
        <v>863.10466666666673</v>
      </c>
      <c r="F61" s="276">
        <v>3</v>
      </c>
      <c r="G61" s="276"/>
      <c r="H61" s="276"/>
      <c r="I61" s="276"/>
      <c r="J61" s="276"/>
    </row>
    <row r="62" spans="1:10" ht="13.95" customHeight="1">
      <c r="A62" s="284" t="s">
        <v>1863</v>
      </c>
      <c r="B62" s="284" t="s">
        <v>1632</v>
      </c>
      <c r="C62" s="282">
        <v>2.2000000000000002</v>
      </c>
      <c r="D62" s="283">
        <v>961.38394444444441</v>
      </c>
      <c r="E62" s="283">
        <v>881.13783333333333</v>
      </c>
      <c r="F62" s="276">
        <v>3</v>
      </c>
      <c r="G62" s="276"/>
      <c r="H62" s="276"/>
      <c r="I62" s="276"/>
      <c r="J62" s="276"/>
    </row>
    <row r="63" spans="1:10" ht="13.95" customHeight="1">
      <c r="A63" s="284" t="s">
        <v>1864</v>
      </c>
      <c r="B63" s="284" t="s">
        <v>1633</v>
      </c>
      <c r="C63" s="282">
        <v>2.2000000000000002</v>
      </c>
      <c r="D63" s="283">
        <v>975.30116666666663</v>
      </c>
      <c r="E63" s="283">
        <v>895.05505555555544</v>
      </c>
      <c r="F63" s="276">
        <v>3</v>
      </c>
      <c r="G63" s="276"/>
      <c r="H63" s="276"/>
      <c r="I63" s="276"/>
      <c r="J63" s="276"/>
    </row>
    <row r="64" spans="1:10" ht="13.95" customHeight="1">
      <c r="A64" s="284" t="s">
        <v>1865</v>
      </c>
      <c r="B64" s="284" t="s">
        <v>1634</v>
      </c>
      <c r="C64" s="282">
        <v>2.2000000000000002</v>
      </c>
      <c r="D64" s="283">
        <v>989.21838888888863</v>
      </c>
      <c r="E64" s="283">
        <v>909.38683333333324</v>
      </c>
      <c r="F64" s="276">
        <v>3</v>
      </c>
      <c r="G64" s="276"/>
      <c r="H64" s="276"/>
      <c r="I64" s="276"/>
      <c r="J64" s="276"/>
    </row>
    <row r="65" spans="1:10" ht="13.95" customHeight="1">
      <c r="A65" s="284" t="s">
        <v>1866</v>
      </c>
      <c r="B65" s="284" t="s">
        <v>1635</v>
      </c>
      <c r="C65" s="282">
        <v>2.2000000000000002</v>
      </c>
      <c r="D65" s="283">
        <v>1002.7210555555554</v>
      </c>
      <c r="E65" s="283">
        <v>922.88949999999977</v>
      </c>
      <c r="F65" s="276">
        <v>3</v>
      </c>
      <c r="G65" s="276"/>
      <c r="H65" s="276"/>
      <c r="I65" s="276"/>
      <c r="J65" s="276"/>
    </row>
    <row r="66" spans="1:10" ht="13.95" customHeight="1">
      <c r="A66" s="284" t="s">
        <v>1867</v>
      </c>
      <c r="B66" s="284" t="s">
        <v>1636</v>
      </c>
      <c r="C66" s="282">
        <v>2.2000000000000002</v>
      </c>
      <c r="D66" s="283">
        <v>1049.0032222222219</v>
      </c>
      <c r="E66" s="283">
        <v>968.75711111111104</v>
      </c>
      <c r="F66" s="276">
        <v>3</v>
      </c>
      <c r="G66" s="276"/>
      <c r="H66" s="276"/>
      <c r="I66" s="276"/>
      <c r="J66" s="276"/>
    </row>
    <row r="67" spans="1:10" ht="13.95" customHeight="1">
      <c r="A67" s="284" t="s">
        <v>1868</v>
      </c>
      <c r="B67" s="284" t="s">
        <v>1637</v>
      </c>
      <c r="C67" s="282">
        <v>2.2000000000000002</v>
      </c>
      <c r="D67" s="283">
        <v>1076.4231111111108</v>
      </c>
      <c r="E67" s="283">
        <v>997.42066666666642</v>
      </c>
      <c r="F67" s="276">
        <v>3</v>
      </c>
      <c r="G67" s="276"/>
      <c r="H67" s="276"/>
      <c r="I67" s="276"/>
      <c r="J67" s="276"/>
    </row>
    <row r="68" spans="1:10" ht="13.95" customHeight="1">
      <c r="A68" s="284" t="s">
        <v>1869</v>
      </c>
      <c r="B68" s="284" t="s">
        <v>1638</v>
      </c>
      <c r="C68" s="282">
        <v>2.2000000000000002</v>
      </c>
      <c r="D68" s="283">
        <v>1104.2871666666665</v>
      </c>
      <c r="E68" s="283">
        <v>1024.0114444444444</v>
      </c>
      <c r="F68" s="276">
        <v>3</v>
      </c>
      <c r="G68" s="276"/>
      <c r="H68" s="276"/>
      <c r="I68" s="276"/>
      <c r="J68" s="276"/>
    </row>
    <row r="69" spans="1:10" ht="13.95" customHeight="1">
      <c r="A69" s="284" t="s">
        <v>1870</v>
      </c>
      <c r="B69" s="284" t="s">
        <v>1639</v>
      </c>
      <c r="C69" s="282">
        <v>2.2000000000000002</v>
      </c>
      <c r="D69" s="283">
        <v>1130.8779444444444</v>
      </c>
      <c r="E69" s="283">
        <v>1051.0463888888887</v>
      </c>
      <c r="F69" s="276">
        <v>3</v>
      </c>
      <c r="G69" s="276"/>
      <c r="H69" s="276"/>
      <c r="I69" s="276"/>
      <c r="J69" s="276"/>
    </row>
    <row r="70" spans="1:10" ht="13.95" customHeight="1">
      <c r="A70" s="284" t="s">
        <v>1871</v>
      </c>
      <c r="B70" s="284" t="s">
        <v>1640</v>
      </c>
      <c r="C70" s="282">
        <v>3</v>
      </c>
      <c r="D70" s="283">
        <v>1164.4569444444442</v>
      </c>
      <c r="E70" s="283">
        <v>1085.0399444444442</v>
      </c>
      <c r="F70" s="276">
        <v>3</v>
      </c>
      <c r="G70" s="276"/>
      <c r="H70" s="276"/>
      <c r="I70" s="276"/>
      <c r="J70" s="276"/>
    </row>
    <row r="71" spans="1:10" ht="13.95" customHeight="1">
      <c r="A71" s="284" t="s">
        <v>1872</v>
      </c>
      <c r="B71" s="284" t="s">
        <v>1641</v>
      </c>
      <c r="C71" s="282">
        <v>3</v>
      </c>
      <c r="D71" s="283">
        <v>1184.5332777777776</v>
      </c>
      <c r="E71" s="283">
        <v>1105.5012222222219</v>
      </c>
      <c r="F71" s="276">
        <v>3</v>
      </c>
      <c r="G71" s="276"/>
      <c r="H71" s="276"/>
      <c r="I71" s="276"/>
      <c r="J71" s="276"/>
    </row>
    <row r="72" spans="1:10" ht="13.95" customHeight="1">
      <c r="A72" s="284" t="s">
        <v>1873</v>
      </c>
      <c r="B72" s="284" t="s">
        <v>1642</v>
      </c>
      <c r="C72" s="282">
        <v>3</v>
      </c>
      <c r="D72" s="283">
        <v>1204.9945555555553</v>
      </c>
      <c r="E72" s="283">
        <v>1125.5775555555554</v>
      </c>
      <c r="F72" s="276">
        <v>3</v>
      </c>
      <c r="G72" s="276"/>
      <c r="H72" s="276"/>
      <c r="I72" s="276"/>
      <c r="J72" s="276"/>
    </row>
    <row r="73" spans="1:10" ht="13.95" customHeight="1">
      <c r="A73" s="284" t="s">
        <v>1874</v>
      </c>
      <c r="B73" s="284" t="s">
        <v>1643</v>
      </c>
      <c r="C73" s="282">
        <v>3</v>
      </c>
      <c r="D73" s="283">
        <v>1225.0708888888887</v>
      </c>
      <c r="E73" s="283">
        <v>1146.0388333333333</v>
      </c>
      <c r="F73" s="276">
        <v>3</v>
      </c>
      <c r="G73" s="276"/>
      <c r="H73" s="276"/>
      <c r="I73" s="276"/>
      <c r="J73" s="276"/>
    </row>
    <row r="74" spans="1:10" ht="13.95" customHeight="1">
      <c r="A74" s="284" t="s">
        <v>1875</v>
      </c>
      <c r="B74" s="284" t="s">
        <v>1644</v>
      </c>
      <c r="C74" s="282">
        <v>3</v>
      </c>
      <c r="D74" s="283">
        <v>1245.5321666666664</v>
      </c>
      <c r="E74" s="283">
        <v>1166.1151666666665</v>
      </c>
      <c r="F74" s="276">
        <v>3</v>
      </c>
      <c r="G74" s="276"/>
      <c r="H74" s="276"/>
      <c r="I74" s="276"/>
      <c r="J74" s="276"/>
    </row>
    <row r="75" spans="1:10" ht="13.95" customHeight="1">
      <c r="A75" s="284" t="s">
        <v>1876</v>
      </c>
      <c r="B75" s="284" t="s">
        <v>1645</v>
      </c>
      <c r="C75" s="282">
        <v>3</v>
      </c>
      <c r="D75" s="283">
        <v>1265.6084999999998</v>
      </c>
      <c r="E75" s="283">
        <v>1186.5764444444442</v>
      </c>
      <c r="F75" s="276">
        <v>3</v>
      </c>
      <c r="G75" s="276"/>
      <c r="H75" s="276"/>
      <c r="I75" s="276"/>
      <c r="J75" s="276"/>
    </row>
    <row r="76" spans="1:10" ht="13.95" customHeight="1">
      <c r="A76" s="284" t="s">
        <v>1877</v>
      </c>
      <c r="B76" s="284" t="s">
        <v>1646</v>
      </c>
      <c r="C76" s="282">
        <v>3</v>
      </c>
      <c r="D76" s="283">
        <v>1286.0697777777775</v>
      </c>
      <c r="E76" s="283">
        <v>1206.6231666666665</v>
      </c>
      <c r="F76" s="276">
        <v>3</v>
      </c>
      <c r="G76" s="276"/>
      <c r="H76" s="276"/>
      <c r="I76" s="276"/>
      <c r="J76" s="276"/>
    </row>
    <row r="77" spans="1:10" ht="13.95" customHeight="1">
      <c r="A77" s="573"/>
      <c r="B77" s="573"/>
      <c r="C77" s="573"/>
      <c r="D77" s="573"/>
      <c r="E77" s="574"/>
      <c r="F77" s="276"/>
      <c r="G77" s="276"/>
      <c r="H77" s="276"/>
      <c r="I77" s="276"/>
      <c r="J77" s="276"/>
    </row>
    <row r="78" spans="1:10" ht="13.95" customHeight="1">
      <c r="A78" s="292" t="s">
        <v>2088</v>
      </c>
      <c r="B78" s="292" t="s">
        <v>2085</v>
      </c>
      <c r="C78" s="293">
        <v>0.37</v>
      </c>
      <c r="D78" s="291">
        <v>455.80383333333327</v>
      </c>
      <c r="E78" s="291">
        <v>377.95622222222215</v>
      </c>
      <c r="F78" s="276">
        <v>5</v>
      </c>
      <c r="G78" s="276"/>
      <c r="H78" s="276"/>
      <c r="I78" s="276"/>
      <c r="J78" s="276"/>
    </row>
    <row r="79" spans="1:10" ht="13.95" customHeight="1">
      <c r="A79" s="292" t="s">
        <v>2089</v>
      </c>
      <c r="B79" s="292" t="s">
        <v>2086</v>
      </c>
      <c r="C79" s="293">
        <v>0.55000000000000004</v>
      </c>
      <c r="D79" s="291">
        <v>506.88299999999998</v>
      </c>
      <c r="E79" s="291">
        <v>429.50916666666666</v>
      </c>
      <c r="F79" s="276">
        <v>5</v>
      </c>
      <c r="G79" s="276"/>
      <c r="H79" s="276"/>
      <c r="I79" s="276"/>
      <c r="J79" s="276"/>
    </row>
    <row r="80" spans="1:10" ht="13.95" customHeight="1">
      <c r="A80" s="292" t="s">
        <v>2090</v>
      </c>
      <c r="B80" s="292" t="s">
        <v>2087</v>
      </c>
      <c r="C80" s="293">
        <v>0.55000000000000004</v>
      </c>
      <c r="D80" s="291">
        <v>556.42238888888892</v>
      </c>
      <c r="E80" s="291">
        <v>479.04855555555542</v>
      </c>
      <c r="F80" s="276">
        <v>5</v>
      </c>
      <c r="G80" s="276"/>
      <c r="H80" s="276"/>
      <c r="I80" s="276"/>
      <c r="J80" s="276"/>
    </row>
    <row r="81" spans="1:10" ht="13.95" customHeight="1">
      <c r="A81" s="284" t="s">
        <v>1878</v>
      </c>
      <c r="B81" s="284" t="s">
        <v>1647</v>
      </c>
      <c r="C81" s="282">
        <v>0.75</v>
      </c>
      <c r="D81" s="283">
        <v>597.78911111111097</v>
      </c>
      <c r="E81" s="283">
        <v>520.41527777777765</v>
      </c>
      <c r="F81" s="276">
        <v>5</v>
      </c>
      <c r="G81" s="276"/>
      <c r="H81" s="276"/>
      <c r="I81" s="276"/>
      <c r="J81" s="276"/>
    </row>
    <row r="82" spans="1:10" ht="13.95" customHeight="1">
      <c r="A82" s="284" t="s">
        <v>1879</v>
      </c>
      <c r="B82" s="284" t="s">
        <v>1648</v>
      </c>
      <c r="C82" s="282">
        <v>1.1000000000000001</v>
      </c>
      <c r="D82" s="283">
        <v>669.44799999999998</v>
      </c>
      <c r="E82" s="283">
        <v>591.65961111111096</v>
      </c>
      <c r="F82" s="276">
        <v>5</v>
      </c>
      <c r="G82" s="276"/>
      <c r="H82" s="276"/>
      <c r="I82" s="276"/>
      <c r="J82" s="276"/>
    </row>
    <row r="83" spans="1:10" ht="13.95" customHeight="1">
      <c r="A83" s="284" t="s">
        <v>1880</v>
      </c>
      <c r="B83" s="284" t="s">
        <v>1649</v>
      </c>
      <c r="C83" s="282">
        <v>1.1000000000000001</v>
      </c>
      <c r="D83" s="283">
        <v>689.10977777777771</v>
      </c>
      <c r="E83" s="283">
        <v>610.90683333333322</v>
      </c>
      <c r="F83" s="276">
        <v>5</v>
      </c>
      <c r="G83" s="276"/>
      <c r="H83" s="276"/>
      <c r="I83" s="276"/>
      <c r="J83" s="276"/>
    </row>
    <row r="84" spans="1:10" ht="13.95" customHeight="1">
      <c r="A84" s="284" t="s">
        <v>1881</v>
      </c>
      <c r="B84" s="284" t="s">
        <v>1650</v>
      </c>
      <c r="C84" s="282">
        <v>1.1000000000000001</v>
      </c>
      <c r="D84" s="283">
        <v>720.61599999999999</v>
      </c>
      <c r="E84" s="283">
        <v>642.82761111111097</v>
      </c>
      <c r="F84" s="276">
        <v>5</v>
      </c>
      <c r="G84" s="276"/>
      <c r="H84" s="276"/>
      <c r="I84" s="276"/>
      <c r="J84" s="276"/>
    </row>
    <row r="85" spans="1:10" ht="13.95" customHeight="1">
      <c r="A85" s="284" t="s">
        <v>1882</v>
      </c>
      <c r="B85" s="284" t="s">
        <v>1651</v>
      </c>
      <c r="C85" s="282">
        <v>1.5</v>
      </c>
      <c r="D85" s="283">
        <v>754.6095555555554</v>
      </c>
      <c r="E85" s="283">
        <v>676.40661111111092</v>
      </c>
      <c r="F85" s="276">
        <v>5</v>
      </c>
      <c r="G85" s="276"/>
      <c r="H85" s="276"/>
      <c r="I85" s="276"/>
      <c r="J85" s="276"/>
    </row>
    <row r="86" spans="1:10" ht="13.95" customHeight="1">
      <c r="A86" s="284" t="s">
        <v>1883</v>
      </c>
      <c r="B86" s="284" t="s">
        <v>1652</v>
      </c>
      <c r="C86" s="282">
        <v>1.5</v>
      </c>
      <c r="D86" s="283">
        <v>816.43755555555549</v>
      </c>
      <c r="E86" s="283">
        <v>738.23461111111101</v>
      </c>
      <c r="F86" s="276">
        <v>5</v>
      </c>
      <c r="G86" s="276"/>
      <c r="H86" s="276"/>
      <c r="I86" s="276"/>
      <c r="J86" s="276"/>
    </row>
    <row r="87" spans="1:10" ht="13.95" customHeight="1">
      <c r="A87" s="284" t="s">
        <v>1884</v>
      </c>
      <c r="B87" s="284" t="s">
        <v>1653</v>
      </c>
      <c r="C87" s="282">
        <v>1.5</v>
      </c>
      <c r="D87" s="283">
        <v>846.72972222222199</v>
      </c>
      <c r="E87" s="283">
        <v>768.9413333333332</v>
      </c>
      <c r="F87" s="276">
        <v>5</v>
      </c>
      <c r="G87" s="276"/>
      <c r="H87" s="276"/>
      <c r="I87" s="276"/>
      <c r="J87" s="276"/>
    </row>
    <row r="88" spans="1:10" ht="13.95" customHeight="1">
      <c r="A88" s="284" t="s">
        <v>1885</v>
      </c>
      <c r="B88" s="284" t="s">
        <v>1654</v>
      </c>
      <c r="C88" s="282">
        <v>2.2000000000000002</v>
      </c>
      <c r="D88" s="283">
        <v>891.35366666666641</v>
      </c>
      <c r="E88" s="283">
        <v>812.73616666666658</v>
      </c>
      <c r="F88" s="276">
        <v>5</v>
      </c>
      <c r="G88" s="276"/>
      <c r="H88" s="276"/>
      <c r="I88" s="276"/>
      <c r="J88" s="276"/>
    </row>
    <row r="89" spans="1:10" ht="13.95" customHeight="1">
      <c r="A89" s="284" t="s">
        <v>1886</v>
      </c>
      <c r="B89" s="284" t="s">
        <v>1655</v>
      </c>
      <c r="C89" s="282">
        <v>2.2000000000000002</v>
      </c>
      <c r="D89" s="283">
        <v>902.81316666666658</v>
      </c>
      <c r="E89" s="283">
        <v>825.02477777777767</v>
      </c>
      <c r="F89" s="276">
        <v>5</v>
      </c>
      <c r="G89" s="276"/>
      <c r="H89" s="276"/>
      <c r="I89" s="276"/>
      <c r="J89" s="276"/>
    </row>
    <row r="90" spans="1:10" ht="13.95" customHeight="1">
      <c r="A90" s="284" t="s">
        <v>1887</v>
      </c>
      <c r="B90" s="284" t="s">
        <v>1656</v>
      </c>
      <c r="C90" s="282">
        <v>2.2000000000000002</v>
      </c>
      <c r="D90" s="283">
        <v>915.51633333333325</v>
      </c>
      <c r="E90" s="283">
        <v>837.31338888888865</v>
      </c>
      <c r="F90" s="276">
        <v>5</v>
      </c>
      <c r="G90" s="276"/>
      <c r="H90" s="276"/>
      <c r="I90" s="276"/>
      <c r="J90" s="276"/>
    </row>
    <row r="91" spans="1:10" ht="13.95" customHeight="1">
      <c r="A91" s="284" t="s">
        <v>1888</v>
      </c>
      <c r="B91" s="284" t="s">
        <v>1657</v>
      </c>
      <c r="C91" s="282">
        <v>2.2000000000000002</v>
      </c>
      <c r="D91" s="283">
        <v>927.39038888888865</v>
      </c>
      <c r="E91" s="283">
        <v>849.60199999999998</v>
      </c>
      <c r="F91" s="276">
        <v>5</v>
      </c>
      <c r="G91" s="276"/>
      <c r="H91" s="276"/>
      <c r="I91" s="276"/>
      <c r="J91" s="276"/>
    </row>
    <row r="92" spans="1:10" ht="13.95" customHeight="1">
      <c r="A92" s="284" t="s">
        <v>1889</v>
      </c>
      <c r="B92" s="284" t="s">
        <v>1658</v>
      </c>
      <c r="C92" s="282">
        <v>2.2000000000000002</v>
      </c>
      <c r="D92" s="283">
        <v>945.42355555555525</v>
      </c>
      <c r="E92" s="283">
        <v>867.6055555555555</v>
      </c>
      <c r="F92" s="276">
        <v>5</v>
      </c>
      <c r="G92" s="276"/>
      <c r="H92" s="276"/>
      <c r="I92" s="276"/>
      <c r="J92" s="276"/>
    </row>
    <row r="93" spans="1:10" ht="13.95" customHeight="1">
      <c r="A93" s="284" t="s">
        <v>1890</v>
      </c>
      <c r="B93" s="284" t="s">
        <v>1659</v>
      </c>
      <c r="C93" s="282">
        <v>3</v>
      </c>
      <c r="D93" s="283">
        <v>1070.2936111111107</v>
      </c>
      <c r="E93" s="283">
        <v>992.09066666666661</v>
      </c>
      <c r="F93" s="276">
        <v>5</v>
      </c>
      <c r="G93" s="276"/>
      <c r="H93" s="276"/>
      <c r="I93" s="276"/>
      <c r="J93" s="276"/>
    </row>
    <row r="94" spans="1:10" ht="13.95" customHeight="1">
      <c r="A94" s="284" t="s">
        <v>1891</v>
      </c>
      <c r="B94" s="284" t="s">
        <v>1660</v>
      </c>
      <c r="C94" s="282">
        <v>3</v>
      </c>
      <c r="D94" s="283">
        <v>1089.9553888888886</v>
      </c>
      <c r="E94" s="283">
        <v>1011.3378888888889</v>
      </c>
      <c r="F94" s="276">
        <v>5</v>
      </c>
      <c r="G94" s="276"/>
      <c r="H94" s="276"/>
      <c r="I94" s="276"/>
      <c r="J94" s="276"/>
    </row>
    <row r="95" spans="1:10" ht="13.95" customHeight="1">
      <c r="A95" s="284" t="s">
        <v>1892</v>
      </c>
      <c r="B95" s="284" t="s">
        <v>1661</v>
      </c>
      <c r="C95" s="282">
        <v>3</v>
      </c>
      <c r="D95" s="283">
        <v>1108.7880555555553</v>
      </c>
      <c r="E95" s="283">
        <v>1030.585111111111</v>
      </c>
      <c r="F95" s="276">
        <v>5</v>
      </c>
      <c r="G95" s="276"/>
      <c r="H95" s="276"/>
      <c r="I95" s="276"/>
      <c r="J95" s="276"/>
    </row>
    <row r="96" spans="1:10" ht="13.95" customHeight="1">
      <c r="A96" s="284" t="s">
        <v>1893</v>
      </c>
      <c r="B96" s="284" t="s">
        <v>1662</v>
      </c>
      <c r="C96" s="282">
        <v>3</v>
      </c>
      <c r="D96" s="283">
        <v>1128.0352777777778</v>
      </c>
      <c r="E96" s="283">
        <v>1050.2172777777778</v>
      </c>
      <c r="F96" s="276">
        <v>5</v>
      </c>
      <c r="G96" s="276"/>
      <c r="H96" s="276"/>
      <c r="I96" s="276"/>
      <c r="J96" s="276"/>
    </row>
    <row r="97" spans="1:10" ht="13.95" customHeight="1">
      <c r="A97" s="284" t="s">
        <v>1894</v>
      </c>
      <c r="B97" s="284" t="s">
        <v>1663</v>
      </c>
      <c r="C97" s="282">
        <v>3</v>
      </c>
      <c r="D97" s="283">
        <v>1221.3695</v>
      </c>
      <c r="E97" s="283">
        <v>1143.5811111111109</v>
      </c>
      <c r="F97" s="276">
        <v>5</v>
      </c>
      <c r="G97" s="276"/>
      <c r="H97" s="276"/>
      <c r="I97" s="276"/>
      <c r="J97" s="276"/>
    </row>
    <row r="98" spans="1:10" ht="13.95" customHeight="1">
      <c r="A98" s="284" t="s">
        <v>1895</v>
      </c>
      <c r="B98" s="284" t="s">
        <v>1664</v>
      </c>
      <c r="C98" s="282">
        <v>4</v>
      </c>
      <c r="D98" s="283">
        <v>1373.2744999999998</v>
      </c>
      <c r="E98" s="283">
        <v>1295.0715555555553</v>
      </c>
      <c r="F98" s="276">
        <v>5</v>
      </c>
      <c r="G98" s="276"/>
      <c r="H98" s="276"/>
      <c r="I98" s="276"/>
      <c r="J98" s="276"/>
    </row>
    <row r="99" spans="1:10" ht="13.95" customHeight="1">
      <c r="A99" s="284" t="s">
        <v>1896</v>
      </c>
      <c r="B99" s="284" t="s">
        <v>1665</v>
      </c>
      <c r="C99" s="282">
        <v>4</v>
      </c>
      <c r="D99" s="283">
        <v>1415.0557777777776</v>
      </c>
      <c r="E99" s="283">
        <v>1337.6523333333332</v>
      </c>
      <c r="F99" s="276">
        <v>5</v>
      </c>
      <c r="G99" s="276"/>
      <c r="H99" s="276"/>
      <c r="I99" s="276"/>
      <c r="J99" s="276"/>
    </row>
    <row r="100" spans="1:10" ht="13.95" customHeight="1">
      <c r="A100" s="284" t="s">
        <v>1897</v>
      </c>
      <c r="B100" s="284" t="s">
        <v>1666</v>
      </c>
      <c r="C100" s="282">
        <v>4</v>
      </c>
      <c r="D100" s="283">
        <v>1457.2219999999998</v>
      </c>
      <c r="E100" s="283">
        <v>1379.4336111111111</v>
      </c>
      <c r="F100" s="276">
        <v>5</v>
      </c>
      <c r="G100" s="276"/>
      <c r="H100" s="276"/>
      <c r="I100" s="276"/>
      <c r="J100" s="276"/>
    </row>
    <row r="101" spans="1:10" ht="13.95" customHeight="1">
      <c r="A101" s="284" t="s">
        <v>1898</v>
      </c>
      <c r="B101" s="284" t="s">
        <v>1667</v>
      </c>
      <c r="C101" s="282">
        <v>4</v>
      </c>
      <c r="D101" s="283">
        <v>1499.3882222222221</v>
      </c>
      <c r="E101" s="283">
        <v>1422.0143888888888</v>
      </c>
      <c r="F101" s="276">
        <v>5</v>
      </c>
      <c r="G101" s="276"/>
      <c r="H101" s="276"/>
      <c r="I101" s="276"/>
      <c r="J101" s="276"/>
    </row>
    <row r="102" spans="1:10" ht="13.95" customHeight="1">
      <c r="A102" s="284" t="s">
        <v>1899</v>
      </c>
      <c r="B102" s="284" t="s">
        <v>1668</v>
      </c>
      <c r="C102" s="282">
        <v>4</v>
      </c>
      <c r="D102" s="283">
        <v>1541.5544444444442</v>
      </c>
      <c r="E102" s="283">
        <v>1463.7660555555553</v>
      </c>
      <c r="F102" s="276">
        <v>5</v>
      </c>
      <c r="G102" s="276"/>
      <c r="H102" s="276"/>
      <c r="I102" s="276"/>
      <c r="J102" s="276"/>
    </row>
    <row r="103" spans="1:10" ht="13.95" customHeight="1">
      <c r="A103" s="284" t="s">
        <v>1900</v>
      </c>
      <c r="B103" s="284" t="s">
        <v>1669</v>
      </c>
      <c r="C103" s="282">
        <v>4</v>
      </c>
      <c r="D103" s="283">
        <v>1583.3357222222221</v>
      </c>
      <c r="E103" s="283">
        <v>1505.9322777777775</v>
      </c>
      <c r="F103" s="276">
        <v>5</v>
      </c>
      <c r="G103" s="276"/>
      <c r="H103" s="276"/>
      <c r="I103" s="276"/>
      <c r="J103" s="276"/>
    </row>
    <row r="104" spans="1:10" ht="13.95" customHeight="1">
      <c r="A104" s="284" t="s">
        <v>1901</v>
      </c>
      <c r="B104" s="284" t="s">
        <v>1670</v>
      </c>
      <c r="C104" s="282">
        <v>4</v>
      </c>
      <c r="D104" s="283">
        <v>1625.9164999999998</v>
      </c>
      <c r="E104" s="283">
        <v>1548.1281111111109</v>
      </c>
      <c r="F104" s="276">
        <v>5</v>
      </c>
      <c r="G104" s="276"/>
      <c r="H104" s="276"/>
      <c r="I104" s="276"/>
      <c r="J104" s="276"/>
    </row>
    <row r="105" spans="1:10" ht="13.95" customHeight="1">
      <c r="A105" s="284" t="s">
        <v>1902</v>
      </c>
      <c r="B105" s="284" t="s">
        <v>1671</v>
      </c>
      <c r="C105" s="282">
        <v>5.5</v>
      </c>
      <c r="D105" s="283">
        <v>1828.1603888888887</v>
      </c>
      <c r="E105" s="283">
        <v>1750.7865555555554</v>
      </c>
      <c r="F105" s="276">
        <v>5</v>
      </c>
      <c r="G105" s="276"/>
      <c r="H105" s="276"/>
      <c r="I105" s="276"/>
      <c r="J105" s="276"/>
    </row>
    <row r="106" spans="1:10" ht="13.95" customHeight="1">
      <c r="A106" s="284" t="s">
        <v>1903</v>
      </c>
      <c r="B106" s="284" t="s">
        <v>1672</v>
      </c>
      <c r="C106" s="282">
        <v>5.5</v>
      </c>
      <c r="D106" s="283">
        <v>1870.356222222222</v>
      </c>
      <c r="E106" s="283">
        <v>1792.5678333333328</v>
      </c>
      <c r="F106" s="276">
        <v>5</v>
      </c>
      <c r="G106" s="276"/>
      <c r="H106" s="276"/>
      <c r="I106" s="276"/>
      <c r="J106" s="276"/>
    </row>
    <row r="107" spans="1:10" ht="13.95" customHeight="1">
      <c r="A107" s="284" t="s">
        <v>1904</v>
      </c>
      <c r="B107" s="284" t="s">
        <v>1673</v>
      </c>
      <c r="C107" s="282">
        <v>5.5</v>
      </c>
      <c r="D107" s="283">
        <v>1912.5224444444439</v>
      </c>
      <c r="E107" s="283">
        <v>1834.7340555555552</v>
      </c>
      <c r="F107" s="276">
        <v>5</v>
      </c>
      <c r="G107" s="276"/>
      <c r="H107" s="276"/>
      <c r="I107" s="276"/>
      <c r="J107" s="276"/>
    </row>
    <row r="108" spans="1:10" ht="13.95" customHeight="1">
      <c r="A108" s="284" t="s">
        <v>1905</v>
      </c>
      <c r="B108" s="284" t="s">
        <v>1674</v>
      </c>
      <c r="C108" s="282">
        <v>5.5</v>
      </c>
      <c r="D108" s="283">
        <v>1954.6886666666662</v>
      </c>
      <c r="E108" s="283">
        <v>1876.9002777777775</v>
      </c>
      <c r="F108" s="276">
        <v>5</v>
      </c>
      <c r="G108" s="276"/>
      <c r="H108" s="276"/>
      <c r="I108" s="276"/>
      <c r="J108" s="276"/>
    </row>
    <row r="109" spans="1:10" ht="13.95" customHeight="1">
      <c r="A109" s="284" t="s">
        <v>1906</v>
      </c>
      <c r="B109" s="284" t="s">
        <v>1675</v>
      </c>
      <c r="C109" s="282">
        <v>5.5</v>
      </c>
      <c r="D109" s="283">
        <v>1996.0553888888887</v>
      </c>
      <c r="E109" s="283">
        <v>1918.6519444444443</v>
      </c>
      <c r="F109" s="276">
        <v>5</v>
      </c>
      <c r="G109" s="276"/>
      <c r="H109" s="276"/>
      <c r="I109" s="276"/>
      <c r="J109" s="276"/>
    </row>
    <row r="110" spans="1:10" ht="13.95" customHeight="1">
      <c r="A110" s="573"/>
      <c r="B110" s="573"/>
      <c r="C110" s="573"/>
      <c r="D110" s="573"/>
      <c r="E110" s="574"/>
      <c r="F110" s="276"/>
      <c r="G110" s="276"/>
      <c r="H110" s="276"/>
      <c r="I110" s="276"/>
      <c r="J110" s="276"/>
    </row>
    <row r="111" spans="1:10" ht="13.95" customHeight="1">
      <c r="A111" s="284" t="s">
        <v>1907</v>
      </c>
      <c r="B111" s="284" t="s">
        <v>1676</v>
      </c>
      <c r="C111" s="282">
        <v>0.75</v>
      </c>
      <c r="D111" s="283">
        <v>721.85966666666661</v>
      </c>
      <c r="E111" s="283">
        <v>570.75416666666661</v>
      </c>
      <c r="F111" s="276">
        <v>10</v>
      </c>
      <c r="G111" s="276"/>
      <c r="H111" s="276"/>
      <c r="I111" s="276"/>
      <c r="J111" s="276"/>
    </row>
    <row r="112" spans="1:10" ht="13.95" customHeight="1">
      <c r="A112" s="284" t="s">
        <v>1908</v>
      </c>
      <c r="B112" s="284" t="s">
        <v>1677</v>
      </c>
      <c r="C112" s="282">
        <v>0.75</v>
      </c>
      <c r="D112" s="283">
        <v>749.27955555555536</v>
      </c>
      <c r="E112" s="283">
        <v>597.78911111111097</v>
      </c>
      <c r="F112" s="276">
        <v>10</v>
      </c>
      <c r="G112" s="276"/>
      <c r="H112" s="276"/>
      <c r="I112" s="276"/>
      <c r="J112" s="276"/>
    </row>
    <row r="113" spans="1:10" ht="13.95" customHeight="1">
      <c r="A113" s="284" t="s">
        <v>1909</v>
      </c>
      <c r="B113" s="284" t="s">
        <v>1678</v>
      </c>
      <c r="C113" s="282">
        <v>1.1000000000000001</v>
      </c>
      <c r="D113" s="283">
        <v>827.06794444444438</v>
      </c>
      <c r="E113" s="283">
        <v>675.99205555555545</v>
      </c>
      <c r="F113" s="276">
        <v>10</v>
      </c>
      <c r="G113" s="276"/>
      <c r="H113" s="276"/>
      <c r="I113" s="276"/>
      <c r="J113" s="276"/>
    </row>
    <row r="114" spans="1:10" ht="13.95" customHeight="1">
      <c r="A114" s="284" t="s">
        <v>1910</v>
      </c>
      <c r="B114" s="284" t="s">
        <v>1679</v>
      </c>
      <c r="C114" s="282">
        <v>1.5</v>
      </c>
      <c r="D114" s="283">
        <v>939.67899999999986</v>
      </c>
      <c r="E114" s="283">
        <v>788.18855555555547</v>
      </c>
      <c r="F114" s="276">
        <v>10</v>
      </c>
      <c r="G114" s="276"/>
      <c r="H114" s="276"/>
      <c r="I114" s="276"/>
      <c r="J114" s="276"/>
    </row>
    <row r="115" spans="1:10" ht="13.95" customHeight="1">
      <c r="A115" s="284" t="s">
        <v>1911</v>
      </c>
      <c r="B115" s="284" t="s">
        <v>1680</v>
      </c>
      <c r="C115" s="282">
        <v>2.2000000000000002</v>
      </c>
      <c r="D115" s="283">
        <v>979.80205555555551</v>
      </c>
      <c r="E115" s="283">
        <v>828.72616666666647</v>
      </c>
      <c r="F115" s="276">
        <v>10</v>
      </c>
      <c r="G115" s="276"/>
      <c r="H115" s="276"/>
      <c r="I115" s="276"/>
      <c r="J115" s="276"/>
    </row>
    <row r="116" spans="1:10" ht="13.95" customHeight="1">
      <c r="A116" s="284" t="s">
        <v>1912</v>
      </c>
      <c r="B116" s="284" t="s">
        <v>1681</v>
      </c>
      <c r="C116" s="282">
        <v>2.2000000000000002</v>
      </c>
      <c r="D116" s="283">
        <v>1041.6300555555554</v>
      </c>
      <c r="E116" s="283">
        <v>891.35366666666641</v>
      </c>
      <c r="F116" s="276">
        <v>10</v>
      </c>
      <c r="G116" s="276"/>
      <c r="H116" s="276"/>
      <c r="I116" s="276"/>
      <c r="J116" s="276"/>
    </row>
    <row r="117" spans="1:10" ht="13.95" customHeight="1">
      <c r="A117" s="284" t="s">
        <v>1913</v>
      </c>
      <c r="B117" s="284" t="s">
        <v>1682</v>
      </c>
      <c r="C117" s="282">
        <v>3</v>
      </c>
      <c r="D117" s="283">
        <v>1206.6231666666665</v>
      </c>
      <c r="E117" s="283">
        <v>1055.1327222222221</v>
      </c>
      <c r="F117" s="276">
        <v>10</v>
      </c>
      <c r="G117" s="276"/>
      <c r="H117" s="276"/>
      <c r="I117" s="276"/>
      <c r="J117" s="276"/>
    </row>
    <row r="118" spans="1:10" ht="13.95" customHeight="1">
      <c r="A118" s="284" t="s">
        <v>1914</v>
      </c>
      <c r="B118" s="284" t="s">
        <v>1683</v>
      </c>
      <c r="C118" s="282">
        <v>3</v>
      </c>
      <c r="D118" s="283">
        <v>1318.8196666666665</v>
      </c>
      <c r="E118" s="283">
        <v>1167.3292222222221</v>
      </c>
      <c r="F118" s="276">
        <v>10</v>
      </c>
      <c r="G118" s="276"/>
      <c r="H118" s="276"/>
      <c r="I118" s="276"/>
      <c r="J118" s="276"/>
    </row>
    <row r="119" spans="1:10" ht="13.95" customHeight="1">
      <c r="A119" s="284" t="s">
        <v>1915</v>
      </c>
      <c r="B119" s="284" t="s">
        <v>1684</v>
      </c>
      <c r="C119" s="282">
        <v>4</v>
      </c>
      <c r="D119" s="283">
        <v>1387.6062777777777</v>
      </c>
      <c r="E119" s="283">
        <v>1236.9449444444442</v>
      </c>
      <c r="F119" s="276">
        <v>10</v>
      </c>
      <c r="G119" s="276"/>
      <c r="H119" s="276"/>
      <c r="I119" s="276"/>
      <c r="J119" s="276"/>
    </row>
    <row r="120" spans="1:10" ht="13.95" customHeight="1">
      <c r="A120" s="284" t="s">
        <v>1916</v>
      </c>
      <c r="B120" s="284" t="s">
        <v>1685</v>
      </c>
      <c r="C120" s="282">
        <v>4</v>
      </c>
      <c r="D120" s="283">
        <v>1680.3713333333333</v>
      </c>
      <c r="E120" s="283">
        <v>1528.8808888888889</v>
      </c>
      <c r="F120" s="276">
        <v>10</v>
      </c>
      <c r="G120" s="276"/>
      <c r="H120" s="276"/>
      <c r="I120" s="276"/>
      <c r="J120" s="276"/>
    </row>
    <row r="121" spans="1:10" ht="13.95" customHeight="1">
      <c r="A121" s="284" t="s">
        <v>1917</v>
      </c>
      <c r="B121" s="284" t="s">
        <v>1686</v>
      </c>
      <c r="C121" s="282">
        <v>4</v>
      </c>
      <c r="D121" s="283">
        <v>1807.6991111111111</v>
      </c>
      <c r="E121" s="283">
        <v>1656.2086666666667</v>
      </c>
      <c r="F121" s="276">
        <v>10</v>
      </c>
      <c r="G121" s="276"/>
      <c r="H121" s="276"/>
      <c r="I121" s="276"/>
      <c r="J121" s="276"/>
    </row>
    <row r="122" spans="1:10" ht="13.95" customHeight="1">
      <c r="A122" s="284" t="s">
        <v>1918</v>
      </c>
      <c r="B122" s="284" t="s">
        <v>1687</v>
      </c>
      <c r="C122" s="282">
        <v>4.5</v>
      </c>
      <c r="D122" s="283">
        <v>1975.1795555555552</v>
      </c>
      <c r="E122" s="283">
        <v>1823.6594999999998</v>
      </c>
      <c r="F122" s="276">
        <v>10</v>
      </c>
      <c r="G122" s="276"/>
      <c r="H122" s="276"/>
      <c r="I122" s="276"/>
      <c r="J122" s="276"/>
    </row>
    <row r="123" spans="1:10" ht="13.95" customHeight="1">
      <c r="A123" s="284" t="s">
        <v>1919</v>
      </c>
      <c r="B123" s="284" t="s">
        <v>1688</v>
      </c>
      <c r="C123" s="282">
        <v>5.5</v>
      </c>
      <c r="D123" s="283">
        <v>2202.8297777777775</v>
      </c>
      <c r="E123" s="283">
        <v>2051.3097222222218</v>
      </c>
      <c r="F123" s="276">
        <v>10</v>
      </c>
      <c r="G123" s="276"/>
      <c r="H123" s="276"/>
      <c r="I123" s="276"/>
      <c r="J123" s="276"/>
    </row>
    <row r="124" spans="1:10" ht="13.95" customHeight="1">
      <c r="A124" s="284" t="s">
        <v>1920</v>
      </c>
      <c r="B124" s="284" t="s">
        <v>1689</v>
      </c>
      <c r="C124" s="282">
        <v>5.5</v>
      </c>
      <c r="D124" s="283">
        <v>2233.9214444444442</v>
      </c>
      <c r="E124" s="283">
        <v>2083.6746666666663</v>
      </c>
      <c r="F124" s="276">
        <v>10</v>
      </c>
      <c r="G124" s="276"/>
      <c r="H124" s="276"/>
      <c r="I124" s="276"/>
      <c r="J124" s="276"/>
    </row>
    <row r="125" spans="1:10" ht="13.95" customHeight="1">
      <c r="A125" s="284" t="s">
        <v>1921</v>
      </c>
      <c r="B125" s="284" t="s">
        <v>1690</v>
      </c>
      <c r="C125" s="282">
        <v>5.5</v>
      </c>
      <c r="D125" s="283">
        <v>2305.9948888888885</v>
      </c>
      <c r="E125" s="283">
        <v>2154.5044444444443</v>
      </c>
      <c r="F125" s="276">
        <v>10</v>
      </c>
      <c r="G125" s="276"/>
      <c r="H125" s="276"/>
      <c r="I125" s="276"/>
      <c r="J125" s="276"/>
    </row>
    <row r="126" spans="1:10" ht="13.95" customHeight="1">
      <c r="A126" s="284" t="s">
        <v>1922</v>
      </c>
      <c r="B126" s="284" t="s">
        <v>1691</v>
      </c>
      <c r="C126" s="282">
        <v>7.5</v>
      </c>
      <c r="D126" s="283">
        <v>2442.3540555555546</v>
      </c>
      <c r="E126" s="283">
        <v>2292.0776666666666</v>
      </c>
      <c r="F126" s="276">
        <v>10</v>
      </c>
      <c r="G126" s="276"/>
      <c r="H126" s="276"/>
      <c r="I126" s="276"/>
      <c r="J126" s="276"/>
    </row>
    <row r="127" spans="1:10" ht="13.95" customHeight="1">
      <c r="A127" s="284" t="s">
        <v>1923</v>
      </c>
      <c r="B127" s="284" t="s">
        <v>1692</v>
      </c>
      <c r="C127" s="282">
        <v>7.5</v>
      </c>
      <c r="D127" s="283">
        <v>2500.4806666666668</v>
      </c>
      <c r="E127" s="283">
        <v>2348.9902222222217</v>
      </c>
      <c r="F127" s="276">
        <v>10</v>
      </c>
      <c r="G127" s="276"/>
      <c r="H127" s="276"/>
      <c r="I127" s="276"/>
      <c r="J127" s="276"/>
    </row>
    <row r="128" spans="1:10" ht="13.95" customHeight="1">
      <c r="A128" s="284" t="s">
        <v>1924</v>
      </c>
      <c r="B128" s="284" t="s">
        <v>1693</v>
      </c>
      <c r="C128" s="282">
        <v>7.5</v>
      </c>
      <c r="D128" s="283">
        <v>2565.1809444444443</v>
      </c>
      <c r="E128" s="283">
        <v>2414.1050555555553</v>
      </c>
      <c r="F128" s="276">
        <v>10</v>
      </c>
      <c r="G128" s="276"/>
      <c r="H128" s="276"/>
      <c r="I128" s="276"/>
      <c r="J128" s="276"/>
    </row>
    <row r="129" spans="1:10" ht="13.95" customHeight="1">
      <c r="A129" s="284" t="s">
        <v>1925</v>
      </c>
      <c r="B129" s="284" t="s">
        <v>1694</v>
      </c>
      <c r="C129" s="282">
        <v>7.5</v>
      </c>
      <c r="D129" s="283">
        <v>2620.0503333333331</v>
      </c>
      <c r="E129" s="283">
        <v>2469.3593888888881</v>
      </c>
      <c r="F129" s="276">
        <v>10</v>
      </c>
      <c r="G129" s="276"/>
      <c r="H129" s="276"/>
      <c r="I129" s="276"/>
      <c r="J129" s="276"/>
    </row>
    <row r="130" spans="1:10" ht="13.95" customHeight="1">
      <c r="A130" s="284" t="s">
        <v>1926</v>
      </c>
      <c r="B130" s="284" t="s">
        <v>1695</v>
      </c>
      <c r="C130" s="282">
        <v>7.5</v>
      </c>
      <c r="D130" s="283">
        <v>2679.0060555555551</v>
      </c>
      <c r="E130" s="283">
        <v>2528.315111111111</v>
      </c>
      <c r="F130" s="276">
        <v>10</v>
      </c>
      <c r="G130" s="276"/>
      <c r="H130" s="276"/>
      <c r="I130" s="276"/>
      <c r="J130" s="276"/>
    </row>
    <row r="131" spans="1:10" ht="13.95" customHeight="1">
      <c r="A131" s="284" t="s">
        <v>1927</v>
      </c>
      <c r="B131" s="284" t="s">
        <v>1696</v>
      </c>
      <c r="C131" s="282">
        <v>7.5</v>
      </c>
      <c r="D131" s="283">
        <v>2737.9617777777771</v>
      </c>
      <c r="E131" s="283">
        <v>2586.8858888888885</v>
      </c>
      <c r="F131" s="276">
        <v>10</v>
      </c>
      <c r="G131" s="276"/>
      <c r="H131" s="276"/>
      <c r="I131" s="276"/>
      <c r="J131" s="276"/>
    </row>
    <row r="132" spans="1:10" ht="13.95" customHeight="1">
      <c r="A132" s="284" t="s">
        <v>1928</v>
      </c>
      <c r="B132" s="284" t="s">
        <v>1697</v>
      </c>
      <c r="C132" s="282">
        <v>11</v>
      </c>
      <c r="D132" s="283">
        <v>3168.300055555555</v>
      </c>
      <c r="E132" s="283">
        <v>3017.1945555555553</v>
      </c>
      <c r="F132" s="276">
        <v>10</v>
      </c>
      <c r="G132" s="276"/>
      <c r="H132" s="276"/>
      <c r="I132" s="276"/>
      <c r="J132" s="276"/>
    </row>
    <row r="133" spans="1:10" ht="13.95" customHeight="1">
      <c r="A133" s="573"/>
      <c r="B133" s="573"/>
      <c r="C133" s="573"/>
      <c r="D133" s="573"/>
      <c r="E133" s="574"/>
      <c r="F133" s="276"/>
      <c r="G133" s="276"/>
      <c r="H133" s="276"/>
      <c r="I133" s="276"/>
      <c r="J133" s="276"/>
    </row>
    <row r="134" spans="1:10" ht="13.95" customHeight="1">
      <c r="A134" s="284" t="s">
        <v>1929</v>
      </c>
      <c r="B134" s="284" t="s">
        <v>1698</v>
      </c>
      <c r="C134" s="282">
        <v>1.1000000000000001</v>
      </c>
      <c r="D134" s="283">
        <v>966.29938888888876</v>
      </c>
      <c r="E134" s="283">
        <v>814.80894444444436</v>
      </c>
      <c r="F134" s="276">
        <v>15</v>
      </c>
      <c r="G134" s="276"/>
      <c r="H134" s="276"/>
      <c r="I134" s="276"/>
      <c r="J134" s="276"/>
    </row>
    <row r="135" spans="1:10" ht="13.95" customHeight="1">
      <c r="A135" s="284" t="s">
        <v>1930</v>
      </c>
      <c r="B135" s="284" t="s">
        <v>1699</v>
      </c>
      <c r="C135" s="282">
        <v>2.2000000000000002</v>
      </c>
      <c r="D135" s="283">
        <v>1069.4645</v>
      </c>
      <c r="E135" s="283">
        <v>917.97405555555531</v>
      </c>
      <c r="F135" s="276">
        <v>15</v>
      </c>
      <c r="G135" s="276"/>
      <c r="H135" s="276"/>
      <c r="I135" s="276"/>
      <c r="J135" s="276"/>
    </row>
    <row r="136" spans="1:10" ht="13.95" customHeight="1">
      <c r="A136" s="284" t="s">
        <v>1931</v>
      </c>
      <c r="B136" s="284" t="s">
        <v>1700</v>
      </c>
      <c r="C136" s="282">
        <v>3</v>
      </c>
      <c r="D136" s="283">
        <v>1287.6983888888888</v>
      </c>
      <c r="E136" s="283">
        <v>1136.6224999999999</v>
      </c>
      <c r="F136" s="276">
        <v>15</v>
      </c>
      <c r="G136" s="276"/>
      <c r="H136" s="276"/>
      <c r="I136" s="276"/>
      <c r="J136" s="276"/>
    </row>
    <row r="137" spans="1:10" ht="13.95" customHeight="1">
      <c r="A137" s="284" t="s">
        <v>1932</v>
      </c>
      <c r="B137" s="284" t="s">
        <v>1701</v>
      </c>
      <c r="C137" s="282">
        <v>4</v>
      </c>
      <c r="D137" s="283">
        <v>1464.5951666666667</v>
      </c>
      <c r="E137" s="283">
        <v>1313.904222222222</v>
      </c>
      <c r="F137" s="276">
        <v>15</v>
      </c>
      <c r="G137" s="276"/>
      <c r="H137" s="276"/>
      <c r="I137" s="276"/>
      <c r="J137" s="276"/>
    </row>
    <row r="138" spans="1:10" ht="13.95" customHeight="1">
      <c r="A138" s="284" t="s">
        <v>1933</v>
      </c>
      <c r="B138" s="284" t="s">
        <v>1702</v>
      </c>
      <c r="C138" s="282">
        <v>4</v>
      </c>
      <c r="D138" s="283">
        <v>1754.4879444444443</v>
      </c>
      <c r="E138" s="283">
        <v>1603.3824444444444</v>
      </c>
      <c r="F138" s="276">
        <v>15</v>
      </c>
      <c r="G138" s="276"/>
      <c r="H138" s="276"/>
      <c r="I138" s="276"/>
      <c r="J138" s="276"/>
    </row>
    <row r="139" spans="1:10" ht="13.95" customHeight="1">
      <c r="A139" s="284" t="s">
        <v>1934</v>
      </c>
      <c r="B139" s="284" t="s">
        <v>1703</v>
      </c>
      <c r="C139" s="282">
        <v>5.5</v>
      </c>
      <c r="D139" s="283">
        <v>1850.2798888888885</v>
      </c>
      <c r="E139" s="283">
        <v>1699.6185555555553</v>
      </c>
      <c r="F139" s="276">
        <v>15</v>
      </c>
      <c r="G139" s="276"/>
      <c r="H139" s="276"/>
      <c r="I139" s="276"/>
      <c r="J139" s="276"/>
    </row>
    <row r="140" spans="1:10" ht="13.95" customHeight="1">
      <c r="A140" s="284" t="s">
        <v>1935</v>
      </c>
      <c r="B140" s="284" t="s">
        <v>1704</v>
      </c>
      <c r="C140" s="282">
        <v>5.5</v>
      </c>
      <c r="D140" s="283">
        <v>1904.3201666666664</v>
      </c>
      <c r="E140" s="283">
        <v>1754.0733888888888</v>
      </c>
      <c r="F140" s="276">
        <v>15</v>
      </c>
      <c r="G140" s="276"/>
      <c r="H140" s="276"/>
      <c r="I140" s="276"/>
      <c r="J140" s="276"/>
    </row>
    <row r="141" spans="1:10" ht="13.95" customHeight="1">
      <c r="A141" s="284" t="s">
        <v>1936</v>
      </c>
      <c r="B141" s="284" t="s">
        <v>1705</v>
      </c>
      <c r="C141" s="282">
        <v>7.5</v>
      </c>
      <c r="D141" s="283">
        <v>2035.3493333333331</v>
      </c>
      <c r="E141" s="283">
        <v>1909.2356111111108</v>
      </c>
      <c r="F141" s="276">
        <v>15</v>
      </c>
      <c r="G141" s="276"/>
      <c r="H141" s="276"/>
      <c r="I141" s="276"/>
      <c r="J141" s="276"/>
    </row>
    <row r="142" spans="1:10" ht="13.95" customHeight="1">
      <c r="A142" s="284" t="s">
        <v>1937</v>
      </c>
      <c r="B142" s="284" t="s">
        <v>1706</v>
      </c>
      <c r="C142" s="282">
        <v>7.5</v>
      </c>
      <c r="D142" s="283">
        <v>2127.4695000000002</v>
      </c>
      <c r="E142" s="283">
        <v>1976.8081666666665</v>
      </c>
      <c r="F142" s="276">
        <v>15</v>
      </c>
      <c r="G142" s="276"/>
      <c r="H142" s="276"/>
      <c r="I142" s="276"/>
      <c r="J142" s="276"/>
    </row>
    <row r="143" spans="1:10" ht="13.95" customHeight="1">
      <c r="A143" s="284" t="s">
        <v>1938</v>
      </c>
      <c r="B143" s="284" t="s">
        <v>1707</v>
      </c>
      <c r="C143" s="282">
        <v>11</v>
      </c>
      <c r="D143" s="283">
        <v>2428.4368333333327</v>
      </c>
      <c r="E143" s="283">
        <v>2277.3313333333331</v>
      </c>
      <c r="F143" s="276">
        <v>15</v>
      </c>
      <c r="G143" s="276"/>
      <c r="H143" s="276"/>
      <c r="I143" s="276"/>
      <c r="J143" s="276"/>
    </row>
    <row r="144" spans="1:10" ht="13.95" customHeight="1">
      <c r="A144" s="284" t="s">
        <v>1939</v>
      </c>
      <c r="B144" s="284" t="s">
        <v>1708</v>
      </c>
      <c r="C144" s="282">
        <v>11</v>
      </c>
      <c r="D144" s="283">
        <v>2568.8527222222219</v>
      </c>
      <c r="E144" s="283">
        <v>2418.605944444444</v>
      </c>
      <c r="F144" s="276">
        <v>15</v>
      </c>
      <c r="G144" s="276"/>
      <c r="H144" s="276"/>
      <c r="I144" s="276"/>
      <c r="J144" s="276"/>
    </row>
    <row r="145" spans="1:10" ht="13.95" customHeight="1">
      <c r="A145" s="284" t="s">
        <v>1940</v>
      </c>
      <c r="B145" s="284" t="s">
        <v>1709</v>
      </c>
      <c r="C145" s="282">
        <v>11</v>
      </c>
      <c r="D145" s="283">
        <v>2803.0766111111107</v>
      </c>
      <c r="E145" s="283">
        <v>2651.5565555555554</v>
      </c>
      <c r="F145" s="276">
        <v>15</v>
      </c>
      <c r="G145" s="276"/>
      <c r="H145" s="276"/>
      <c r="I145" s="276"/>
      <c r="J145" s="276"/>
    </row>
    <row r="146" spans="1:10" ht="13.95" customHeight="1">
      <c r="A146" s="284" t="s">
        <v>1941</v>
      </c>
      <c r="B146" s="284" t="s">
        <v>1710</v>
      </c>
      <c r="C146" s="282">
        <v>11</v>
      </c>
      <c r="D146" s="283">
        <v>2894.7822222222217</v>
      </c>
      <c r="E146" s="283">
        <v>2743.291777777777</v>
      </c>
      <c r="F146" s="276">
        <v>15</v>
      </c>
      <c r="G146" s="276"/>
      <c r="H146" s="276"/>
      <c r="I146" s="276"/>
      <c r="J146" s="276"/>
    </row>
    <row r="147" spans="1:10" ht="13.95" customHeight="1">
      <c r="A147" s="284" t="s">
        <v>1942</v>
      </c>
      <c r="B147" s="284" t="s">
        <v>1711</v>
      </c>
      <c r="C147" s="282">
        <v>11</v>
      </c>
      <c r="D147" s="283">
        <v>2986.4878333333331</v>
      </c>
      <c r="E147" s="283">
        <v>2835.8265000000001</v>
      </c>
      <c r="F147" s="276">
        <v>15</v>
      </c>
      <c r="G147" s="276"/>
      <c r="H147" s="276"/>
      <c r="I147" s="276"/>
      <c r="J147" s="276"/>
    </row>
    <row r="148" spans="1:10" ht="13.95" customHeight="1">
      <c r="A148" s="284" t="s">
        <v>1943</v>
      </c>
      <c r="B148" s="284" t="s">
        <v>1712</v>
      </c>
      <c r="C148" s="282">
        <v>15</v>
      </c>
      <c r="D148" s="283">
        <v>3147.0096666666659</v>
      </c>
      <c r="E148" s="283">
        <v>2996.3187222222218</v>
      </c>
      <c r="F148" s="276">
        <v>15</v>
      </c>
      <c r="G148" s="276"/>
      <c r="H148" s="276"/>
      <c r="I148" s="276"/>
      <c r="J148" s="276"/>
    </row>
    <row r="149" spans="1:10" ht="13.95" customHeight="1">
      <c r="A149" s="284" t="s">
        <v>1944</v>
      </c>
      <c r="B149" s="284" t="s">
        <v>1713</v>
      </c>
      <c r="C149" s="282">
        <v>15</v>
      </c>
      <c r="D149" s="283">
        <v>3325.1204999999995</v>
      </c>
      <c r="E149" s="283">
        <v>3174.429555555555</v>
      </c>
      <c r="F149" s="276">
        <v>15</v>
      </c>
      <c r="G149" s="276"/>
      <c r="H149" s="276"/>
      <c r="I149" s="276"/>
      <c r="J149" s="276"/>
    </row>
    <row r="150" spans="1:10" ht="13.95" customHeight="1">
      <c r="A150" s="284" t="s">
        <v>1945</v>
      </c>
      <c r="B150" s="284" t="s">
        <v>1714</v>
      </c>
      <c r="C150" s="282">
        <v>15</v>
      </c>
      <c r="D150" s="283">
        <v>3440.574222222222</v>
      </c>
      <c r="E150" s="283">
        <v>3289.498333333333</v>
      </c>
      <c r="F150" s="276">
        <v>15</v>
      </c>
      <c r="G150" s="276"/>
      <c r="H150" s="276"/>
      <c r="I150" s="276"/>
      <c r="J150" s="276"/>
    </row>
    <row r="151" spans="1:10" ht="13.95" customHeight="1">
      <c r="A151" s="284" t="s">
        <v>1946</v>
      </c>
      <c r="B151" s="284" t="s">
        <v>1715</v>
      </c>
      <c r="C151" s="282">
        <v>15</v>
      </c>
      <c r="D151" s="283">
        <v>3555.2284444444444</v>
      </c>
      <c r="E151" s="283">
        <v>3404.5374999999995</v>
      </c>
      <c r="F151" s="276">
        <v>15</v>
      </c>
      <c r="G151" s="276"/>
      <c r="H151" s="276"/>
      <c r="I151" s="276"/>
      <c r="J151" s="276"/>
    </row>
    <row r="152" spans="1:10" ht="13.95" customHeight="1">
      <c r="A152" s="573"/>
      <c r="B152" s="573"/>
      <c r="C152" s="573"/>
      <c r="D152" s="573"/>
      <c r="E152" s="574"/>
      <c r="F152" s="276"/>
      <c r="G152" s="276"/>
      <c r="H152" s="276"/>
      <c r="I152" s="276"/>
      <c r="J152" s="276"/>
    </row>
    <row r="153" spans="1:10" ht="13.95" customHeight="1">
      <c r="A153" s="284" t="s">
        <v>1947</v>
      </c>
      <c r="B153" s="284" t="s">
        <v>1716</v>
      </c>
      <c r="C153" s="282">
        <v>1.1000000000000001</v>
      </c>
      <c r="D153" s="283">
        <v>1162.8283333333331</v>
      </c>
      <c r="E153" s="283">
        <v>1009.6796666666665</v>
      </c>
      <c r="F153" s="276">
        <v>20</v>
      </c>
      <c r="G153" s="276"/>
      <c r="H153" s="276"/>
      <c r="I153" s="276"/>
      <c r="J153" s="276"/>
    </row>
    <row r="154" spans="1:10" ht="13.95" customHeight="1">
      <c r="A154" s="284" t="s">
        <v>1948</v>
      </c>
      <c r="B154" s="284" t="s">
        <v>1717</v>
      </c>
      <c r="C154" s="282">
        <v>2.2000000000000002</v>
      </c>
      <c r="D154" s="283">
        <v>1374.9327222222219</v>
      </c>
      <c r="E154" s="283">
        <v>1173.0737777777777</v>
      </c>
      <c r="F154" s="276">
        <v>20</v>
      </c>
      <c r="G154" s="276"/>
      <c r="H154" s="276"/>
      <c r="I154" s="276"/>
      <c r="J154" s="276"/>
    </row>
    <row r="155" spans="1:10" ht="13.95" customHeight="1">
      <c r="A155" s="284" t="s">
        <v>1949</v>
      </c>
      <c r="B155" s="284" t="s">
        <v>1718</v>
      </c>
      <c r="C155" s="282">
        <v>4</v>
      </c>
      <c r="D155" s="283">
        <v>1732.7829999999994</v>
      </c>
      <c r="E155" s="283">
        <v>1555.4716666666664</v>
      </c>
      <c r="F155" s="276">
        <v>20</v>
      </c>
      <c r="G155" s="276"/>
      <c r="H155" s="276"/>
      <c r="I155" s="276"/>
      <c r="J155" s="276"/>
    </row>
    <row r="156" spans="1:10" ht="13.95" customHeight="1">
      <c r="A156" s="284" t="s">
        <v>1950</v>
      </c>
      <c r="B156" s="284" t="s">
        <v>1719</v>
      </c>
      <c r="C156" s="282">
        <v>5.5</v>
      </c>
      <c r="D156" s="283">
        <v>2049.681111111111</v>
      </c>
      <c r="E156" s="283">
        <v>1871.5702777777774</v>
      </c>
      <c r="F156" s="276">
        <v>20</v>
      </c>
      <c r="G156" s="276"/>
      <c r="H156" s="276"/>
      <c r="I156" s="276"/>
      <c r="J156" s="276"/>
    </row>
    <row r="157" spans="1:10" ht="13.95" customHeight="1">
      <c r="A157" s="284" t="s">
        <v>1951</v>
      </c>
      <c r="B157" s="284" t="s">
        <v>1720</v>
      </c>
      <c r="C157" s="282">
        <v>5.5</v>
      </c>
      <c r="D157" s="283">
        <v>2160.2489999999993</v>
      </c>
      <c r="E157" s="283">
        <v>1982.937666666666</v>
      </c>
      <c r="F157" s="276">
        <v>20</v>
      </c>
      <c r="G157" s="276"/>
      <c r="H157" s="276"/>
      <c r="I157" s="276"/>
      <c r="J157" s="276"/>
    </row>
    <row r="158" spans="1:10" ht="13.95" customHeight="1">
      <c r="A158" s="284" t="s">
        <v>1952</v>
      </c>
      <c r="B158" s="284" t="s">
        <v>1721</v>
      </c>
      <c r="C158" s="282">
        <v>7.5</v>
      </c>
      <c r="D158" s="283">
        <v>2425.9791111111103</v>
      </c>
      <c r="E158" s="283">
        <v>2247.453722222222</v>
      </c>
      <c r="F158" s="276">
        <v>20</v>
      </c>
      <c r="G158" s="276"/>
      <c r="H158" s="276"/>
      <c r="I158" s="276"/>
      <c r="J158" s="276"/>
    </row>
    <row r="159" spans="1:10" ht="13.95" customHeight="1">
      <c r="A159" s="284" t="s">
        <v>1953</v>
      </c>
      <c r="B159" s="284" t="s">
        <v>1722</v>
      </c>
      <c r="C159" s="282">
        <v>7.5</v>
      </c>
      <c r="D159" s="283">
        <v>2484.1057222222216</v>
      </c>
      <c r="E159" s="283">
        <v>2305.5803333333333</v>
      </c>
      <c r="F159" s="276">
        <v>20</v>
      </c>
      <c r="G159" s="276"/>
      <c r="H159" s="276"/>
      <c r="I159" s="276"/>
      <c r="J159" s="276"/>
    </row>
    <row r="160" spans="1:10" ht="13.95" customHeight="1">
      <c r="A160" s="284" t="s">
        <v>1954</v>
      </c>
      <c r="B160" s="284" t="s">
        <v>1723</v>
      </c>
      <c r="C160" s="282">
        <v>11</v>
      </c>
      <c r="D160" s="283">
        <v>2806.3338333333327</v>
      </c>
      <c r="E160" s="283">
        <v>2638.8829999999994</v>
      </c>
      <c r="F160" s="276">
        <v>20</v>
      </c>
      <c r="G160" s="276"/>
      <c r="H160" s="276"/>
      <c r="I160" s="276"/>
      <c r="J160" s="276"/>
    </row>
    <row r="161" spans="1:10" ht="13.95" customHeight="1">
      <c r="A161" s="284" t="s">
        <v>1955</v>
      </c>
      <c r="B161" s="284" t="s">
        <v>1724</v>
      </c>
      <c r="C161" s="282">
        <v>11</v>
      </c>
      <c r="D161" s="283">
        <v>2866.1186666666663</v>
      </c>
      <c r="E161" s="283">
        <v>2697.8387222222223</v>
      </c>
      <c r="F161" s="276">
        <v>20</v>
      </c>
      <c r="G161" s="276"/>
      <c r="H161" s="276"/>
      <c r="I161" s="276"/>
      <c r="J161" s="276"/>
    </row>
    <row r="162" spans="1:10" ht="13.95" customHeight="1">
      <c r="A162" s="284" t="s">
        <v>1956</v>
      </c>
      <c r="B162" s="284" t="s">
        <v>1725</v>
      </c>
      <c r="C162" s="282">
        <v>11</v>
      </c>
      <c r="D162" s="283">
        <v>2925.0743888888887</v>
      </c>
      <c r="E162" s="283">
        <v>2746.9635555555551</v>
      </c>
      <c r="F162" s="276">
        <v>20</v>
      </c>
      <c r="G162" s="276"/>
      <c r="H162" s="276"/>
      <c r="I162" s="276"/>
      <c r="J162" s="276"/>
    </row>
    <row r="163" spans="1:10" ht="13.95" customHeight="1">
      <c r="A163" s="284" t="s">
        <v>1957</v>
      </c>
      <c r="B163" s="284" t="s">
        <v>1726</v>
      </c>
      <c r="C163" s="282">
        <v>15</v>
      </c>
      <c r="D163" s="283">
        <v>3285.3823888888878</v>
      </c>
      <c r="E163" s="283">
        <v>3117.1024444444442</v>
      </c>
      <c r="F163" s="276">
        <v>20</v>
      </c>
      <c r="G163" s="276"/>
      <c r="H163" s="276"/>
      <c r="I163" s="276"/>
      <c r="J163" s="276"/>
    </row>
    <row r="164" spans="1:10" ht="13.95" customHeight="1">
      <c r="A164" s="284" t="s">
        <v>1958</v>
      </c>
      <c r="B164" s="284" t="s">
        <v>1727</v>
      </c>
      <c r="C164" s="282">
        <v>15</v>
      </c>
      <c r="D164" s="283">
        <v>3381.6184999999991</v>
      </c>
      <c r="E164" s="283">
        <v>3204.3071666666669</v>
      </c>
      <c r="F164" s="276">
        <v>20</v>
      </c>
      <c r="G164" s="276"/>
      <c r="H164" s="276"/>
      <c r="I164" s="276"/>
      <c r="J164" s="276"/>
    </row>
    <row r="165" spans="1:10" ht="13.95" customHeight="1">
      <c r="A165" s="284" t="s">
        <v>1959</v>
      </c>
      <c r="B165" s="284" t="s">
        <v>1728</v>
      </c>
      <c r="C165" s="282">
        <v>15</v>
      </c>
      <c r="D165" s="283">
        <v>3564.6447777777771</v>
      </c>
      <c r="E165" s="283">
        <v>3396.3648333333331</v>
      </c>
      <c r="F165" s="276">
        <v>20</v>
      </c>
      <c r="G165" s="276"/>
      <c r="H165" s="276"/>
      <c r="I165" s="276"/>
      <c r="J165" s="276"/>
    </row>
    <row r="166" spans="1:10" ht="13.95" customHeight="1">
      <c r="A166" s="284" t="s">
        <v>1960</v>
      </c>
      <c r="B166" s="284" t="s">
        <v>1729</v>
      </c>
      <c r="C166" s="282">
        <v>15</v>
      </c>
      <c r="D166" s="283">
        <v>3747.6710555555551</v>
      </c>
      <c r="E166" s="283">
        <v>3570.359722222222</v>
      </c>
      <c r="F166" s="276">
        <v>20</v>
      </c>
      <c r="G166" s="276"/>
      <c r="H166" s="276"/>
      <c r="I166" s="276"/>
      <c r="J166" s="276"/>
    </row>
    <row r="167" spans="1:10" ht="13.95" customHeight="1">
      <c r="A167" s="284" t="s">
        <v>1961</v>
      </c>
      <c r="B167" s="284" t="s">
        <v>1730</v>
      </c>
      <c r="C167" s="282">
        <v>18.5</v>
      </c>
      <c r="D167" s="283">
        <v>3987.5802777777772</v>
      </c>
      <c r="E167" s="283">
        <v>3802.1258888888883</v>
      </c>
      <c r="F167" s="276">
        <v>20</v>
      </c>
      <c r="G167" s="276"/>
      <c r="H167" s="276"/>
      <c r="I167" s="276"/>
      <c r="J167" s="276"/>
    </row>
    <row r="168" spans="1:10" ht="13.95" customHeight="1">
      <c r="A168" s="284" t="s">
        <v>1962</v>
      </c>
      <c r="B168" s="284" t="s">
        <v>1731</v>
      </c>
      <c r="C168" s="282">
        <v>18.5</v>
      </c>
      <c r="D168" s="283">
        <v>4072.741833333333</v>
      </c>
      <c r="E168" s="283">
        <v>3901.6192222222212</v>
      </c>
      <c r="F168" s="276">
        <v>20</v>
      </c>
      <c r="G168" s="276"/>
      <c r="H168" s="276"/>
      <c r="I168" s="276"/>
      <c r="J168" s="276"/>
    </row>
    <row r="169" spans="1:10" ht="13.95" customHeight="1">
      <c r="A169" s="284" t="s">
        <v>1963</v>
      </c>
      <c r="B169" s="284" t="s">
        <v>1732</v>
      </c>
      <c r="C169" s="282">
        <v>18.5</v>
      </c>
      <c r="D169" s="283">
        <v>4121.4817222222218</v>
      </c>
      <c r="E169" s="283">
        <v>3948.7008888888886</v>
      </c>
      <c r="F169" s="276">
        <v>20</v>
      </c>
      <c r="G169" s="276"/>
      <c r="H169" s="276"/>
      <c r="I169" s="276"/>
      <c r="J169" s="276"/>
    </row>
    <row r="170" spans="1:10" ht="13.95" customHeight="1">
      <c r="A170" s="573"/>
      <c r="B170" s="573"/>
      <c r="C170" s="573"/>
      <c r="D170" s="573"/>
      <c r="E170" s="574"/>
      <c r="F170" s="276"/>
      <c r="G170" s="276"/>
      <c r="H170" s="276"/>
      <c r="I170" s="276"/>
      <c r="J170" s="276"/>
    </row>
    <row r="171" spans="1:10" ht="13.95" customHeight="1">
      <c r="A171" s="285" t="s">
        <v>1964</v>
      </c>
      <c r="B171" s="285" t="s">
        <v>1733</v>
      </c>
      <c r="C171" s="282">
        <v>1.5</v>
      </c>
      <c r="D171" s="283">
        <v>1642.7059999999997</v>
      </c>
      <c r="E171" s="283">
        <v>1381.891333333333</v>
      </c>
      <c r="F171" s="276">
        <v>32</v>
      </c>
      <c r="G171" s="276"/>
      <c r="H171" s="276"/>
      <c r="I171" s="276"/>
      <c r="J171" s="276"/>
    </row>
    <row r="172" spans="1:10" ht="13.95" customHeight="1">
      <c r="A172" s="285" t="s">
        <v>1965</v>
      </c>
      <c r="B172" s="285" t="s">
        <v>1734</v>
      </c>
      <c r="C172" s="282">
        <v>2.2000000000000002</v>
      </c>
      <c r="D172" s="283">
        <v>1674.212222222222</v>
      </c>
      <c r="E172" s="283">
        <v>1413.3975555555553</v>
      </c>
      <c r="F172" s="276">
        <v>32</v>
      </c>
      <c r="G172" s="276"/>
      <c r="H172" s="276"/>
      <c r="I172" s="276"/>
      <c r="J172" s="276"/>
    </row>
    <row r="173" spans="1:10" ht="13.95" customHeight="1">
      <c r="A173" s="285" t="s">
        <v>1966</v>
      </c>
      <c r="B173" s="285" t="s">
        <v>1735</v>
      </c>
      <c r="C173" s="282">
        <v>3</v>
      </c>
      <c r="D173" s="283">
        <v>1864.6116666666665</v>
      </c>
      <c r="E173" s="283">
        <v>1562.4302777777775</v>
      </c>
      <c r="F173" s="276">
        <v>32</v>
      </c>
      <c r="G173" s="276"/>
      <c r="H173" s="276"/>
      <c r="I173" s="276"/>
      <c r="J173" s="276"/>
    </row>
    <row r="174" spans="1:10" ht="13.95" customHeight="1">
      <c r="A174" s="285" t="s">
        <v>1967</v>
      </c>
      <c r="B174" s="285" t="s">
        <v>1736</v>
      </c>
      <c r="C174" s="282">
        <v>4</v>
      </c>
      <c r="D174" s="283">
        <v>2015.6875555555553</v>
      </c>
      <c r="E174" s="283">
        <v>1772.0769444444443</v>
      </c>
      <c r="F174" s="276">
        <v>32</v>
      </c>
      <c r="G174" s="276"/>
      <c r="H174" s="276"/>
      <c r="I174" s="276"/>
      <c r="J174" s="276"/>
    </row>
    <row r="175" spans="1:10" ht="13.95" customHeight="1">
      <c r="A175" s="285" t="s">
        <v>1968</v>
      </c>
      <c r="B175" s="285" t="s">
        <v>1737</v>
      </c>
      <c r="C175" s="282">
        <v>5.5</v>
      </c>
      <c r="D175" s="283">
        <v>2489.8502777777776</v>
      </c>
      <c r="E175" s="283">
        <v>2250.3259999999996</v>
      </c>
      <c r="F175" s="276">
        <v>32</v>
      </c>
      <c r="G175" s="276"/>
      <c r="H175" s="276"/>
      <c r="I175" s="276"/>
      <c r="J175" s="276"/>
    </row>
    <row r="176" spans="1:10" ht="13.95" customHeight="1">
      <c r="A176" s="285" t="s">
        <v>1969</v>
      </c>
      <c r="B176" s="285" t="s">
        <v>1738</v>
      </c>
      <c r="C176" s="282">
        <v>5.5</v>
      </c>
      <c r="D176" s="283">
        <v>2489.8502777777776</v>
      </c>
      <c r="E176" s="283">
        <v>2250.3259999999996</v>
      </c>
      <c r="F176" s="276">
        <v>32</v>
      </c>
      <c r="G176" s="276"/>
      <c r="H176" s="276"/>
      <c r="I176" s="276"/>
      <c r="J176" s="276"/>
    </row>
    <row r="177" spans="1:10" ht="13.95" customHeight="1">
      <c r="A177" s="285" t="s">
        <v>1970</v>
      </c>
      <c r="B177" s="285" t="s">
        <v>1739</v>
      </c>
      <c r="C177" s="282">
        <v>7.5</v>
      </c>
      <c r="D177" s="283">
        <v>2666.3028888888889</v>
      </c>
      <c r="E177" s="283">
        <v>2426.3640555555553</v>
      </c>
      <c r="F177" s="276">
        <v>32</v>
      </c>
      <c r="G177" s="276"/>
      <c r="H177" s="276"/>
      <c r="I177" s="276"/>
      <c r="J177" s="276"/>
    </row>
    <row r="178" spans="1:10" ht="13.95" customHeight="1">
      <c r="A178" s="285" t="s">
        <v>1971</v>
      </c>
      <c r="B178" s="285" t="s">
        <v>1740</v>
      </c>
      <c r="C178" s="282">
        <v>7.5</v>
      </c>
      <c r="D178" s="283">
        <v>2666.3028888888889</v>
      </c>
      <c r="E178" s="283">
        <v>2426.3640555555553</v>
      </c>
      <c r="F178" s="276">
        <v>32</v>
      </c>
      <c r="G178" s="276"/>
      <c r="H178" s="276"/>
      <c r="I178" s="276"/>
      <c r="J178" s="276"/>
    </row>
    <row r="179" spans="1:10" ht="13.95" customHeight="1">
      <c r="A179" s="285" t="s">
        <v>1972</v>
      </c>
      <c r="B179" s="285" t="s">
        <v>1741</v>
      </c>
      <c r="C179" s="282">
        <v>11</v>
      </c>
      <c r="D179" s="283">
        <v>3209.2226111111104</v>
      </c>
      <c r="E179" s="283">
        <v>2970.1128888888884</v>
      </c>
      <c r="F179" s="276">
        <v>32</v>
      </c>
      <c r="G179" s="276"/>
      <c r="H179" s="276"/>
      <c r="I179" s="276"/>
      <c r="J179" s="276"/>
    </row>
    <row r="180" spans="1:10" ht="13.95" customHeight="1">
      <c r="A180" s="285" t="s">
        <v>1973</v>
      </c>
      <c r="B180" s="285" t="s">
        <v>1742</v>
      </c>
      <c r="C180" s="282">
        <v>11</v>
      </c>
      <c r="D180" s="283">
        <v>3209.2226111111104</v>
      </c>
      <c r="E180" s="283">
        <v>2970.1128888888884</v>
      </c>
      <c r="F180" s="276">
        <v>32</v>
      </c>
      <c r="G180" s="276"/>
      <c r="H180" s="276"/>
      <c r="I180" s="276"/>
      <c r="J180" s="276"/>
    </row>
    <row r="181" spans="1:10" ht="13.95" customHeight="1">
      <c r="A181" s="285" t="s">
        <v>1974</v>
      </c>
      <c r="B181" s="285" t="s">
        <v>1743</v>
      </c>
      <c r="C181" s="282">
        <v>11</v>
      </c>
      <c r="D181" s="283">
        <v>3217.4248888888878</v>
      </c>
      <c r="E181" s="283">
        <v>2988.9455555555551</v>
      </c>
      <c r="F181" s="276">
        <v>32</v>
      </c>
      <c r="G181" s="276"/>
      <c r="H181" s="276"/>
      <c r="I181" s="276"/>
      <c r="J181" s="276"/>
    </row>
    <row r="182" spans="1:10" ht="13.95" customHeight="1">
      <c r="A182" s="285" t="s">
        <v>1975</v>
      </c>
      <c r="B182" s="285" t="s">
        <v>1744</v>
      </c>
      <c r="C182" s="282">
        <v>11</v>
      </c>
      <c r="D182" s="283">
        <v>3217.4248888888878</v>
      </c>
      <c r="E182" s="283">
        <v>2988.9455555555551</v>
      </c>
      <c r="F182" s="276">
        <v>32</v>
      </c>
      <c r="G182" s="276"/>
      <c r="H182" s="276"/>
      <c r="I182" s="276"/>
      <c r="J182" s="276"/>
    </row>
    <row r="183" spans="1:10" ht="13.95" customHeight="1">
      <c r="A183" s="285" t="s">
        <v>1976</v>
      </c>
      <c r="B183" s="285" t="s">
        <v>1745</v>
      </c>
      <c r="C183" s="282">
        <v>15</v>
      </c>
      <c r="D183" s="283">
        <v>3669.8530555555544</v>
      </c>
      <c r="E183" s="283">
        <v>3430.3287777777773</v>
      </c>
      <c r="F183" s="276">
        <v>32</v>
      </c>
      <c r="G183" s="276"/>
      <c r="H183" s="276"/>
      <c r="I183" s="276"/>
      <c r="J183" s="276"/>
    </row>
    <row r="184" spans="1:10" ht="13.95" customHeight="1">
      <c r="A184" s="285" t="s">
        <v>1977</v>
      </c>
      <c r="B184" s="285" t="s">
        <v>1746</v>
      </c>
      <c r="C184" s="282">
        <v>15</v>
      </c>
      <c r="D184" s="283">
        <v>3669.8530555555544</v>
      </c>
      <c r="E184" s="283">
        <v>3430.3287777777773</v>
      </c>
      <c r="F184" s="276">
        <v>32</v>
      </c>
      <c r="G184" s="276"/>
      <c r="H184" s="276"/>
      <c r="I184" s="276"/>
      <c r="J184" s="276"/>
    </row>
    <row r="185" spans="1:10" ht="13.95" customHeight="1">
      <c r="A185" s="285" t="s">
        <v>1978</v>
      </c>
      <c r="B185" s="285" t="s">
        <v>1747</v>
      </c>
      <c r="C185" s="282">
        <v>15</v>
      </c>
      <c r="D185" s="283">
        <v>3822.5871666666658</v>
      </c>
      <c r="E185" s="283">
        <v>3582.233777777777</v>
      </c>
      <c r="F185" s="276">
        <v>32</v>
      </c>
      <c r="G185" s="276"/>
      <c r="H185" s="276"/>
      <c r="I185" s="276"/>
      <c r="J185" s="276"/>
    </row>
    <row r="186" spans="1:10" ht="13.95" customHeight="1">
      <c r="A186" s="285" t="s">
        <v>1979</v>
      </c>
      <c r="B186" s="285" t="s">
        <v>1748</v>
      </c>
      <c r="C186" s="282">
        <v>15</v>
      </c>
      <c r="D186" s="283">
        <v>3822.5871666666658</v>
      </c>
      <c r="E186" s="283">
        <v>3582.233777777777</v>
      </c>
      <c r="F186" s="276">
        <v>32</v>
      </c>
      <c r="G186" s="276"/>
      <c r="H186" s="276"/>
      <c r="I186" s="276"/>
      <c r="J186" s="276"/>
    </row>
    <row r="187" spans="1:10" ht="13.95" customHeight="1">
      <c r="A187" s="285" t="s">
        <v>1980</v>
      </c>
      <c r="B187" s="285" t="s">
        <v>1749</v>
      </c>
      <c r="C187" s="282">
        <v>18.5</v>
      </c>
      <c r="D187" s="283">
        <v>4322.5115555555558</v>
      </c>
      <c r="E187" s="283">
        <v>4081.7732222222216</v>
      </c>
      <c r="F187" s="276">
        <v>32</v>
      </c>
      <c r="G187" s="276"/>
      <c r="H187" s="276"/>
      <c r="I187" s="276"/>
      <c r="J187" s="276"/>
    </row>
    <row r="188" spans="1:10" ht="13.95" customHeight="1">
      <c r="A188" s="285" t="s">
        <v>1981</v>
      </c>
      <c r="B188" s="285" t="s">
        <v>1750</v>
      </c>
      <c r="C188" s="282">
        <v>18.5</v>
      </c>
      <c r="D188" s="283">
        <v>4322.5115555555558</v>
      </c>
      <c r="E188" s="283">
        <v>4081.7732222222216</v>
      </c>
      <c r="F188" s="276">
        <v>32</v>
      </c>
      <c r="G188" s="276"/>
      <c r="H188" s="276"/>
      <c r="I188" s="276"/>
      <c r="J188" s="276"/>
    </row>
    <row r="189" spans="1:10" ht="13.95" customHeight="1">
      <c r="A189" s="285" t="s">
        <v>1982</v>
      </c>
      <c r="B189" s="285" t="s">
        <v>1751</v>
      </c>
      <c r="C189" s="282">
        <v>18.5</v>
      </c>
      <c r="D189" s="283">
        <v>4501.4514999999992</v>
      </c>
      <c r="E189" s="283">
        <v>4261.5126666666665</v>
      </c>
      <c r="F189" s="276">
        <v>32</v>
      </c>
      <c r="G189" s="276"/>
      <c r="H189" s="276"/>
      <c r="I189" s="276"/>
      <c r="J189" s="276"/>
    </row>
    <row r="190" spans="1:10" ht="13.95" customHeight="1">
      <c r="A190" s="285" t="s">
        <v>1983</v>
      </c>
      <c r="B190" s="285" t="s">
        <v>1752</v>
      </c>
      <c r="C190" s="282">
        <v>18.5</v>
      </c>
      <c r="D190" s="283">
        <v>4501.4514999999992</v>
      </c>
      <c r="E190" s="283">
        <v>4261.5126666666665</v>
      </c>
      <c r="F190" s="276">
        <v>32</v>
      </c>
      <c r="G190" s="276"/>
      <c r="H190" s="276"/>
      <c r="I190" s="276"/>
      <c r="J190" s="276"/>
    </row>
    <row r="191" spans="1:10" ht="13.95" customHeight="1">
      <c r="A191" s="285" t="s">
        <v>1984</v>
      </c>
      <c r="B191" s="285" t="s">
        <v>1753</v>
      </c>
      <c r="C191" s="282">
        <v>22</v>
      </c>
      <c r="D191" s="283">
        <v>5124.6173333333327</v>
      </c>
      <c r="E191" s="283">
        <v>4906.3834444444437</v>
      </c>
      <c r="F191" s="276">
        <v>32</v>
      </c>
      <c r="G191" s="276"/>
      <c r="H191" s="276"/>
      <c r="I191" s="276"/>
      <c r="J191" s="276"/>
    </row>
    <row r="192" spans="1:10" ht="13.95" customHeight="1">
      <c r="A192" s="285" t="s">
        <v>1985</v>
      </c>
      <c r="B192" s="285" t="s">
        <v>1754</v>
      </c>
      <c r="C192" s="282">
        <v>22</v>
      </c>
      <c r="D192" s="283">
        <v>5124.6173333333327</v>
      </c>
      <c r="E192" s="283">
        <v>4906.3834444444437</v>
      </c>
      <c r="F192" s="276">
        <v>32</v>
      </c>
      <c r="G192" s="276"/>
      <c r="H192" s="276"/>
      <c r="I192" s="276"/>
      <c r="J192" s="276"/>
    </row>
    <row r="193" spans="1:10" ht="13.95" customHeight="1">
      <c r="A193" s="285" t="s">
        <v>1986</v>
      </c>
      <c r="B193" s="285" t="s">
        <v>1755</v>
      </c>
      <c r="C193" s="282">
        <v>22</v>
      </c>
      <c r="D193" s="283">
        <v>5358.8116111111103</v>
      </c>
      <c r="E193" s="283">
        <v>5120.116444444443</v>
      </c>
      <c r="F193" s="276">
        <v>32</v>
      </c>
      <c r="G193" s="276"/>
      <c r="H193" s="276"/>
      <c r="I193" s="276"/>
      <c r="J193" s="276"/>
    </row>
    <row r="194" spans="1:10" ht="13.95" customHeight="1">
      <c r="A194" s="285" t="s">
        <v>1987</v>
      </c>
      <c r="B194" s="285" t="s">
        <v>1756</v>
      </c>
      <c r="C194" s="282">
        <v>22</v>
      </c>
      <c r="D194" s="283">
        <v>5358.8116111111103</v>
      </c>
      <c r="E194" s="283">
        <v>5120.116444444443</v>
      </c>
      <c r="F194" s="276">
        <v>32</v>
      </c>
      <c r="G194" s="276"/>
      <c r="H194" s="276"/>
      <c r="I194" s="276"/>
      <c r="J194" s="276"/>
    </row>
    <row r="195" spans="1:10" ht="13.95" customHeight="1">
      <c r="A195" s="285" t="s">
        <v>1988</v>
      </c>
      <c r="B195" s="285" t="s">
        <v>1757</v>
      </c>
      <c r="C195" s="282">
        <v>30</v>
      </c>
      <c r="D195" s="283">
        <v>6072.0840555555551</v>
      </c>
      <c r="E195" s="283">
        <v>5826.8152222222216</v>
      </c>
      <c r="F195" s="276">
        <v>32</v>
      </c>
      <c r="G195" s="276"/>
      <c r="H195" s="276"/>
      <c r="I195" s="276"/>
      <c r="J195" s="276"/>
    </row>
    <row r="196" spans="1:10" ht="13.95" customHeight="1">
      <c r="A196" s="285" t="s">
        <v>1989</v>
      </c>
      <c r="B196" s="285" t="s">
        <v>1758</v>
      </c>
      <c r="C196" s="282">
        <v>30</v>
      </c>
      <c r="D196" s="283">
        <v>6072.0840555555551</v>
      </c>
      <c r="E196" s="283">
        <v>5826.8152222222216</v>
      </c>
      <c r="F196" s="276">
        <v>32</v>
      </c>
      <c r="G196" s="276"/>
      <c r="H196" s="276"/>
      <c r="I196" s="276"/>
      <c r="J196" s="276"/>
    </row>
    <row r="197" spans="1:10" ht="13.95" customHeight="1">
      <c r="A197" s="285" t="s">
        <v>1990</v>
      </c>
      <c r="B197" s="285" t="s">
        <v>1759</v>
      </c>
      <c r="C197" s="282">
        <v>30</v>
      </c>
      <c r="D197" s="283">
        <v>6284.5733888888872</v>
      </c>
      <c r="E197" s="283">
        <v>6061.4240555555543</v>
      </c>
      <c r="F197" s="276">
        <v>32</v>
      </c>
      <c r="G197" s="276"/>
      <c r="H197" s="276"/>
      <c r="I197" s="276"/>
      <c r="J197" s="276"/>
    </row>
    <row r="198" spans="1:10" ht="13.95" customHeight="1">
      <c r="A198" s="285" t="s">
        <v>1991</v>
      </c>
      <c r="B198" s="285" t="s">
        <v>1760</v>
      </c>
      <c r="C198" s="282">
        <v>30</v>
      </c>
      <c r="D198" s="283">
        <v>6284.5733888888872</v>
      </c>
      <c r="E198" s="283">
        <v>6061.4240555555543</v>
      </c>
      <c r="F198" s="276">
        <v>32</v>
      </c>
      <c r="G198" s="276"/>
      <c r="H198" s="276"/>
      <c r="I198" s="276"/>
      <c r="J198" s="276"/>
    </row>
    <row r="199" spans="1:10" ht="13.95" customHeight="1">
      <c r="A199" s="285" t="s">
        <v>1992</v>
      </c>
      <c r="B199" s="285" t="s">
        <v>1761</v>
      </c>
      <c r="C199" s="282">
        <v>30</v>
      </c>
      <c r="D199" s="283">
        <v>6563.4212222222213</v>
      </c>
      <c r="E199" s="283">
        <v>6340.2718888888876</v>
      </c>
      <c r="F199" s="276">
        <v>32</v>
      </c>
      <c r="G199" s="276"/>
      <c r="H199" s="276"/>
      <c r="I199" s="276"/>
      <c r="J199" s="276"/>
    </row>
    <row r="200" spans="1:10" ht="13.95" customHeight="1">
      <c r="A200" s="285" t="s">
        <v>1993</v>
      </c>
      <c r="B200" s="285" t="s">
        <v>1762</v>
      </c>
      <c r="C200" s="282">
        <v>30</v>
      </c>
      <c r="D200" s="283">
        <v>6563.4212222222213</v>
      </c>
      <c r="E200" s="283">
        <v>6340.2718888888876</v>
      </c>
      <c r="F200" s="276">
        <v>32</v>
      </c>
      <c r="G200" s="276"/>
      <c r="H200" s="276"/>
      <c r="I200" s="276"/>
      <c r="J200" s="276"/>
    </row>
    <row r="201" spans="1:10" ht="13.95" customHeight="1">
      <c r="A201" s="285" t="s">
        <v>1994</v>
      </c>
      <c r="B201" s="285" t="s">
        <v>1763</v>
      </c>
      <c r="C201" s="282">
        <v>30</v>
      </c>
      <c r="D201" s="283">
        <v>6678.8749444444447</v>
      </c>
      <c r="E201" s="283">
        <v>6455.725611111111</v>
      </c>
      <c r="F201" s="276">
        <v>32</v>
      </c>
      <c r="G201" s="276"/>
      <c r="H201" s="276"/>
      <c r="I201" s="276"/>
      <c r="J201" s="276"/>
    </row>
    <row r="202" spans="1:10" ht="13.95" customHeight="1">
      <c r="A202" s="285" t="s">
        <v>1995</v>
      </c>
      <c r="B202" s="285" t="s">
        <v>1764</v>
      </c>
      <c r="C202" s="282">
        <v>30</v>
      </c>
      <c r="D202" s="283">
        <v>6678.8749444444447</v>
      </c>
      <c r="E202" s="283">
        <v>6455.725611111111</v>
      </c>
      <c r="F202" s="276">
        <v>32</v>
      </c>
      <c r="G202" s="276"/>
      <c r="H202" s="276"/>
      <c r="I202" s="276"/>
      <c r="J202" s="276"/>
    </row>
    <row r="203" spans="1:10" ht="13.95" customHeight="1">
      <c r="A203" s="573"/>
      <c r="B203" s="573"/>
      <c r="C203" s="573"/>
      <c r="D203" s="573"/>
      <c r="E203" s="574"/>
      <c r="F203" s="276"/>
      <c r="G203" s="276"/>
      <c r="H203" s="276"/>
      <c r="I203" s="276"/>
      <c r="J203" s="276"/>
    </row>
    <row r="204" spans="1:10" ht="13.95" customHeight="1">
      <c r="A204" s="286" t="s">
        <v>1996</v>
      </c>
      <c r="B204" s="286" t="s">
        <v>1765</v>
      </c>
      <c r="C204" s="287">
        <v>3</v>
      </c>
      <c r="D204" s="283">
        <v>2054.5965555555554</v>
      </c>
      <c r="E204" s="283">
        <v>1389.6494444444443</v>
      </c>
      <c r="F204" s="276">
        <v>42</v>
      </c>
      <c r="G204" s="276"/>
      <c r="H204" s="276"/>
      <c r="I204" s="276"/>
      <c r="J204" s="276"/>
    </row>
    <row r="205" spans="1:10" ht="13.95" customHeight="1">
      <c r="A205" s="285" t="s">
        <v>1997</v>
      </c>
      <c r="B205" s="285" t="s">
        <v>1766</v>
      </c>
      <c r="C205" s="282">
        <v>4</v>
      </c>
      <c r="D205" s="283">
        <v>2235.1651111111105</v>
      </c>
      <c r="E205" s="283">
        <v>1638.2051111111109</v>
      </c>
      <c r="F205" s="276">
        <v>42</v>
      </c>
      <c r="G205" s="276"/>
      <c r="H205" s="276"/>
      <c r="I205" s="276"/>
      <c r="J205" s="276"/>
    </row>
    <row r="206" spans="1:10" ht="13.95" customHeight="1">
      <c r="A206" s="285" t="s">
        <v>1998</v>
      </c>
      <c r="B206" s="285" t="s">
        <v>1767</v>
      </c>
      <c r="C206" s="282">
        <v>5.5</v>
      </c>
      <c r="D206" s="283">
        <v>2599.9739999999993</v>
      </c>
      <c r="E206" s="283">
        <v>2233.9214444444442</v>
      </c>
      <c r="F206" s="276">
        <v>42</v>
      </c>
      <c r="G206" s="276"/>
      <c r="H206" s="276"/>
      <c r="I206" s="276"/>
      <c r="J206" s="276"/>
    </row>
    <row r="207" spans="1:10" ht="13.95" customHeight="1">
      <c r="A207" s="285" t="s">
        <v>1999</v>
      </c>
      <c r="B207" s="285" t="s">
        <v>1768</v>
      </c>
      <c r="C207" s="282">
        <v>7.5</v>
      </c>
      <c r="D207" s="283">
        <v>2963.5688333333333</v>
      </c>
      <c r="E207" s="283">
        <v>2588.5144999999998</v>
      </c>
      <c r="F207" s="276">
        <v>42</v>
      </c>
      <c r="G207" s="276"/>
      <c r="H207" s="276"/>
      <c r="I207" s="276"/>
      <c r="J207" s="276"/>
    </row>
    <row r="208" spans="1:10" ht="13.95" customHeight="1">
      <c r="A208" s="285" t="s">
        <v>2000</v>
      </c>
      <c r="B208" s="285" t="s">
        <v>1769</v>
      </c>
      <c r="C208" s="282">
        <v>11</v>
      </c>
      <c r="D208" s="283">
        <v>3804.1690555555556</v>
      </c>
      <c r="E208" s="283">
        <v>3332.8786111111108</v>
      </c>
      <c r="F208" s="276">
        <v>42</v>
      </c>
      <c r="G208" s="276"/>
      <c r="H208" s="276"/>
      <c r="I208" s="276"/>
      <c r="J208" s="276"/>
    </row>
    <row r="209" spans="1:10" ht="13.95" customHeight="1">
      <c r="A209" s="285" t="s">
        <v>2001</v>
      </c>
      <c r="B209" s="285" t="s">
        <v>1770</v>
      </c>
      <c r="C209" s="282">
        <v>11</v>
      </c>
      <c r="D209" s="283">
        <v>3813.1708333333331</v>
      </c>
      <c r="E209" s="283">
        <v>3342.709499999999</v>
      </c>
      <c r="F209" s="276">
        <v>42</v>
      </c>
      <c r="G209" s="276"/>
      <c r="H209" s="276"/>
      <c r="I209" s="276"/>
      <c r="J209" s="276"/>
    </row>
    <row r="210" spans="1:10" ht="13.95" customHeight="1">
      <c r="A210" s="285" t="s">
        <v>2002</v>
      </c>
      <c r="B210" s="285" t="s">
        <v>1771</v>
      </c>
      <c r="C210" s="282">
        <v>15</v>
      </c>
      <c r="D210" s="283">
        <v>5243.7724444444439</v>
      </c>
      <c r="E210" s="283">
        <v>4264.7994999999992</v>
      </c>
      <c r="F210" s="276">
        <v>42</v>
      </c>
      <c r="G210" s="276"/>
      <c r="H210" s="276"/>
      <c r="I210" s="276"/>
      <c r="J210" s="276"/>
    </row>
    <row r="211" spans="1:10" ht="13.95" customHeight="1">
      <c r="A211" s="285" t="s">
        <v>2003</v>
      </c>
      <c r="B211" s="285" t="s">
        <v>1772</v>
      </c>
      <c r="C211" s="282">
        <v>15</v>
      </c>
      <c r="D211" s="283">
        <v>5252.7742222222214</v>
      </c>
      <c r="E211" s="283">
        <v>4274.6007777777768</v>
      </c>
      <c r="F211" s="276">
        <v>42</v>
      </c>
      <c r="G211" s="276"/>
      <c r="H211" s="276"/>
      <c r="I211" s="276"/>
      <c r="J211" s="276"/>
    </row>
    <row r="212" spans="1:10" ht="13.95" customHeight="1">
      <c r="A212" s="285" t="s">
        <v>2004</v>
      </c>
      <c r="B212" s="285" t="s">
        <v>1773</v>
      </c>
      <c r="C212" s="282">
        <v>18.5</v>
      </c>
      <c r="D212" s="283">
        <v>6079.8717777777765</v>
      </c>
      <c r="E212" s="283">
        <v>5367.0138888888878</v>
      </c>
      <c r="F212" s="276">
        <v>42</v>
      </c>
      <c r="G212" s="276"/>
      <c r="H212" s="276"/>
      <c r="I212" s="276"/>
      <c r="J212" s="276"/>
    </row>
    <row r="213" spans="1:10" ht="13.95" customHeight="1">
      <c r="A213" s="285" t="s">
        <v>2005</v>
      </c>
      <c r="B213" s="285" t="s">
        <v>1774</v>
      </c>
      <c r="C213" s="282">
        <v>18.5</v>
      </c>
      <c r="D213" s="283">
        <v>6090.0876111111111</v>
      </c>
      <c r="E213" s="283">
        <v>5376.8447777777765</v>
      </c>
      <c r="F213" s="276">
        <v>42</v>
      </c>
      <c r="G213" s="276"/>
      <c r="H213" s="276"/>
      <c r="I213" s="276"/>
      <c r="J213" s="276"/>
    </row>
    <row r="214" spans="1:10" ht="13.95" customHeight="1">
      <c r="A214" s="285" t="s">
        <v>2006</v>
      </c>
      <c r="B214" s="285" t="s">
        <v>1775</v>
      </c>
      <c r="C214" s="282">
        <v>22</v>
      </c>
      <c r="D214" s="283">
        <v>7078.5064999999986</v>
      </c>
      <c r="E214" s="283">
        <v>6201.454999999999</v>
      </c>
      <c r="F214" s="276">
        <v>42</v>
      </c>
      <c r="G214" s="276"/>
      <c r="H214" s="276"/>
      <c r="I214" s="276"/>
      <c r="J214" s="276"/>
    </row>
    <row r="215" spans="1:10" ht="13.95" customHeight="1">
      <c r="A215" s="285" t="s">
        <v>2007</v>
      </c>
      <c r="B215" s="285" t="s">
        <v>1776</v>
      </c>
      <c r="C215" s="282">
        <v>22</v>
      </c>
      <c r="D215" s="283">
        <v>7087.9228333333313</v>
      </c>
      <c r="E215" s="283">
        <v>6210.8713333333326</v>
      </c>
      <c r="F215" s="276">
        <v>42</v>
      </c>
      <c r="G215" s="276"/>
      <c r="H215" s="276"/>
      <c r="I215" s="276"/>
      <c r="J215" s="276"/>
    </row>
    <row r="216" spans="1:10" ht="13.95" customHeight="1">
      <c r="A216" s="285" t="s">
        <v>2008</v>
      </c>
      <c r="B216" s="285" t="s">
        <v>1777</v>
      </c>
      <c r="C216" s="282">
        <v>30</v>
      </c>
      <c r="D216" s="283">
        <v>7832.2869444444441</v>
      </c>
      <c r="E216" s="283">
        <v>6692.7921666666662</v>
      </c>
      <c r="F216" s="276">
        <v>42</v>
      </c>
      <c r="G216" s="276"/>
      <c r="H216" s="276"/>
      <c r="I216" s="276"/>
      <c r="J216" s="276"/>
    </row>
    <row r="217" spans="1:10" ht="13.95" customHeight="1">
      <c r="A217" s="285" t="s">
        <v>2009</v>
      </c>
      <c r="B217" s="285" t="s">
        <v>1778</v>
      </c>
      <c r="C217" s="282">
        <v>30</v>
      </c>
      <c r="D217" s="283">
        <v>7841.2887222222225</v>
      </c>
      <c r="E217" s="283">
        <v>6702.6230555555549</v>
      </c>
      <c r="F217" s="276">
        <v>42</v>
      </c>
      <c r="G217" s="276"/>
      <c r="H217" s="276"/>
      <c r="I217" s="276"/>
      <c r="J217" s="276"/>
    </row>
    <row r="218" spans="1:10" ht="13.95" customHeight="1">
      <c r="A218" s="285" t="s">
        <v>2010</v>
      </c>
      <c r="B218" s="285" t="s">
        <v>1779</v>
      </c>
      <c r="C218" s="282">
        <v>30</v>
      </c>
      <c r="D218" s="283">
        <v>8066.0666666666666</v>
      </c>
      <c r="E218" s="283">
        <v>6933.9746666666642</v>
      </c>
      <c r="F218" s="276">
        <v>42</v>
      </c>
      <c r="G218" s="276"/>
      <c r="H218" s="276"/>
      <c r="I218" s="276"/>
      <c r="J218" s="276"/>
    </row>
    <row r="219" spans="1:10" ht="13.95" customHeight="1">
      <c r="A219" s="285" t="s">
        <v>2011</v>
      </c>
      <c r="B219" s="285" t="s">
        <v>1780</v>
      </c>
      <c r="C219" s="282">
        <v>30</v>
      </c>
      <c r="D219" s="283">
        <v>8107.8479444444429</v>
      </c>
      <c r="E219" s="283">
        <v>6943.7759444444418</v>
      </c>
      <c r="F219" s="276">
        <v>42</v>
      </c>
      <c r="G219" s="276"/>
      <c r="H219" s="276"/>
      <c r="I219" s="276"/>
      <c r="J219" s="276"/>
    </row>
    <row r="220" spans="1:10" ht="13.95" customHeight="1">
      <c r="A220" s="285" t="s">
        <v>2012</v>
      </c>
      <c r="B220" s="285" t="s">
        <v>1781</v>
      </c>
      <c r="C220" s="282">
        <v>30</v>
      </c>
      <c r="D220" s="283">
        <v>8240.9202777777773</v>
      </c>
      <c r="E220" s="283">
        <v>7176.3416111111101</v>
      </c>
      <c r="F220" s="276">
        <v>42</v>
      </c>
      <c r="G220" s="276"/>
      <c r="H220" s="276"/>
      <c r="I220" s="276"/>
      <c r="J220" s="276"/>
    </row>
    <row r="221" spans="1:10" ht="13.95" customHeight="1">
      <c r="A221" s="285" t="s">
        <v>2013</v>
      </c>
      <c r="B221" s="285" t="s">
        <v>1782</v>
      </c>
      <c r="C221" s="282">
        <v>37</v>
      </c>
      <c r="D221" s="283">
        <v>8749.4318888888884</v>
      </c>
      <c r="E221" s="283">
        <v>8110.7202222222204</v>
      </c>
      <c r="F221" s="276">
        <v>42</v>
      </c>
      <c r="G221" s="276"/>
      <c r="H221" s="276"/>
      <c r="I221" s="276"/>
      <c r="J221" s="276"/>
    </row>
    <row r="222" spans="1:10" ht="13.95" customHeight="1">
      <c r="A222" s="285" t="s">
        <v>2014</v>
      </c>
      <c r="B222" s="285" t="s">
        <v>1783</v>
      </c>
      <c r="C222" s="282">
        <v>37</v>
      </c>
      <c r="D222" s="283">
        <v>9120.3998888888891</v>
      </c>
      <c r="E222" s="283">
        <v>8342.8713333333344</v>
      </c>
      <c r="F222" s="276">
        <v>42</v>
      </c>
      <c r="G222" s="276"/>
      <c r="H222" s="276"/>
      <c r="I222" s="276"/>
      <c r="J222" s="276"/>
    </row>
    <row r="223" spans="1:10" ht="13.95" customHeight="1">
      <c r="A223" s="285" t="s">
        <v>2015</v>
      </c>
      <c r="B223" s="285" t="s">
        <v>1784</v>
      </c>
      <c r="C223" s="282">
        <v>37</v>
      </c>
      <c r="D223" s="283">
        <v>9129.4016666666666</v>
      </c>
      <c r="E223" s="283">
        <v>8351.8731111111119</v>
      </c>
      <c r="F223" s="276">
        <v>42</v>
      </c>
      <c r="G223" s="276"/>
      <c r="H223" s="276"/>
      <c r="I223" s="276"/>
      <c r="J223" s="276"/>
    </row>
    <row r="224" spans="1:10" ht="13.95" customHeight="1">
      <c r="A224" s="285" t="s">
        <v>2016</v>
      </c>
      <c r="B224" s="285" t="s">
        <v>1785</v>
      </c>
      <c r="C224" s="282">
        <v>45</v>
      </c>
      <c r="D224" s="283">
        <v>12033.600222222221</v>
      </c>
      <c r="E224" s="283">
        <v>10883.060499999998</v>
      </c>
      <c r="F224" s="276">
        <v>42</v>
      </c>
      <c r="G224" s="276"/>
      <c r="H224" s="276"/>
      <c r="I224" s="276"/>
      <c r="J224" s="276"/>
    </row>
    <row r="225" spans="1:10" ht="13.95" customHeight="1">
      <c r="A225" s="285" t="s">
        <v>2017</v>
      </c>
      <c r="B225" s="285" t="s">
        <v>1786</v>
      </c>
      <c r="C225" s="282">
        <v>45</v>
      </c>
      <c r="D225" s="283">
        <v>12043.431111111109</v>
      </c>
      <c r="E225" s="283">
        <v>10892.062277777775</v>
      </c>
      <c r="F225" s="276">
        <v>42</v>
      </c>
      <c r="G225" s="276"/>
      <c r="H225" s="276"/>
      <c r="I225" s="276"/>
      <c r="J225" s="276"/>
    </row>
    <row r="226" spans="1:10" ht="13.95" customHeight="1">
      <c r="A226" s="285" t="s">
        <v>2018</v>
      </c>
      <c r="B226" s="285" t="s">
        <v>1787</v>
      </c>
      <c r="C226" s="282">
        <v>45</v>
      </c>
      <c r="D226" s="283">
        <v>12334.537944444442</v>
      </c>
      <c r="E226" s="283">
        <v>11158.621499999997</v>
      </c>
      <c r="F226" s="276">
        <v>42</v>
      </c>
      <c r="G226" s="276"/>
      <c r="H226" s="276"/>
      <c r="I226" s="276"/>
      <c r="J226" s="276"/>
    </row>
    <row r="227" spans="1:10" ht="13.95" customHeight="1">
      <c r="A227" s="285" t="s">
        <v>2019</v>
      </c>
      <c r="B227" s="285" t="s">
        <v>1788</v>
      </c>
      <c r="C227" s="282">
        <v>45</v>
      </c>
      <c r="D227" s="283">
        <v>12343.569333333333</v>
      </c>
      <c r="E227" s="283">
        <v>11168.037833333332</v>
      </c>
      <c r="F227" s="276">
        <v>42</v>
      </c>
      <c r="G227" s="276"/>
      <c r="H227" s="276"/>
      <c r="I227" s="276"/>
      <c r="J227" s="276"/>
    </row>
    <row r="228" spans="1:10" ht="13.95" customHeight="1">
      <c r="A228" s="285" t="s">
        <v>2020</v>
      </c>
      <c r="B228" s="285" t="s">
        <v>1789</v>
      </c>
      <c r="C228" s="282">
        <v>45</v>
      </c>
      <c r="D228" s="283">
        <v>12641.220222222222</v>
      </c>
      <c r="E228" s="283">
        <v>11442.769722222221</v>
      </c>
      <c r="F228" s="276">
        <v>42</v>
      </c>
      <c r="G228" s="276"/>
      <c r="H228" s="276"/>
      <c r="I228" s="276"/>
      <c r="J228" s="276"/>
    </row>
    <row r="229" spans="1:10" ht="13.95" customHeight="1">
      <c r="A229" s="573"/>
      <c r="B229" s="573"/>
      <c r="C229" s="573"/>
      <c r="D229" s="573"/>
      <c r="E229" s="574"/>
      <c r="F229" s="276"/>
      <c r="G229" s="276"/>
      <c r="H229" s="276"/>
      <c r="I229" s="276"/>
      <c r="J229" s="276"/>
    </row>
    <row r="230" spans="1:10" ht="13.95" customHeight="1">
      <c r="A230" s="285" t="s">
        <v>2021</v>
      </c>
      <c r="B230" s="285" t="s">
        <v>1790</v>
      </c>
      <c r="C230" s="282">
        <v>4</v>
      </c>
      <c r="D230" s="283">
        <v>2456.685833333333</v>
      </c>
      <c r="E230" s="283">
        <v>1615.6710555555553</v>
      </c>
      <c r="F230" s="276">
        <v>65</v>
      </c>
      <c r="G230" s="276"/>
      <c r="H230" s="276"/>
      <c r="I230" s="276"/>
      <c r="J230" s="276"/>
    </row>
    <row r="231" spans="1:10" ht="13.95" customHeight="1">
      <c r="A231" s="285" t="s">
        <v>2022</v>
      </c>
      <c r="B231" s="285" t="s">
        <v>1791</v>
      </c>
      <c r="C231" s="282">
        <v>5.5</v>
      </c>
      <c r="D231" s="283">
        <v>2591.3867777777773</v>
      </c>
      <c r="E231" s="283">
        <v>2127.8840555555553</v>
      </c>
      <c r="F231" s="276">
        <v>65</v>
      </c>
      <c r="G231" s="276"/>
      <c r="H231" s="276"/>
      <c r="I231" s="276"/>
      <c r="J231" s="276"/>
    </row>
    <row r="232" spans="1:10" ht="13.95" customHeight="1">
      <c r="A232" s="285" t="s">
        <v>2023</v>
      </c>
      <c r="B232" s="285" t="s">
        <v>1792</v>
      </c>
      <c r="C232" s="282">
        <v>7.5</v>
      </c>
      <c r="D232" s="283">
        <v>2973.399722222222</v>
      </c>
      <c r="E232" s="283">
        <v>2520.9715555555554</v>
      </c>
      <c r="F232" s="276">
        <v>65</v>
      </c>
      <c r="G232" s="276"/>
      <c r="H232" s="276"/>
      <c r="I232" s="276"/>
      <c r="J232" s="276"/>
    </row>
    <row r="233" spans="1:10" ht="13.95" customHeight="1">
      <c r="A233" s="285" t="s">
        <v>2024</v>
      </c>
      <c r="B233" s="285" t="s">
        <v>1793</v>
      </c>
      <c r="C233" s="282">
        <v>11</v>
      </c>
      <c r="D233" s="283">
        <v>3732.5101666666665</v>
      </c>
      <c r="E233" s="283">
        <v>3467.1946111111106</v>
      </c>
      <c r="F233" s="276">
        <v>65</v>
      </c>
      <c r="G233" s="276"/>
      <c r="H233" s="276"/>
      <c r="I233" s="276"/>
      <c r="J233" s="276"/>
    </row>
    <row r="234" spans="1:10" ht="13.95" customHeight="1">
      <c r="A234" s="285" t="s">
        <v>2025</v>
      </c>
      <c r="B234" s="285" t="s">
        <v>1794</v>
      </c>
      <c r="C234" s="282">
        <v>11</v>
      </c>
      <c r="D234" s="283">
        <v>3737.4256111111108</v>
      </c>
      <c r="E234" s="283">
        <v>3472.4949999999994</v>
      </c>
      <c r="F234" s="276">
        <v>65</v>
      </c>
      <c r="G234" s="276"/>
      <c r="H234" s="276"/>
      <c r="I234" s="276"/>
      <c r="J234" s="276"/>
    </row>
    <row r="235" spans="1:10" ht="13.95" customHeight="1">
      <c r="A235" s="285" t="s">
        <v>2026</v>
      </c>
      <c r="B235" s="285" t="s">
        <v>1795</v>
      </c>
      <c r="C235" s="282">
        <v>15</v>
      </c>
      <c r="D235" s="283">
        <v>5039.0412222222212</v>
      </c>
      <c r="E235" s="283">
        <v>4399.5004444444439</v>
      </c>
      <c r="F235" s="276">
        <v>65</v>
      </c>
      <c r="G235" s="276"/>
      <c r="H235" s="276"/>
      <c r="I235" s="276"/>
      <c r="J235" s="276"/>
    </row>
    <row r="236" spans="1:10" ht="13.95" customHeight="1">
      <c r="A236" s="285" t="s">
        <v>2027</v>
      </c>
      <c r="B236" s="285" t="s">
        <v>1796</v>
      </c>
      <c r="C236" s="282">
        <v>15</v>
      </c>
      <c r="D236" s="283">
        <v>5048.4575555555548</v>
      </c>
      <c r="E236" s="283">
        <v>4408.5022222222215</v>
      </c>
      <c r="F236" s="276">
        <v>65</v>
      </c>
      <c r="G236" s="276"/>
      <c r="H236" s="276"/>
      <c r="I236" s="276"/>
      <c r="J236" s="276"/>
    </row>
    <row r="237" spans="1:10" ht="13.95" customHeight="1">
      <c r="A237" s="285" t="s">
        <v>2028</v>
      </c>
      <c r="B237" s="285" t="s">
        <v>1797</v>
      </c>
      <c r="C237" s="282">
        <v>18.5</v>
      </c>
      <c r="D237" s="283">
        <v>5599.5795555555542</v>
      </c>
      <c r="E237" s="283">
        <v>4969.0405555555544</v>
      </c>
      <c r="F237" s="276">
        <v>65</v>
      </c>
      <c r="G237" s="276"/>
      <c r="H237" s="276"/>
      <c r="I237" s="276"/>
      <c r="J237" s="276"/>
    </row>
    <row r="238" spans="1:10" ht="12" customHeight="1">
      <c r="A238" s="285" t="s">
        <v>2029</v>
      </c>
      <c r="B238" s="285" t="s">
        <v>1798</v>
      </c>
      <c r="C238" s="282">
        <v>18.5</v>
      </c>
      <c r="D238" s="283">
        <v>5852.6064999999999</v>
      </c>
      <c r="E238" s="283">
        <v>5012.8353888888887</v>
      </c>
      <c r="F238" s="276">
        <v>65</v>
      </c>
      <c r="G238" s="276"/>
      <c r="H238" s="276"/>
      <c r="I238" s="276"/>
      <c r="J238" s="276"/>
    </row>
    <row r="239" spans="1:10" ht="39" customHeight="1">
      <c r="A239" s="285" t="s">
        <v>2030</v>
      </c>
      <c r="B239" s="285" t="s">
        <v>1799</v>
      </c>
      <c r="C239" s="282">
        <v>22</v>
      </c>
      <c r="D239" s="283">
        <v>6763.6219444444423</v>
      </c>
      <c r="E239" s="283">
        <v>5925.5090555555535</v>
      </c>
      <c r="F239" s="276">
        <v>65</v>
      </c>
      <c r="G239" s="276"/>
      <c r="H239" s="276"/>
      <c r="I239" s="276"/>
      <c r="J239" s="276"/>
    </row>
    <row r="240" spans="1:10" ht="19.95" customHeight="1">
      <c r="A240" s="285" t="s">
        <v>2031</v>
      </c>
      <c r="B240" s="285" t="s">
        <v>1800</v>
      </c>
      <c r="C240" s="282">
        <v>22</v>
      </c>
      <c r="D240" s="283">
        <v>6767.3233333333319</v>
      </c>
      <c r="E240" s="283">
        <v>5931.2239999999983</v>
      </c>
      <c r="F240" s="276">
        <v>65</v>
      </c>
      <c r="G240" s="276"/>
      <c r="H240" s="276"/>
      <c r="I240" s="276"/>
      <c r="J240" s="276"/>
    </row>
    <row r="241" spans="1:10" ht="11.4" customHeight="1">
      <c r="A241" s="285" t="s">
        <v>2032</v>
      </c>
      <c r="B241" s="285" t="s">
        <v>1801</v>
      </c>
      <c r="C241" s="282">
        <v>30</v>
      </c>
      <c r="D241" s="283">
        <v>7222.2092222222218</v>
      </c>
      <c r="E241" s="283">
        <v>6352.5604999999987</v>
      </c>
      <c r="F241" s="276">
        <v>65</v>
      </c>
      <c r="G241" s="276"/>
      <c r="H241" s="276"/>
      <c r="I241" s="276"/>
      <c r="J241" s="276"/>
    </row>
    <row r="242" spans="1:10" ht="15.6">
      <c r="A242" s="285" t="s">
        <v>2033</v>
      </c>
      <c r="B242" s="285" t="s">
        <v>1802</v>
      </c>
      <c r="C242" s="282">
        <v>30</v>
      </c>
      <c r="D242" s="283">
        <v>7226.7101111111106</v>
      </c>
      <c r="E242" s="283">
        <v>6357.0613888888874</v>
      </c>
      <c r="F242" s="276">
        <v>65</v>
      </c>
      <c r="G242" s="276"/>
      <c r="H242" s="276"/>
      <c r="I242" s="276"/>
      <c r="J242" s="276"/>
    </row>
    <row r="243" spans="1:10" ht="15.6">
      <c r="A243" s="285" t="s">
        <v>2034</v>
      </c>
      <c r="B243" s="285" t="s">
        <v>1803</v>
      </c>
      <c r="C243" s="282">
        <v>30</v>
      </c>
      <c r="D243" s="283">
        <v>7231.2109999999993</v>
      </c>
      <c r="E243" s="283">
        <v>6361.5622777777771</v>
      </c>
      <c r="F243" s="276">
        <v>65</v>
      </c>
    </row>
    <row r="244" spans="1:10" ht="15.6">
      <c r="A244" s="285" t="s">
        <v>2035</v>
      </c>
      <c r="B244" s="285" t="s">
        <v>1804</v>
      </c>
      <c r="C244" s="282">
        <v>30</v>
      </c>
      <c r="D244" s="283">
        <v>7486.3107222222216</v>
      </c>
      <c r="E244" s="283">
        <v>6618.6755555555537</v>
      </c>
      <c r="F244" s="276">
        <v>65</v>
      </c>
    </row>
    <row r="245" spans="1:10" ht="15.6">
      <c r="A245" s="285" t="s">
        <v>2036</v>
      </c>
      <c r="B245" s="285" t="s">
        <v>1805</v>
      </c>
      <c r="C245" s="282">
        <v>37</v>
      </c>
      <c r="D245" s="283">
        <v>8132.0106111111108</v>
      </c>
      <c r="E245" s="283">
        <v>7773.7457777777763</v>
      </c>
      <c r="F245" s="276">
        <v>65</v>
      </c>
    </row>
    <row r="246" spans="1:10" ht="15.6">
      <c r="A246" s="285" t="s">
        <v>2037</v>
      </c>
      <c r="B246" s="285" t="s">
        <v>1806</v>
      </c>
      <c r="C246" s="282">
        <v>37</v>
      </c>
      <c r="D246" s="283">
        <v>8136.9260555555538</v>
      </c>
      <c r="E246" s="283">
        <v>7777.832111111109</v>
      </c>
      <c r="F246" s="276">
        <v>65</v>
      </c>
    </row>
    <row r="247" spans="1:10" ht="15.6">
      <c r="A247" s="285" t="s">
        <v>2038</v>
      </c>
      <c r="B247" s="285" t="s">
        <v>1807</v>
      </c>
      <c r="C247" s="282">
        <v>37</v>
      </c>
      <c r="D247" s="283">
        <v>8397.3261666666658</v>
      </c>
      <c r="E247" s="283">
        <v>7900.2444444444427</v>
      </c>
      <c r="F247" s="276">
        <v>65</v>
      </c>
    </row>
    <row r="248" spans="1:10" ht="15.6">
      <c r="A248" s="285" t="s">
        <v>2039</v>
      </c>
      <c r="B248" s="285" t="s">
        <v>1808</v>
      </c>
      <c r="C248" s="282">
        <v>37</v>
      </c>
      <c r="D248" s="283">
        <v>8402.2416111111106</v>
      </c>
      <c r="E248" s="283">
        <v>7905.5744444444435</v>
      </c>
      <c r="F248" s="276">
        <v>65</v>
      </c>
    </row>
    <row r="249" spans="1:10" ht="15.6">
      <c r="A249" s="285" t="s">
        <v>2040</v>
      </c>
      <c r="B249" s="285" t="s">
        <v>1809</v>
      </c>
      <c r="C249" s="282">
        <v>45</v>
      </c>
      <c r="D249" s="283">
        <v>10335.225333333332</v>
      </c>
      <c r="E249" s="283">
        <v>9681.3527777777763</v>
      </c>
      <c r="F249" s="276">
        <v>65</v>
      </c>
    </row>
    <row r="250" spans="1:10" ht="15.6">
      <c r="A250" s="285" t="s">
        <v>2041</v>
      </c>
      <c r="B250" s="285" t="s">
        <v>1810</v>
      </c>
      <c r="C250" s="282">
        <v>45</v>
      </c>
      <c r="D250" s="283">
        <v>11584.843833333331</v>
      </c>
      <c r="E250" s="283">
        <v>10965.379388888887</v>
      </c>
      <c r="F250" s="276">
        <v>65</v>
      </c>
    </row>
    <row r="251" spans="1:10" ht="15.6">
      <c r="A251" s="285" t="s">
        <v>2042</v>
      </c>
      <c r="B251" s="285" t="s">
        <v>1811</v>
      </c>
      <c r="C251" s="282">
        <v>45</v>
      </c>
      <c r="D251" s="283">
        <v>11590.173833333332</v>
      </c>
      <c r="E251" s="283">
        <v>10975.180666666665</v>
      </c>
      <c r="F251" s="276">
        <v>65</v>
      </c>
    </row>
    <row r="252" spans="1:10" ht="15">
      <c r="A252" s="573"/>
      <c r="B252" s="573"/>
      <c r="C252" s="573"/>
      <c r="D252" s="573"/>
      <c r="E252" s="574"/>
    </row>
    <row r="253" spans="1:10">
      <c r="A253" s="285" t="s">
        <v>2043</v>
      </c>
      <c r="B253" s="285" t="s">
        <v>1812</v>
      </c>
      <c r="C253" s="282">
        <v>5.5</v>
      </c>
      <c r="D253" s="283">
        <v>3705.4752222222219</v>
      </c>
      <c r="E253" s="283">
        <v>2887.8236111111105</v>
      </c>
      <c r="F253" s="272">
        <v>85</v>
      </c>
    </row>
    <row r="254" spans="1:10">
      <c r="A254" s="285" t="s">
        <v>2044</v>
      </c>
      <c r="B254" s="285" t="s">
        <v>1813</v>
      </c>
      <c r="C254" s="282">
        <v>7.5</v>
      </c>
      <c r="D254" s="283">
        <v>3950.7440555555554</v>
      </c>
      <c r="E254" s="283">
        <v>3134.3064999999992</v>
      </c>
      <c r="F254" s="272">
        <v>85</v>
      </c>
    </row>
    <row r="255" spans="1:10">
      <c r="A255" s="285" t="s">
        <v>2045</v>
      </c>
      <c r="B255" s="285" t="s">
        <v>1814</v>
      </c>
      <c r="C255" s="282">
        <v>11</v>
      </c>
      <c r="D255" s="283">
        <v>4379.0095555555545</v>
      </c>
      <c r="E255" s="283">
        <v>3472.4949999999994</v>
      </c>
      <c r="F255" s="272">
        <v>85</v>
      </c>
    </row>
    <row r="256" spans="1:10">
      <c r="A256" s="285" t="s">
        <v>2046</v>
      </c>
      <c r="B256" s="285" t="s">
        <v>1815</v>
      </c>
      <c r="C256" s="282">
        <v>15</v>
      </c>
      <c r="D256" s="283">
        <v>5344.0948888888879</v>
      </c>
      <c r="E256" s="283">
        <v>4508.8246666666664</v>
      </c>
      <c r="F256" s="272">
        <v>85</v>
      </c>
    </row>
    <row r="257" spans="1:6">
      <c r="A257" s="285" t="s">
        <v>2047</v>
      </c>
      <c r="B257" s="285" t="s">
        <v>1816</v>
      </c>
      <c r="C257" s="282">
        <v>18.5</v>
      </c>
      <c r="D257" s="283">
        <v>6221.5313333333324</v>
      </c>
      <c r="E257" s="283">
        <v>5235.9847222222215</v>
      </c>
      <c r="F257" s="272">
        <v>85</v>
      </c>
    </row>
    <row r="258" spans="1:6">
      <c r="A258" s="285" t="s">
        <v>2048</v>
      </c>
      <c r="B258" s="285" t="s">
        <v>1817</v>
      </c>
      <c r="C258" s="282">
        <v>22</v>
      </c>
      <c r="D258" s="283">
        <v>6747.6615555555554</v>
      </c>
      <c r="E258" s="283">
        <v>5749.8559444444436</v>
      </c>
      <c r="F258" s="272">
        <v>85</v>
      </c>
    </row>
    <row r="259" spans="1:6">
      <c r="A259" s="285" t="s">
        <v>2049</v>
      </c>
      <c r="B259" s="285" t="s">
        <v>1818</v>
      </c>
      <c r="C259" s="282">
        <v>30</v>
      </c>
      <c r="D259" s="283">
        <v>7495.3124999999991</v>
      </c>
      <c r="E259" s="283">
        <v>6473.7587777777771</v>
      </c>
      <c r="F259" s="272">
        <v>85</v>
      </c>
    </row>
    <row r="260" spans="1:6">
      <c r="A260" s="285" t="s">
        <v>2050</v>
      </c>
      <c r="B260" s="285" t="s">
        <v>1819</v>
      </c>
      <c r="C260" s="282">
        <v>30</v>
      </c>
      <c r="D260" s="283">
        <v>7505.1433888888878</v>
      </c>
      <c r="E260" s="283">
        <v>6483.5600555555548</v>
      </c>
      <c r="F260" s="272">
        <v>85</v>
      </c>
    </row>
    <row r="261" spans="1:6">
      <c r="A261" s="285" t="s">
        <v>2051</v>
      </c>
      <c r="B261" s="285" t="s">
        <v>1820</v>
      </c>
      <c r="C261" s="282">
        <v>37</v>
      </c>
      <c r="D261" s="283">
        <v>8166.8036666666658</v>
      </c>
      <c r="E261" s="283">
        <v>7783.1621111111099</v>
      </c>
      <c r="F261" s="272">
        <v>85</v>
      </c>
    </row>
    <row r="262" spans="1:6">
      <c r="A262" s="285" t="s">
        <v>2052</v>
      </c>
      <c r="B262" s="285" t="s">
        <v>1821</v>
      </c>
      <c r="C262" s="282">
        <v>37</v>
      </c>
      <c r="D262" s="283">
        <v>8176.2199999999984</v>
      </c>
      <c r="E262" s="283">
        <v>7793.3779444444435</v>
      </c>
      <c r="F262" s="272">
        <v>85</v>
      </c>
    </row>
    <row r="263" spans="1:6">
      <c r="A263" s="285" t="s">
        <v>2053</v>
      </c>
      <c r="B263" s="285" t="s">
        <v>1822</v>
      </c>
      <c r="C263" s="282">
        <v>45</v>
      </c>
      <c r="D263" s="283">
        <v>10593.167722222221</v>
      </c>
      <c r="E263" s="283">
        <v>9915.9616111111081</v>
      </c>
      <c r="F263" s="272">
        <v>85</v>
      </c>
    </row>
    <row r="264" spans="1:6">
      <c r="A264" s="285" t="s">
        <v>2054</v>
      </c>
      <c r="B264" s="285" t="s">
        <v>1823</v>
      </c>
      <c r="C264" s="282">
        <v>45</v>
      </c>
      <c r="D264" s="283">
        <v>10602.199111111109</v>
      </c>
      <c r="E264" s="283">
        <v>9925.3779444444426</v>
      </c>
      <c r="F264" s="272">
        <v>85</v>
      </c>
    </row>
    <row r="265" spans="1:6">
      <c r="A265" s="294"/>
      <c r="B265" s="290"/>
    </row>
    <row r="266" spans="1:6">
      <c r="A266" s="285" t="s">
        <v>2154</v>
      </c>
      <c r="B266" s="285" t="s">
        <v>2154</v>
      </c>
      <c r="C266" s="282">
        <v>11</v>
      </c>
      <c r="D266" s="283">
        <v>9024.072750000003</v>
      </c>
      <c r="E266" s="283">
        <v>6830.2080000000014</v>
      </c>
      <c r="F266" s="272">
        <v>120</v>
      </c>
    </row>
    <row r="267" spans="1:6">
      <c r="A267" s="285" t="s">
        <v>2155</v>
      </c>
      <c r="B267" s="285" t="s">
        <v>2155</v>
      </c>
      <c r="C267" s="282">
        <v>15</v>
      </c>
      <c r="D267" s="283">
        <v>10529.095500000001</v>
      </c>
      <c r="E267" s="283">
        <v>8109.6592500000015</v>
      </c>
      <c r="F267" s="272">
        <v>120</v>
      </c>
    </row>
    <row r="268" spans="1:6">
      <c r="A268" s="285" t="s">
        <v>2156</v>
      </c>
      <c r="B268" s="285" t="s">
        <v>2156</v>
      </c>
      <c r="C268" s="282">
        <v>18.5</v>
      </c>
      <c r="D268" s="283">
        <v>10858.963500000003</v>
      </c>
      <c r="E268" s="283">
        <v>8665.098750000001</v>
      </c>
      <c r="F268" s="272">
        <v>120</v>
      </c>
    </row>
    <row r="269" spans="1:6">
      <c r="A269" s="285" t="s">
        <v>2157</v>
      </c>
      <c r="B269" s="285" t="s">
        <v>2157</v>
      </c>
      <c r="C269" s="282">
        <v>22</v>
      </c>
      <c r="D269" s="283">
        <v>11435.019750000003</v>
      </c>
      <c r="E269" s="283">
        <v>9241.1550000000025</v>
      </c>
      <c r="F269" s="272">
        <v>120</v>
      </c>
    </row>
    <row r="270" spans="1:6">
      <c r="A270" s="285" t="s">
        <v>2158</v>
      </c>
      <c r="B270" s="285" t="s">
        <v>2158</v>
      </c>
      <c r="C270" s="282">
        <v>30</v>
      </c>
      <c r="D270" s="283">
        <v>13952.688750000001</v>
      </c>
      <c r="E270" s="283">
        <v>11758.824000000002</v>
      </c>
      <c r="F270" s="272">
        <v>120</v>
      </c>
    </row>
    <row r="271" spans="1:6">
      <c r="A271" s="285" t="s">
        <v>2159</v>
      </c>
      <c r="B271" s="285" t="s">
        <v>2159</v>
      </c>
      <c r="C271" s="282">
        <v>30</v>
      </c>
      <c r="D271" s="283">
        <v>13952.688750000001</v>
      </c>
      <c r="E271" s="283">
        <v>11758.824000000002</v>
      </c>
      <c r="F271" s="272">
        <v>120</v>
      </c>
    </row>
    <row r="272" spans="1:6">
      <c r="A272" s="285" t="s">
        <v>2160</v>
      </c>
      <c r="B272" s="285" t="s">
        <v>2160</v>
      </c>
      <c r="C272" s="282">
        <v>30</v>
      </c>
      <c r="D272" s="283">
        <v>13952.688750000001</v>
      </c>
      <c r="E272" s="283">
        <v>11758.824000000002</v>
      </c>
      <c r="F272" s="272">
        <v>120</v>
      </c>
    </row>
    <row r="273" spans="1:6">
      <c r="A273" s="285" t="s">
        <v>2161</v>
      </c>
      <c r="B273" s="285" t="s">
        <v>2161</v>
      </c>
      <c r="C273" s="282">
        <v>37</v>
      </c>
      <c r="D273" s="283">
        <v>15840.940500000002</v>
      </c>
      <c r="E273" s="283">
        <v>13647.075750000002</v>
      </c>
      <c r="F273" s="272">
        <v>120</v>
      </c>
    </row>
    <row r="274" spans="1:6">
      <c r="A274" s="285" t="s">
        <v>2162</v>
      </c>
      <c r="B274" s="285" t="s">
        <v>2162</v>
      </c>
      <c r="C274" s="282">
        <v>37</v>
      </c>
      <c r="D274" s="283">
        <v>15840.940500000002</v>
      </c>
      <c r="E274" s="283">
        <v>13647.075750000002</v>
      </c>
      <c r="F274" s="272">
        <v>120</v>
      </c>
    </row>
    <row r="275" spans="1:6">
      <c r="A275" s="285" t="s">
        <v>2163</v>
      </c>
      <c r="B275" s="285" t="s">
        <v>2163</v>
      </c>
      <c r="C275" s="282">
        <v>45</v>
      </c>
      <c r="D275" s="283">
        <v>18171.846000000001</v>
      </c>
      <c r="E275" s="283">
        <v>15856.706250000001</v>
      </c>
      <c r="F275" s="272">
        <v>120</v>
      </c>
    </row>
    <row r="276" spans="1:6">
      <c r="A276" s="285" t="s">
        <v>2164</v>
      </c>
      <c r="B276" s="285" t="s">
        <v>2164</v>
      </c>
      <c r="C276" s="282">
        <v>45</v>
      </c>
      <c r="D276" s="283">
        <v>18574.479000000007</v>
      </c>
      <c r="E276" s="283">
        <v>16379.401500000004</v>
      </c>
      <c r="F276" s="272">
        <v>120</v>
      </c>
    </row>
    <row r="277" spans="1:6">
      <c r="A277" s="285" t="s">
        <v>2165</v>
      </c>
      <c r="B277" s="285" t="s">
        <v>2165</v>
      </c>
      <c r="C277" s="282">
        <v>45</v>
      </c>
      <c r="D277" s="283">
        <v>18574.479000000007</v>
      </c>
      <c r="E277" s="283">
        <v>16379.401500000004</v>
      </c>
      <c r="F277" s="272">
        <v>120</v>
      </c>
    </row>
    <row r="278" spans="1:6">
      <c r="A278" s="285" t="s">
        <v>2166</v>
      </c>
      <c r="B278" s="285" t="s">
        <v>2166</v>
      </c>
      <c r="C278" s="282">
        <v>55</v>
      </c>
      <c r="D278" s="283">
        <v>20691.940500000004</v>
      </c>
      <c r="E278" s="283">
        <v>18518.692500000001</v>
      </c>
      <c r="F278" s="272">
        <v>120</v>
      </c>
    </row>
    <row r="279" spans="1:6">
      <c r="A279" s="285" t="s">
        <v>2167</v>
      </c>
      <c r="B279" s="285" t="s">
        <v>2167</v>
      </c>
      <c r="C279" s="282">
        <v>55</v>
      </c>
      <c r="D279" s="283">
        <v>21563.907750000002</v>
      </c>
      <c r="E279" s="283">
        <v>19367.6175</v>
      </c>
      <c r="F279" s="272">
        <v>120</v>
      </c>
    </row>
    <row r="280" spans="1:6">
      <c r="A280" s="285" t="s">
        <v>2168</v>
      </c>
      <c r="B280" s="285" t="s">
        <v>2168</v>
      </c>
      <c r="C280" s="282">
        <v>55</v>
      </c>
      <c r="D280" s="283">
        <v>21563.907750000002</v>
      </c>
      <c r="E280" s="283">
        <v>19367.6175</v>
      </c>
      <c r="F280" s="272">
        <v>120</v>
      </c>
    </row>
    <row r="281" spans="1:6">
      <c r="A281" s="285" t="s">
        <v>2169</v>
      </c>
      <c r="B281" s="285" t="s">
        <v>2169</v>
      </c>
      <c r="C281" s="282">
        <v>75</v>
      </c>
      <c r="D281" s="283">
        <v>24219.830250000003</v>
      </c>
      <c r="E281" s="283">
        <v>22092.666750000008</v>
      </c>
      <c r="F281" s="272">
        <v>120</v>
      </c>
    </row>
    <row r="282" spans="1:6">
      <c r="A282" s="285" t="s">
        <v>2170</v>
      </c>
      <c r="B282" s="285" t="s">
        <v>2170</v>
      </c>
      <c r="C282" s="282">
        <v>75</v>
      </c>
      <c r="D282" s="283">
        <v>25118.478000000006</v>
      </c>
      <c r="E282" s="283">
        <v>22923.400500000003</v>
      </c>
      <c r="F282" s="272">
        <v>120</v>
      </c>
    </row>
    <row r="283" spans="1:6">
      <c r="A283" s="285" t="s">
        <v>2171</v>
      </c>
      <c r="B283" s="285" t="s">
        <v>2171</v>
      </c>
      <c r="C283" s="282">
        <v>75</v>
      </c>
      <c r="D283" s="283">
        <v>25118.478000000006</v>
      </c>
      <c r="E283" s="283">
        <v>22923.400500000003</v>
      </c>
      <c r="F283" s="272">
        <v>120</v>
      </c>
    </row>
    <row r="284" spans="1:6">
      <c r="A284" s="285" t="s">
        <v>2172</v>
      </c>
      <c r="B284" s="285" t="s">
        <v>2172</v>
      </c>
      <c r="C284" s="282">
        <v>75</v>
      </c>
      <c r="D284" s="283">
        <v>25118.478000000006</v>
      </c>
      <c r="E284" s="283">
        <v>22923.400500000003</v>
      </c>
      <c r="F284" s="272">
        <v>120</v>
      </c>
    </row>
    <row r="285" spans="1:6">
      <c r="A285" s="285"/>
      <c r="B285" s="285"/>
      <c r="C285" s="282"/>
    </row>
    <row r="286" spans="1:6">
      <c r="A286" s="285" t="s">
        <v>2173</v>
      </c>
      <c r="B286" s="285" t="s">
        <v>2173</v>
      </c>
      <c r="C286" s="282">
        <v>11</v>
      </c>
      <c r="D286" s="283">
        <v>9329.6857500000024</v>
      </c>
      <c r="E286" s="283">
        <v>7061.8432500000017</v>
      </c>
      <c r="F286" s="272">
        <v>150</v>
      </c>
    </row>
    <row r="287" spans="1:6">
      <c r="A287" s="285" t="s">
        <v>2174</v>
      </c>
      <c r="B287" s="285" t="s">
        <v>2174</v>
      </c>
      <c r="C287" s="282">
        <v>15</v>
      </c>
      <c r="D287" s="283">
        <v>9505.5345000000016</v>
      </c>
      <c r="E287" s="283">
        <v>7237.6920000000018</v>
      </c>
      <c r="F287" s="272">
        <v>150</v>
      </c>
    </row>
    <row r="288" spans="1:6">
      <c r="A288" s="285" t="s">
        <v>2175</v>
      </c>
      <c r="B288" s="285" t="s">
        <v>2175</v>
      </c>
      <c r="C288" s="282">
        <v>18.5</v>
      </c>
      <c r="D288" s="283">
        <v>10669.774500000001</v>
      </c>
      <c r="E288" s="283">
        <v>8502.5902500000011</v>
      </c>
      <c r="F288" s="272">
        <v>150</v>
      </c>
    </row>
    <row r="289" spans="1:6">
      <c r="A289" s="285" t="s">
        <v>2176</v>
      </c>
      <c r="B289" s="285" t="s">
        <v>2176</v>
      </c>
      <c r="C289" s="282">
        <v>22</v>
      </c>
      <c r="D289" s="283">
        <v>11738.207250000003</v>
      </c>
      <c r="E289" s="283">
        <v>9470.3647500000006</v>
      </c>
      <c r="F289" s="272">
        <v>150</v>
      </c>
    </row>
    <row r="290" spans="1:6">
      <c r="A290" s="285" t="s">
        <v>2177</v>
      </c>
      <c r="B290" s="285" t="s">
        <v>2177</v>
      </c>
      <c r="C290" s="282">
        <v>30</v>
      </c>
      <c r="D290" s="283">
        <v>13337.824500000001</v>
      </c>
      <c r="E290" s="283">
        <v>11145.172500000001</v>
      </c>
      <c r="F290" s="272">
        <v>150</v>
      </c>
    </row>
    <row r="291" spans="1:6">
      <c r="A291" s="285" t="s">
        <v>2178</v>
      </c>
      <c r="B291" s="285" t="s">
        <v>2178</v>
      </c>
      <c r="C291" s="282">
        <v>30</v>
      </c>
      <c r="D291" s="283">
        <v>14308.024500000001</v>
      </c>
      <c r="E291" s="283">
        <v>12040.182000000003</v>
      </c>
      <c r="F291" s="272">
        <v>150</v>
      </c>
    </row>
    <row r="292" spans="1:6">
      <c r="A292" s="285" t="s">
        <v>2179</v>
      </c>
      <c r="B292" s="285" t="s">
        <v>2179</v>
      </c>
      <c r="C292" s="282">
        <v>37</v>
      </c>
      <c r="D292" s="283">
        <v>14709.444750000002</v>
      </c>
      <c r="E292" s="283">
        <v>12441.602250000002</v>
      </c>
      <c r="F292" s="272">
        <v>150</v>
      </c>
    </row>
    <row r="293" spans="1:6">
      <c r="A293" s="285" t="s">
        <v>2180</v>
      </c>
      <c r="B293" s="285" t="s">
        <v>2180</v>
      </c>
      <c r="C293" s="282">
        <v>37</v>
      </c>
      <c r="D293" s="283">
        <v>14709.444750000002</v>
      </c>
      <c r="E293" s="283">
        <v>12441.602250000002</v>
      </c>
      <c r="F293" s="272">
        <v>150</v>
      </c>
    </row>
    <row r="294" spans="1:6">
      <c r="A294" s="285" t="s">
        <v>2181</v>
      </c>
      <c r="B294" s="285" t="s">
        <v>2181</v>
      </c>
      <c r="C294" s="282">
        <v>45</v>
      </c>
      <c r="D294" s="283">
        <v>17498.769750000003</v>
      </c>
      <c r="E294" s="283">
        <v>15230.927250000002</v>
      </c>
      <c r="F294" s="272">
        <v>150</v>
      </c>
    </row>
    <row r="295" spans="1:6">
      <c r="A295" s="285" t="s">
        <v>2182</v>
      </c>
      <c r="B295" s="285" t="s">
        <v>2182</v>
      </c>
      <c r="C295" s="282">
        <v>45</v>
      </c>
      <c r="D295" s="283">
        <v>17498.769750000003</v>
      </c>
      <c r="E295" s="283">
        <v>15230.927250000002</v>
      </c>
      <c r="F295" s="272">
        <v>150</v>
      </c>
    </row>
    <row r="296" spans="1:6">
      <c r="A296" s="285" t="s">
        <v>2183</v>
      </c>
      <c r="B296" s="285" t="s">
        <v>2183</v>
      </c>
      <c r="C296" s="282">
        <v>55</v>
      </c>
      <c r="D296" s="283">
        <v>19634.422500000004</v>
      </c>
      <c r="E296" s="283">
        <v>17398.111500000003</v>
      </c>
      <c r="F296" s="272">
        <v>150</v>
      </c>
    </row>
    <row r="297" spans="1:6">
      <c r="A297" s="285" t="s">
        <v>2184</v>
      </c>
      <c r="B297" s="285" t="s">
        <v>2184</v>
      </c>
      <c r="C297" s="282">
        <v>55</v>
      </c>
      <c r="D297" s="283">
        <v>20551.261500000001</v>
      </c>
      <c r="E297" s="283">
        <v>18283.419000000002</v>
      </c>
      <c r="F297" s="272">
        <v>150</v>
      </c>
    </row>
    <row r="298" spans="1:6">
      <c r="A298" s="285" t="s">
        <v>2185</v>
      </c>
      <c r="B298" s="285" t="s">
        <v>2185</v>
      </c>
      <c r="C298" s="282">
        <v>75</v>
      </c>
      <c r="D298" s="283">
        <v>23292.076500000003</v>
      </c>
      <c r="E298" s="283">
        <v>21056.978250000007</v>
      </c>
      <c r="F298" s="272">
        <v>150</v>
      </c>
    </row>
    <row r="299" spans="1:6">
      <c r="A299" s="285" t="s">
        <v>2186</v>
      </c>
      <c r="B299" s="285" t="s">
        <v>2186</v>
      </c>
      <c r="C299" s="282">
        <v>75</v>
      </c>
      <c r="D299" s="283">
        <v>23292.076500000003</v>
      </c>
      <c r="E299" s="283">
        <v>21056.978250000007</v>
      </c>
      <c r="F299" s="272">
        <v>150</v>
      </c>
    </row>
    <row r="300" spans="1:6">
      <c r="A300" s="285" t="s">
        <v>2187</v>
      </c>
      <c r="B300" s="285" t="s">
        <v>2187</v>
      </c>
      <c r="C300" s="282">
        <v>75</v>
      </c>
      <c r="D300" s="283">
        <v>24154.341750000007</v>
      </c>
      <c r="E300" s="283">
        <v>21886.499250000008</v>
      </c>
      <c r="F300" s="272">
        <v>150</v>
      </c>
    </row>
    <row r="301" spans="1:6">
      <c r="A301" s="285" t="s">
        <v>2188</v>
      </c>
      <c r="B301" s="285" t="s">
        <v>2188</v>
      </c>
      <c r="C301" s="282">
        <v>75</v>
      </c>
      <c r="D301" s="283">
        <v>24154.341750000007</v>
      </c>
      <c r="E301" s="283">
        <v>21886.499250000008</v>
      </c>
      <c r="F301" s="272">
        <v>150</v>
      </c>
    </row>
    <row r="302" spans="1:6">
      <c r="A302" s="285" t="s">
        <v>2189</v>
      </c>
      <c r="B302" s="285" t="s">
        <v>2189</v>
      </c>
      <c r="C302" s="282">
        <v>75</v>
      </c>
      <c r="D302" s="283">
        <v>24154.341750000007</v>
      </c>
      <c r="E302" s="283">
        <v>21886.499250000008</v>
      </c>
      <c r="F302" s="272">
        <v>150</v>
      </c>
    </row>
    <row r="303" spans="1:6">
      <c r="A303" s="285"/>
      <c r="B303" s="285"/>
      <c r="C303" s="282"/>
    </row>
    <row r="304" spans="1:6">
      <c r="A304" s="285" t="s">
        <v>2190</v>
      </c>
      <c r="B304" s="285" t="s">
        <v>2190</v>
      </c>
      <c r="C304" s="282">
        <v>18.5</v>
      </c>
      <c r="D304" s="283">
        <v>11842.503750000002</v>
      </c>
      <c r="E304" s="283">
        <v>9173.2410000000018</v>
      </c>
      <c r="F304" s="272">
        <v>200</v>
      </c>
    </row>
    <row r="305" spans="1:6">
      <c r="A305" s="285" t="s">
        <v>2191</v>
      </c>
      <c r="B305" s="285" t="s">
        <v>2191</v>
      </c>
      <c r="C305" s="282">
        <v>22</v>
      </c>
      <c r="D305" s="283">
        <v>12367.624500000002</v>
      </c>
      <c r="E305" s="283">
        <v>9698.3617500000018</v>
      </c>
      <c r="F305" s="272">
        <v>200</v>
      </c>
    </row>
    <row r="306" spans="1:6">
      <c r="A306" s="285" t="s">
        <v>2192</v>
      </c>
      <c r="B306" s="285" t="s">
        <v>2192</v>
      </c>
      <c r="C306" s="282">
        <v>30</v>
      </c>
      <c r="D306" s="283">
        <v>13372.994250000003</v>
      </c>
      <c r="E306" s="283">
        <v>10703.731500000002</v>
      </c>
      <c r="F306" s="272">
        <v>200</v>
      </c>
    </row>
    <row r="307" spans="1:6">
      <c r="A307" s="285" t="s">
        <v>2193</v>
      </c>
      <c r="B307" s="285" t="s">
        <v>2193</v>
      </c>
      <c r="C307" s="282">
        <v>37</v>
      </c>
      <c r="D307" s="283">
        <v>15896.727000000003</v>
      </c>
      <c r="E307" s="283">
        <v>13227.464250000001</v>
      </c>
      <c r="F307" s="272">
        <v>200</v>
      </c>
    </row>
    <row r="308" spans="1:6">
      <c r="A308" s="285" t="s">
        <v>2194</v>
      </c>
      <c r="B308" s="285" t="s">
        <v>2194</v>
      </c>
      <c r="C308" s="282">
        <v>45</v>
      </c>
      <c r="D308" s="283">
        <v>16991.840250000005</v>
      </c>
      <c r="E308" s="283">
        <v>14322.577500000003</v>
      </c>
      <c r="F308" s="272">
        <v>200</v>
      </c>
    </row>
    <row r="309" spans="1:6">
      <c r="A309" s="285" t="s">
        <v>2195</v>
      </c>
      <c r="B309" s="285" t="s">
        <v>2195</v>
      </c>
      <c r="C309" s="282">
        <v>55</v>
      </c>
      <c r="D309" s="283">
        <v>18328.290750000004</v>
      </c>
      <c r="E309" s="283">
        <v>15659.028000000002</v>
      </c>
      <c r="F309" s="272">
        <v>200</v>
      </c>
    </row>
    <row r="310" spans="1:6">
      <c r="A310" s="285" t="s">
        <v>2196</v>
      </c>
      <c r="B310" s="285" t="s">
        <v>2196</v>
      </c>
      <c r="C310" s="282">
        <v>55</v>
      </c>
      <c r="D310" s="283">
        <v>18328.290750000004</v>
      </c>
      <c r="E310" s="283">
        <v>15659.028000000002</v>
      </c>
      <c r="F310" s="272">
        <v>200</v>
      </c>
    </row>
    <row r="311" spans="1:6">
      <c r="A311" s="285" t="s">
        <v>2197</v>
      </c>
      <c r="B311" s="285" t="s">
        <v>2197</v>
      </c>
      <c r="C311" s="282">
        <v>75</v>
      </c>
      <c r="D311" s="283">
        <v>22228.494750000002</v>
      </c>
      <c r="E311" s="283">
        <v>19559.232000000004</v>
      </c>
      <c r="F311" s="272">
        <v>200</v>
      </c>
    </row>
    <row r="312" spans="1:6">
      <c r="A312" s="285" t="s">
        <v>2198</v>
      </c>
      <c r="B312" s="285" t="s">
        <v>2198</v>
      </c>
      <c r="C312" s="282">
        <v>75</v>
      </c>
      <c r="D312" s="283">
        <v>22228.494750000002</v>
      </c>
      <c r="E312" s="283">
        <v>19559.232000000004</v>
      </c>
      <c r="F312" s="272">
        <v>200</v>
      </c>
    </row>
    <row r="313" spans="1:6">
      <c r="A313" s="285" t="s">
        <v>2199</v>
      </c>
      <c r="B313" s="285" t="s">
        <v>2199</v>
      </c>
      <c r="C313" s="282">
        <v>75</v>
      </c>
      <c r="D313" s="283">
        <v>22228.494750000002</v>
      </c>
      <c r="E313" s="283">
        <v>19559.232000000004</v>
      </c>
      <c r="F313" s="272">
        <v>200</v>
      </c>
    </row>
    <row r="314" spans="1:6">
      <c r="A314" s="285" t="s">
        <v>2200</v>
      </c>
      <c r="B314" s="285" t="s">
        <v>2200</v>
      </c>
      <c r="C314" s="282">
        <v>75</v>
      </c>
      <c r="D314" s="283">
        <v>22228.494750000002</v>
      </c>
      <c r="E314" s="283">
        <v>19559.232000000004</v>
      </c>
      <c r="F314" s="272">
        <v>200</v>
      </c>
    </row>
    <row r="315" spans="1:6">
      <c r="A315" s="285" t="s">
        <v>2201</v>
      </c>
      <c r="B315" s="285" t="s">
        <v>2201</v>
      </c>
      <c r="C315" s="282">
        <v>75</v>
      </c>
      <c r="D315" s="283">
        <v>22228.494750000002</v>
      </c>
      <c r="E315" s="283">
        <v>19559.232000000004</v>
      </c>
      <c r="F315" s="272">
        <v>200</v>
      </c>
    </row>
    <row r="316" spans="1:6">
      <c r="A316" s="285" t="s">
        <v>2202</v>
      </c>
      <c r="B316" s="285" t="s">
        <v>2202</v>
      </c>
      <c r="C316" s="282">
        <v>90</v>
      </c>
      <c r="D316" s="283">
        <v>22684.488750000004</v>
      </c>
      <c r="E316" s="283">
        <v>20015.226000000002</v>
      </c>
      <c r="F316" s="272">
        <v>200</v>
      </c>
    </row>
    <row r="317" spans="1:6">
      <c r="A317" s="285" t="s">
        <v>2203</v>
      </c>
      <c r="B317" s="285" t="s">
        <v>2203</v>
      </c>
      <c r="C317" s="282">
        <v>90</v>
      </c>
      <c r="D317" s="283">
        <v>24841.971000000001</v>
      </c>
      <c r="E317" s="283">
        <v>22172.708250000007</v>
      </c>
      <c r="F317" s="272">
        <v>200</v>
      </c>
    </row>
    <row r="318" spans="1:6">
      <c r="A318" s="285" t="s">
        <v>2204</v>
      </c>
      <c r="B318" s="285" t="s">
        <v>2204</v>
      </c>
      <c r="C318" s="282">
        <v>110</v>
      </c>
      <c r="D318" s="283">
        <v>30575.853000000006</v>
      </c>
      <c r="E318" s="283">
        <v>27906.590250000001</v>
      </c>
      <c r="F318" s="272">
        <v>200</v>
      </c>
    </row>
    <row r="319" spans="1:6">
      <c r="A319" s="285" t="s">
        <v>2205</v>
      </c>
      <c r="B319" s="285" t="s">
        <v>2205</v>
      </c>
      <c r="C319" s="282">
        <v>110</v>
      </c>
      <c r="D319" s="283">
        <v>30575.853000000006</v>
      </c>
      <c r="E319" s="283">
        <v>27906.590250000001</v>
      </c>
      <c r="F319" s="272">
        <v>200</v>
      </c>
    </row>
    <row r="320" spans="1:6">
      <c r="A320" s="285" t="s">
        <v>2206</v>
      </c>
      <c r="B320" s="285" t="s">
        <v>2206</v>
      </c>
      <c r="C320" s="282">
        <v>110</v>
      </c>
      <c r="D320" s="283">
        <v>30575.853000000006</v>
      </c>
      <c r="E320" s="283">
        <v>27906.590250000001</v>
      </c>
      <c r="F320" s="272">
        <v>200</v>
      </c>
    </row>
  </sheetData>
  <mergeCells count="14">
    <mergeCell ref="A203:E203"/>
    <mergeCell ref="A229:E229"/>
    <mergeCell ref="A252:E252"/>
    <mergeCell ref="A170:E170"/>
    <mergeCell ref="A2:D3"/>
    <mergeCell ref="A4:A5"/>
    <mergeCell ref="C4:C5"/>
    <mergeCell ref="D4:E4"/>
    <mergeCell ref="A6:E6"/>
    <mergeCell ref="A46:E46"/>
    <mergeCell ref="A77:E77"/>
    <mergeCell ref="A110:E110"/>
    <mergeCell ref="A133:E133"/>
    <mergeCell ref="A152:E15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7" fitToHeight="6" orientation="portrait" r:id="rId1"/>
  <headerFooter>
    <oddFooter>&amp;R&amp;P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F421A-9043-43B9-A6C5-A07D762A9FAB}">
  <sheetPr codeName="Лист9"/>
  <dimension ref="A1:F188"/>
  <sheetViews>
    <sheetView workbookViewId="0">
      <selection activeCell="C9" sqref="C9"/>
    </sheetView>
  </sheetViews>
  <sheetFormatPr defaultRowHeight="14.4"/>
  <cols>
    <col min="1" max="1" width="17.6640625" customWidth="1"/>
    <col min="2" max="2" width="12" customWidth="1"/>
    <col min="6" max="6" width="11.33203125" customWidth="1"/>
  </cols>
  <sheetData>
    <row r="1" spans="1:6">
      <c r="A1" s="263" t="s">
        <v>3512</v>
      </c>
      <c r="B1" s="263" t="s">
        <v>1513</v>
      </c>
      <c r="C1" s="263" t="s">
        <v>1514</v>
      </c>
      <c r="D1" s="264" t="s">
        <v>1515</v>
      </c>
      <c r="E1" s="400" t="s">
        <v>3425</v>
      </c>
    </row>
    <row r="2" spans="1:6">
      <c r="A2" s="261" t="s">
        <v>487</v>
      </c>
      <c r="B2" s="262">
        <v>50</v>
      </c>
      <c r="C2" s="262">
        <v>2900</v>
      </c>
      <c r="D2" s="264">
        <v>2</v>
      </c>
      <c r="E2">
        <f>IF(OR(F2=32,F2=40),24,IF(OR(F2=50,F2=65,F2=80,F2=100),50,IF(OR(F2=125,F2=150,F2=200,F2=250,F2=300),80,0)))</f>
        <v>24</v>
      </c>
      <c r="F2" s="1">
        <v>32</v>
      </c>
    </row>
    <row r="3" spans="1:6">
      <c r="A3" s="261" t="s">
        <v>500</v>
      </c>
      <c r="B3" s="262">
        <v>55</v>
      </c>
      <c r="C3" s="262">
        <v>2900</v>
      </c>
      <c r="D3" s="264">
        <v>2</v>
      </c>
      <c r="E3">
        <f t="shared" ref="E3:E66" si="0">IF(OR(F3=32,F3=40),24,IF(OR(F3=50,F3=65,F3=80,F3=100),50,IF(OR(F3=125,F3=150,F3=200,F3=250,F3=300),80,0)))</f>
        <v>24</v>
      </c>
      <c r="F3" s="1">
        <v>40</v>
      </c>
    </row>
    <row r="4" spans="1:6">
      <c r="A4" s="261" t="s">
        <v>488</v>
      </c>
      <c r="B4" s="262">
        <v>50</v>
      </c>
      <c r="C4" s="262">
        <v>2900</v>
      </c>
      <c r="D4" s="264">
        <v>2</v>
      </c>
      <c r="E4">
        <f t="shared" si="0"/>
        <v>24</v>
      </c>
      <c r="F4" s="1">
        <v>32</v>
      </c>
    </row>
    <row r="5" spans="1:6">
      <c r="A5" s="261" t="s">
        <v>489</v>
      </c>
      <c r="B5" s="262">
        <v>50</v>
      </c>
      <c r="C5" s="262">
        <v>2900</v>
      </c>
      <c r="D5" s="264">
        <v>2</v>
      </c>
      <c r="E5">
        <f t="shared" si="0"/>
        <v>24</v>
      </c>
      <c r="F5" s="1">
        <v>32</v>
      </c>
    </row>
    <row r="6" spans="1:6">
      <c r="A6" s="261" t="s">
        <v>501</v>
      </c>
      <c r="B6" s="262">
        <v>60</v>
      </c>
      <c r="C6" s="262">
        <v>2900</v>
      </c>
      <c r="D6" s="264">
        <v>2</v>
      </c>
      <c r="E6">
        <f t="shared" si="0"/>
        <v>24</v>
      </c>
      <c r="F6" s="1">
        <v>40</v>
      </c>
    </row>
    <row r="7" spans="1:6">
      <c r="A7" s="261" t="s">
        <v>502</v>
      </c>
      <c r="B7" s="262">
        <v>61</v>
      </c>
      <c r="C7" s="262">
        <v>2900</v>
      </c>
      <c r="D7" s="264">
        <v>2</v>
      </c>
      <c r="E7">
        <f t="shared" si="0"/>
        <v>24</v>
      </c>
      <c r="F7" s="1">
        <v>40</v>
      </c>
    </row>
    <row r="8" spans="1:6">
      <c r="A8" s="261" t="s">
        <v>503</v>
      </c>
      <c r="B8" s="262">
        <v>58</v>
      </c>
      <c r="C8" s="262">
        <v>2900</v>
      </c>
      <c r="D8" s="264">
        <v>2</v>
      </c>
      <c r="E8">
        <f t="shared" si="0"/>
        <v>24</v>
      </c>
      <c r="F8" s="1">
        <v>40</v>
      </c>
    </row>
    <row r="9" spans="1:6">
      <c r="A9" s="261" t="s">
        <v>490</v>
      </c>
      <c r="B9" s="262">
        <v>54</v>
      </c>
      <c r="C9" s="262">
        <v>2900</v>
      </c>
      <c r="D9" s="264">
        <v>2</v>
      </c>
      <c r="E9">
        <f t="shared" si="0"/>
        <v>24</v>
      </c>
      <c r="F9" s="1">
        <v>32</v>
      </c>
    </row>
    <row r="10" spans="1:6">
      <c r="A10" s="261" t="s">
        <v>491</v>
      </c>
      <c r="B10" s="262">
        <v>56</v>
      </c>
      <c r="C10" s="262">
        <v>2900</v>
      </c>
      <c r="D10" s="264">
        <v>2</v>
      </c>
      <c r="E10">
        <f t="shared" si="0"/>
        <v>24</v>
      </c>
      <c r="F10" s="1">
        <v>32</v>
      </c>
    </row>
    <row r="11" spans="1:6">
      <c r="A11" s="261" t="s">
        <v>504</v>
      </c>
      <c r="B11" s="262">
        <v>59</v>
      </c>
      <c r="C11" s="262">
        <v>2900</v>
      </c>
      <c r="D11" s="264">
        <v>2</v>
      </c>
      <c r="E11">
        <f t="shared" si="0"/>
        <v>24</v>
      </c>
      <c r="F11" s="1">
        <v>40</v>
      </c>
    </row>
    <row r="12" spans="1:6">
      <c r="A12" s="261" t="s">
        <v>492</v>
      </c>
      <c r="B12" s="262">
        <v>57</v>
      </c>
      <c r="C12" s="262">
        <v>2900</v>
      </c>
      <c r="D12" s="264">
        <v>2</v>
      </c>
      <c r="E12">
        <f t="shared" si="0"/>
        <v>24</v>
      </c>
      <c r="F12" s="1">
        <v>32</v>
      </c>
    </row>
    <row r="13" spans="1:6">
      <c r="A13" s="261" t="s">
        <v>493</v>
      </c>
      <c r="B13" s="262">
        <v>57</v>
      </c>
      <c r="C13" s="262">
        <v>2900</v>
      </c>
      <c r="D13" s="264">
        <v>2</v>
      </c>
      <c r="E13">
        <f t="shared" si="0"/>
        <v>24</v>
      </c>
      <c r="F13" s="1">
        <v>32</v>
      </c>
    </row>
    <row r="14" spans="1:6">
      <c r="A14" s="261" t="s">
        <v>494</v>
      </c>
      <c r="B14" s="262">
        <v>57</v>
      </c>
      <c r="C14" s="262">
        <v>2900</v>
      </c>
      <c r="D14" s="264">
        <v>2</v>
      </c>
      <c r="E14">
        <f t="shared" si="0"/>
        <v>24</v>
      </c>
      <c r="F14" s="1">
        <v>32</v>
      </c>
    </row>
    <row r="15" spans="1:6">
      <c r="A15" s="261" t="s">
        <v>525</v>
      </c>
      <c r="B15" s="262">
        <v>48</v>
      </c>
      <c r="C15" s="262">
        <v>2900</v>
      </c>
      <c r="D15" s="264">
        <v>2</v>
      </c>
      <c r="E15">
        <f t="shared" si="0"/>
        <v>50</v>
      </c>
      <c r="F15" s="1">
        <v>50</v>
      </c>
    </row>
    <row r="16" spans="1:6">
      <c r="A16" s="261" t="s">
        <v>526</v>
      </c>
      <c r="B16" s="262">
        <v>48</v>
      </c>
      <c r="C16" s="262">
        <v>2900</v>
      </c>
      <c r="D16" s="264">
        <v>2</v>
      </c>
      <c r="E16">
        <f t="shared" si="0"/>
        <v>50</v>
      </c>
      <c r="F16" s="1">
        <v>50</v>
      </c>
    </row>
    <row r="17" spans="1:6">
      <c r="A17" s="261" t="s">
        <v>495</v>
      </c>
      <c r="B17" s="262">
        <v>56</v>
      </c>
      <c r="C17" s="262">
        <v>2900</v>
      </c>
      <c r="D17" s="264">
        <v>2</v>
      </c>
      <c r="E17">
        <f t="shared" si="0"/>
        <v>24</v>
      </c>
      <c r="F17" s="1">
        <v>32</v>
      </c>
    </row>
    <row r="18" spans="1:6">
      <c r="A18" s="261" t="s">
        <v>496</v>
      </c>
      <c r="B18" s="262">
        <v>48</v>
      </c>
      <c r="C18" s="262">
        <v>2900</v>
      </c>
      <c r="D18" s="264">
        <v>2</v>
      </c>
      <c r="E18">
        <f t="shared" si="0"/>
        <v>24</v>
      </c>
      <c r="F18" s="1">
        <v>32</v>
      </c>
    </row>
    <row r="19" spans="1:6">
      <c r="A19" s="261" t="s">
        <v>527</v>
      </c>
      <c r="B19" s="262">
        <v>47</v>
      </c>
      <c r="C19" s="262">
        <v>2900</v>
      </c>
      <c r="D19" s="264">
        <v>2</v>
      </c>
      <c r="E19">
        <f t="shared" si="0"/>
        <v>50</v>
      </c>
      <c r="F19" s="1">
        <v>50</v>
      </c>
    </row>
    <row r="20" spans="1:6">
      <c r="A20" s="261" t="s">
        <v>528</v>
      </c>
      <c r="B20" s="262">
        <v>47</v>
      </c>
      <c r="C20" s="262">
        <v>2900</v>
      </c>
      <c r="D20" s="264">
        <v>2</v>
      </c>
      <c r="E20">
        <f t="shared" si="0"/>
        <v>50</v>
      </c>
      <c r="F20" s="1">
        <v>50</v>
      </c>
    </row>
    <row r="21" spans="1:6">
      <c r="A21" s="261" t="s">
        <v>497</v>
      </c>
      <c r="B21" s="262">
        <v>45</v>
      </c>
      <c r="C21" s="262">
        <v>2900</v>
      </c>
      <c r="D21" s="264">
        <v>2</v>
      </c>
      <c r="E21">
        <f t="shared" si="0"/>
        <v>24</v>
      </c>
      <c r="F21" s="1">
        <v>32</v>
      </c>
    </row>
    <row r="22" spans="1:6">
      <c r="A22" s="261" t="s">
        <v>529</v>
      </c>
      <c r="B22" s="262">
        <v>46</v>
      </c>
      <c r="C22" s="262">
        <v>2900</v>
      </c>
      <c r="D22" s="264">
        <v>2</v>
      </c>
      <c r="E22">
        <f t="shared" si="0"/>
        <v>50</v>
      </c>
      <c r="F22" s="1">
        <v>50</v>
      </c>
    </row>
    <row r="23" spans="1:6">
      <c r="A23" s="261" t="s">
        <v>530</v>
      </c>
      <c r="B23" s="262">
        <v>46</v>
      </c>
      <c r="C23" s="262">
        <v>2900</v>
      </c>
      <c r="D23" s="264">
        <v>2</v>
      </c>
      <c r="E23">
        <f t="shared" si="0"/>
        <v>50</v>
      </c>
      <c r="F23" s="1">
        <v>50</v>
      </c>
    </row>
    <row r="24" spans="1:6">
      <c r="A24" s="261" t="s">
        <v>498</v>
      </c>
      <c r="B24" s="262">
        <v>47</v>
      </c>
      <c r="C24" s="262">
        <v>2900</v>
      </c>
      <c r="D24" s="264">
        <v>2</v>
      </c>
      <c r="E24">
        <f t="shared" si="0"/>
        <v>24</v>
      </c>
      <c r="F24" s="1">
        <v>32</v>
      </c>
    </row>
    <row r="25" spans="1:6">
      <c r="A25" s="261" t="s">
        <v>499</v>
      </c>
      <c r="B25" s="262">
        <v>44</v>
      </c>
      <c r="C25" s="262">
        <v>2900</v>
      </c>
      <c r="D25" s="264">
        <v>2</v>
      </c>
      <c r="E25">
        <f t="shared" si="0"/>
        <v>24</v>
      </c>
      <c r="F25" s="1">
        <v>32</v>
      </c>
    </row>
    <row r="26" spans="1:6">
      <c r="A26" s="261" t="s">
        <v>531</v>
      </c>
      <c r="B26" s="262">
        <v>37</v>
      </c>
      <c r="C26" s="262">
        <v>2900</v>
      </c>
      <c r="D26" s="264">
        <v>2</v>
      </c>
      <c r="E26">
        <f t="shared" si="0"/>
        <v>50</v>
      </c>
      <c r="F26" s="1">
        <v>50</v>
      </c>
    </row>
    <row r="27" spans="1:6">
      <c r="A27" s="261" t="s">
        <v>532</v>
      </c>
      <c r="B27" s="262">
        <v>37</v>
      </c>
      <c r="C27" s="262">
        <v>2900</v>
      </c>
      <c r="D27" s="264">
        <v>2</v>
      </c>
      <c r="E27">
        <f t="shared" si="0"/>
        <v>50</v>
      </c>
      <c r="F27" s="1">
        <v>50</v>
      </c>
    </row>
    <row r="28" spans="1:6">
      <c r="A28" s="261" t="s">
        <v>533</v>
      </c>
      <c r="B28" s="262">
        <v>36</v>
      </c>
      <c r="C28" s="262">
        <v>2900</v>
      </c>
      <c r="D28" s="264">
        <v>2</v>
      </c>
      <c r="E28">
        <f t="shared" si="0"/>
        <v>50</v>
      </c>
      <c r="F28" s="1">
        <v>50</v>
      </c>
    </row>
    <row r="29" spans="1:6">
      <c r="A29" s="261" t="s">
        <v>534</v>
      </c>
      <c r="B29" s="262">
        <v>36</v>
      </c>
      <c r="C29" s="262">
        <v>2900</v>
      </c>
      <c r="D29" s="264">
        <v>2</v>
      </c>
      <c r="E29">
        <f t="shared" si="0"/>
        <v>50</v>
      </c>
      <c r="F29" s="1">
        <v>50</v>
      </c>
    </row>
    <row r="30" spans="1:6">
      <c r="A30" s="261" t="s">
        <v>515</v>
      </c>
      <c r="B30" s="262">
        <v>60</v>
      </c>
      <c r="C30" s="262">
        <v>2900</v>
      </c>
      <c r="D30" s="264">
        <v>2</v>
      </c>
      <c r="E30">
        <f t="shared" si="0"/>
        <v>50</v>
      </c>
      <c r="F30" s="1">
        <v>50</v>
      </c>
    </row>
    <row r="31" spans="1:6">
      <c r="A31" s="261" t="s">
        <v>516</v>
      </c>
      <c r="B31" s="262">
        <v>61</v>
      </c>
      <c r="C31" s="262">
        <v>2900</v>
      </c>
      <c r="D31" s="264">
        <v>2</v>
      </c>
      <c r="E31">
        <f t="shared" si="0"/>
        <v>50</v>
      </c>
      <c r="F31" s="1">
        <v>50</v>
      </c>
    </row>
    <row r="32" spans="1:6">
      <c r="A32" s="261" t="s">
        <v>517</v>
      </c>
      <c r="B32" s="262">
        <v>65</v>
      </c>
      <c r="C32" s="262">
        <v>2900</v>
      </c>
      <c r="D32" s="264">
        <v>2</v>
      </c>
      <c r="E32">
        <f t="shared" si="0"/>
        <v>50</v>
      </c>
      <c r="F32" s="1">
        <v>50</v>
      </c>
    </row>
    <row r="33" spans="1:6">
      <c r="A33" s="261" t="s">
        <v>518</v>
      </c>
      <c r="B33" s="262">
        <v>66</v>
      </c>
      <c r="C33" s="262">
        <v>2900</v>
      </c>
      <c r="D33" s="264">
        <v>2</v>
      </c>
      <c r="E33">
        <f t="shared" si="0"/>
        <v>50</v>
      </c>
      <c r="F33" s="1">
        <v>50</v>
      </c>
    </row>
    <row r="34" spans="1:6">
      <c r="A34" s="261" t="s">
        <v>505</v>
      </c>
      <c r="B34" s="262">
        <v>64</v>
      </c>
      <c r="C34" s="262">
        <v>2900</v>
      </c>
      <c r="D34" s="264">
        <v>2</v>
      </c>
      <c r="E34">
        <f t="shared" si="0"/>
        <v>24</v>
      </c>
      <c r="F34" s="1">
        <v>40</v>
      </c>
    </row>
    <row r="35" spans="1:6">
      <c r="A35" s="261" t="s">
        <v>506</v>
      </c>
      <c r="B35" s="262">
        <v>64</v>
      </c>
      <c r="C35" s="262">
        <v>2900</v>
      </c>
      <c r="D35" s="264">
        <v>2</v>
      </c>
      <c r="E35">
        <f t="shared" si="0"/>
        <v>24</v>
      </c>
      <c r="F35" s="1">
        <v>40</v>
      </c>
    </row>
    <row r="36" spans="1:6">
      <c r="A36" s="261" t="s">
        <v>507</v>
      </c>
      <c r="B36" s="262">
        <v>59</v>
      </c>
      <c r="C36" s="262">
        <v>2900</v>
      </c>
      <c r="D36" s="264">
        <v>2</v>
      </c>
      <c r="E36">
        <f t="shared" si="0"/>
        <v>24</v>
      </c>
      <c r="F36" s="1">
        <v>40</v>
      </c>
    </row>
    <row r="37" spans="1:6">
      <c r="A37" s="261" t="s">
        <v>508</v>
      </c>
      <c r="B37" s="262">
        <v>61</v>
      </c>
      <c r="C37" s="262">
        <v>2900</v>
      </c>
      <c r="D37" s="264">
        <v>2</v>
      </c>
      <c r="E37">
        <f t="shared" si="0"/>
        <v>24</v>
      </c>
      <c r="F37" s="1">
        <v>40</v>
      </c>
    </row>
    <row r="38" spans="1:6">
      <c r="A38" s="261" t="s">
        <v>519</v>
      </c>
      <c r="B38" s="262">
        <v>64</v>
      </c>
      <c r="C38" s="262">
        <v>2900</v>
      </c>
      <c r="D38" s="264">
        <v>2</v>
      </c>
      <c r="E38">
        <f t="shared" si="0"/>
        <v>50</v>
      </c>
      <c r="F38" s="1">
        <v>50</v>
      </c>
    </row>
    <row r="39" spans="1:6">
      <c r="A39" s="261" t="s">
        <v>520</v>
      </c>
      <c r="B39" s="262">
        <v>65</v>
      </c>
      <c r="C39" s="262">
        <v>2900</v>
      </c>
      <c r="D39" s="264">
        <v>2</v>
      </c>
      <c r="E39">
        <f t="shared" si="0"/>
        <v>50</v>
      </c>
      <c r="F39" s="1">
        <v>50</v>
      </c>
    </row>
    <row r="40" spans="1:6">
      <c r="A40" s="261" t="s">
        <v>521</v>
      </c>
      <c r="B40" s="262">
        <v>63</v>
      </c>
      <c r="C40" s="262">
        <v>2900</v>
      </c>
      <c r="D40" s="264">
        <v>2</v>
      </c>
      <c r="E40">
        <f t="shared" si="0"/>
        <v>50</v>
      </c>
      <c r="F40" s="1">
        <v>50</v>
      </c>
    </row>
    <row r="41" spans="1:6">
      <c r="A41" s="261" t="s">
        <v>522</v>
      </c>
      <c r="B41" s="262">
        <v>65</v>
      </c>
      <c r="C41" s="262">
        <v>2900</v>
      </c>
      <c r="D41" s="264">
        <v>2</v>
      </c>
      <c r="E41">
        <f t="shared" si="0"/>
        <v>50</v>
      </c>
      <c r="F41" s="1">
        <v>50</v>
      </c>
    </row>
    <row r="42" spans="1:6">
      <c r="A42" s="261" t="s">
        <v>509</v>
      </c>
      <c r="B42" s="262">
        <v>61</v>
      </c>
      <c r="C42" s="262">
        <v>2900</v>
      </c>
      <c r="D42" s="264">
        <v>2</v>
      </c>
      <c r="E42">
        <f t="shared" si="0"/>
        <v>24</v>
      </c>
      <c r="F42" s="1">
        <v>40</v>
      </c>
    </row>
    <row r="43" spans="1:6">
      <c r="A43" s="261" t="s">
        <v>510</v>
      </c>
      <c r="B43" s="262">
        <v>63</v>
      </c>
      <c r="C43" s="262">
        <v>2900</v>
      </c>
      <c r="D43" s="264">
        <v>2</v>
      </c>
      <c r="E43">
        <f t="shared" si="0"/>
        <v>24</v>
      </c>
      <c r="F43" s="1">
        <v>40</v>
      </c>
    </row>
    <row r="44" spans="1:6">
      <c r="A44" s="261" t="s">
        <v>511</v>
      </c>
      <c r="B44" s="262">
        <v>52</v>
      </c>
      <c r="C44" s="262">
        <v>2900</v>
      </c>
      <c r="D44" s="264">
        <v>2</v>
      </c>
      <c r="E44">
        <f t="shared" si="0"/>
        <v>24</v>
      </c>
      <c r="F44" s="1">
        <v>40</v>
      </c>
    </row>
    <row r="45" spans="1:6">
      <c r="A45" s="261" t="s">
        <v>512</v>
      </c>
      <c r="B45" s="262">
        <v>52</v>
      </c>
      <c r="C45" s="262">
        <v>2900</v>
      </c>
      <c r="D45" s="264">
        <v>2</v>
      </c>
      <c r="E45">
        <f t="shared" si="0"/>
        <v>24</v>
      </c>
      <c r="F45" s="1">
        <v>40</v>
      </c>
    </row>
    <row r="46" spans="1:6">
      <c r="A46" s="261" t="s">
        <v>555</v>
      </c>
      <c r="B46" s="262">
        <v>58</v>
      </c>
      <c r="C46" s="262">
        <v>2900</v>
      </c>
      <c r="D46" s="264">
        <v>2</v>
      </c>
      <c r="E46">
        <f t="shared" si="0"/>
        <v>50</v>
      </c>
      <c r="F46" s="1">
        <v>65</v>
      </c>
    </row>
    <row r="47" spans="1:6">
      <c r="A47" s="261" t="s">
        <v>556</v>
      </c>
      <c r="B47" s="262">
        <v>58</v>
      </c>
      <c r="C47" s="262">
        <v>2900</v>
      </c>
      <c r="D47" s="264">
        <v>2</v>
      </c>
      <c r="E47">
        <f t="shared" si="0"/>
        <v>50</v>
      </c>
      <c r="F47" s="1">
        <v>65</v>
      </c>
    </row>
    <row r="48" spans="1:6">
      <c r="A48" s="261" t="s">
        <v>513</v>
      </c>
      <c r="B48" s="262">
        <v>53</v>
      </c>
      <c r="C48" s="262">
        <v>2900</v>
      </c>
      <c r="D48" s="264">
        <v>2</v>
      </c>
      <c r="E48">
        <f t="shared" si="0"/>
        <v>24</v>
      </c>
      <c r="F48" s="1">
        <v>40</v>
      </c>
    </row>
    <row r="49" spans="1:6">
      <c r="A49" s="261" t="s">
        <v>514</v>
      </c>
      <c r="B49" s="262">
        <v>56</v>
      </c>
      <c r="C49" s="262">
        <v>2900</v>
      </c>
      <c r="D49" s="264">
        <v>2</v>
      </c>
      <c r="E49">
        <f t="shared" si="0"/>
        <v>24</v>
      </c>
      <c r="F49" s="1">
        <v>40</v>
      </c>
    </row>
    <row r="50" spans="1:6">
      <c r="A50" s="261" t="s">
        <v>561</v>
      </c>
      <c r="B50" s="262">
        <v>57</v>
      </c>
      <c r="C50" s="262">
        <v>2900</v>
      </c>
      <c r="D50" s="264">
        <v>2</v>
      </c>
      <c r="E50">
        <f t="shared" si="0"/>
        <v>50</v>
      </c>
      <c r="F50" s="1">
        <v>65</v>
      </c>
    </row>
    <row r="51" spans="1:6">
      <c r="A51" s="261" t="s">
        <v>562</v>
      </c>
      <c r="B51" s="262">
        <v>60</v>
      </c>
      <c r="C51" s="262">
        <v>2900</v>
      </c>
      <c r="D51" s="264">
        <v>2</v>
      </c>
      <c r="E51">
        <f t="shared" si="0"/>
        <v>50</v>
      </c>
      <c r="F51" s="1">
        <v>65</v>
      </c>
    </row>
    <row r="52" spans="1:6">
      <c r="A52" s="261" t="s">
        <v>547</v>
      </c>
      <c r="B52" s="262">
        <v>66</v>
      </c>
      <c r="C52" s="262">
        <v>2900</v>
      </c>
      <c r="D52" s="264">
        <v>2</v>
      </c>
      <c r="E52">
        <f t="shared" si="0"/>
        <v>50</v>
      </c>
      <c r="F52" s="1">
        <v>65</v>
      </c>
    </row>
    <row r="53" spans="1:6">
      <c r="A53" s="261" t="s">
        <v>548</v>
      </c>
      <c r="B53" s="262">
        <v>66</v>
      </c>
      <c r="C53" s="262">
        <v>2900</v>
      </c>
      <c r="D53" s="264">
        <v>2</v>
      </c>
      <c r="E53">
        <f t="shared" si="0"/>
        <v>50</v>
      </c>
      <c r="F53" s="1">
        <v>65</v>
      </c>
    </row>
    <row r="54" spans="1:6">
      <c r="A54" s="261" t="s">
        <v>549</v>
      </c>
      <c r="B54" s="262">
        <v>66</v>
      </c>
      <c r="C54" s="262">
        <v>2900</v>
      </c>
      <c r="D54" s="264">
        <v>2</v>
      </c>
      <c r="E54">
        <f t="shared" si="0"/>
        <v>50</v>
      </c>
      <c r="F54" s="1">
        <v>65</v>
      </c>
    </row>
    <row r="55" spans="1:6">
      <c r="A55" s="261" t="s">
        <v>550</v>
      </c>
      <c r="B55" s="262">
        <v>68</v>
      </c>
      <c r="C55" s="262">
        <v>2900</v>
      </c>
      <c r="D55" s="264">
        <v>2</v>
      </c>
      <c r="E55">
        <f t="shared" si="0"/>
        <v>50</v>
      </c>
      <c r="F55" s="1">
        <v>65</v>
      </c>
    </row>
    <row r="56" spans="1:6">
      <c r="A56" s="261" t="s">
        <v>523</v>
      </c>
      <c r="B56" s="262">
        <v>66</v>
      </c>
      <c r="C56" s="262">
        <v>2900</v>
      </c>
      <c r="D56" s="264">
        <v>2</v>
      </c>
      <c r="E56">
        <f t="shared" si="0"/>
        <v>50</v>
      </c>
      <c r="F56" s="1">
        <v>50</v>
      </c>
    </row>
    <row r="57" spans="1:6">
      <c r="A57" s="261" t="s">
        <v>524</v>
      </c>
      <c r="B57" s="262">
        <v>68</v>
      </c>
      <c r="C57" s="262">
        <v>2900</v>
      </c>
      <c r="D57" s="264">
        <v>2</v>
      </c>
      <c r="E57">
        <f t="shared" si="0"/>
        <v>50</v>
      </c>
      <c r="F57" s="1">
        <v>50</v>
      </c>
    </row>
    <row r="58" spans="1:6">
      <c r="A58" s="261" t="s">
        <v>535</v>
      </c>
      <c r="B58" s="262">
        <v>67</v>
      </c>
      <c r="C58" s="262">
        <v>2900</v>
      </c>
      <c r="D58" s="264">
        <v>2</v>
      </c>
      <c r="E58">
        <f t="shared" si="0"/>
        <v>50</v>
      </c>
      <c r="F58" s="1">
        <v>50</v>
      </c>
    </row>
    <row r="59" spans="1:6">
      <c r="A59" s="261" t="s">
        <v>536</v>
      </c>
      <c r="B59" s="262">
        <v>68</v>
      </c>
      <c r="C59" s="262">
        <v>2900</v>
      </c>
      <c r="D59" s="264">
        <v>2</v>
      </c>
      <c r="E59">
        <f t="shared" si="0"/>
        <v>50</v>
      </c>
      <c r="F59" s="1">
        <v>50</v>
      </c>
    </row>
    <row r="60" spans="1:6">
      <c r="A60" s="261" t="s">
        <v>537</v>
      </c>
      <c r="B60" s="262">
        <v>57</v>
      </c>
      <c r="C60" s="262">
        <v>2900</v>
      </c>
      <c r="D60" s="264">
        <v>2</v>
      </c>
      <c r="E60">
        <f t="shared" si="0"/>
        <v>50</v>
      </c>
      <c r="F60" s="1">
        <v>50</v>
      </c>
    </row>
    <row r="61" spans="1:6">
      <c r="A61" s="261" t="s">
        <v>538</v>
      </c>
      <c r="B61" s="262">
        <v>60</v>
      </c>
      <c r="C61" s="262">
        <v>2900</v>
      </c>
      <c r="D61" s="264">
        <v>2</v>
      </c>
      <c r="E61">
        <f t="shared" si="0"/>
        <v>50</v>
      </c>
      <c r="F61" s="1">
        <v>50</v>
      </c>
    </row>
    <row r="62" spans="1:6">
      <c r="A62" s="261" t="s">
        <v>551</v>
      </c>
      <c r="B62" s="262">
        <v>69</v>
      </c>
      <c r="C62" s="262">
        <v>2900</v>
      </c>
      <c r="D62" s="264">
        <v>2</v>
      </c>
      <c r="E62">
        <f t="shared" si="0"/>
        <v>50</v>
      </c>
      <c r="F62" s="1">
        <v>65</v>
      </c>
    </row>
    <row r="63" spans="1:6">
      <c r="A63" s="261" t="s">
        <v>552</v>
      </c>
      <c r="B63" s="262">
        <v>71</v>
      </c>
      <c r="C63" s="262">
        <v>2900</v>
      </c>
      <c r="D63" s="264">
        <v>2</v>
      </c>
      <c r="E63">
        <f t="shared" si="0"/>
        <v>50</v>
      </c>
      <c r="F63" s="1">
        <v>65</v>
      </c>
    </row>
    <row r="64" spans="1:6">
      <c r="A64" s="261" t="s">
        <v>553</v>
      </c>
      <c r="B64" s="262">
        <v>70</v>
      </c>
      <c r="C64" s="262">
        <v>2900</v>
      </c>
      <c r="D64" s="264">
        <v>2</v>
      </c>
      <c r="E64">
        <f t="shared" si="0"/>
        <v>50</v>
      </c>
      <c r="F64" s="1">
        <v>65</v>
      </c>
    </row>
    <row r="65" spans="1:6">
      <c r="A65" s="261" t="s">
        <v>554</v>
      </c>
      <c r="B65" s="262">
        <v>72</v>
      </c>
      <c r="C65" s="262">
        <v>2900</v>
      </c>
      <c r="D65" s="264">
        <v>2</v>
      </c>
      <c r="E65">
        <f t="shared" si="0"/>
        <v>50</v>
      </c>
      <c r="F65" s="1">
        <v>65</v>
      </c>
    </row>
    <row r="66" spans="1:6">
      <c r="A66" s="261" t="s">
        <v>539</v>
      </c>
      <c r="B66" s="262">
        <v>58</v>
      </c>
      <c r="C66" s="262">
        <v>2900</v>
      </c>
      <c r="D66" s="264">
        <v>2</v>
      </c>
      <c r="E66">
        <f t="shared" si="0"/>
        <v>50</v>
      </c>
      <c r="F66" s="1">
        <v>50</v>
      </c>
    </row>
    <row r="67" spans="1:6">
      <c r="A67" s="261" t="s">
        <v>540</v>
      </c>
      <c r="B67" s="262">
        <v>59</v>
      </c>
      <c r="C67" s="262">
        <v>2900</v>
      </c>
      <c r="D67" s="264">
        <v>2</v>
      </c>
      <c r="E67">
        <f t="shared" ref="E67:E130" si="1">IF(OR(F67=32,F67=40),24,IF(OR(F67=50,F67=65,F67=80,F67=100),50,IF(OR(F67=125,F67=150,F67=200,F67=250,F67=300),80,0)))</f>
        <v>50</v>
      </c>
      <c r="F67" s="1">
        <v>50</v>
      </c>
    </row>
    <row r="68" spans="1:6">
      <c r="A68" s="261" t="s">
        <v>592</v>
      </c>
      <c r="B68" s="262">
        <v>68</v>
      </c>
      <c r="C68" s="262">
        <v>2900</v>
      </c>
      <c r="D68" s="264">
        <v>2</v>
      </c>
      <c r="E68">
        <f t="shared" si="1"/>
        <v>50</v>
      </c>
      <c r="F68" s="1">
        <v>100</v>
      </c>
    </row>
    <row r="69" spans="1:6">
      <c r="A69" s="261" t="s">
        <v>572</v>
      </c>
      <c r="B69" s="262">
        <v>75</v>
      </c>
      <c r="C69" s="262">
        <v>2900</v>
      </c>
      <c r="D69" s="264">
        <v>2</v>
      </c>
      <c r="E69">
        <f t="shared" si="1"/>
        <v>50</v>
      </c>
      <c r="F69" s="1">
        <v>80</v>
      </c>
    </row>
    <row r="70" spans="1:6">
      <c r="A70" s="261" t="s">
        <v>573</v>
      </c>
      <c r="B70" s="262">
        <v>70</v>
      </c>
      <c r="C70" s="262">
        <v>2900</v>
      </c>
      <c r="D70" s="264">
        <v>2</v>
      </c>
      <c r="E70">
        <f t="shared" si="1"/>
        <v>50</v>
      </c>
      <c r="F70" s="1">
        <v>80</v>
      </c>
    </row>
    <row r="71" spans="1:6">
      <c r="A71" s="261" t="s">
        <v>574</v>
      </c>
      <c r="B71" s="262">
        <v>74</v>
      </c>
      <c r="C71" s="262">
        <v>2900</v>
      </c>
      <c r="D71" s="264">
        <v>2</v>
      </c>
      <c r="E71">
        <f t="shared" si="1"/>
        <v>50</v>
      </c>
      <c r="F71" s="1">
        <v>80</v>
      </c>
    </row>
    <row r="72" spans="1:6">
      <c r="A72" s="261" t="s">
        <v>575</v>
      </c>
      <c r="B72" s="262">
        <v>71</v>
      </c>
      <c r="C72" s="262">
        <v>2900</v>
      </c>
      <c r="D72" s="264">
        <v>2</v>
      </c>
      <c r="E72">
        <f t="shared" si="1"/>
        <v>50</v>
      </c>
      <c r="F72" s="1">
        <v>80</v>
      </c>
    </row>
    <row r="73" spans="1:6">
      <c r="A73" s="261" t="s">
        <v>576</v>
      </c>
      <c r="B73" s="262">
        <v>74</v>
      </c>
      <c r="C73" s="262">
        <v>2900</v>
      </c>
      <c r="D73" s="264">
        <v>2</v>
      </c>
      <c r="E73">
        <f t="shared" si="1"/>
        <v>50</v>
      </c>
      <c r="F73" s="1">
        <v>80</v>
      </c>
    </row>
    <row r="74" spans="1:6">
      <c r="A74" s="261" t="s">
        <v>577</v>
      </c>
      <c r="B74" s="262">
        <v>74</v>
      </c>
      <c r="C74" s="262">
        <v>2900</v>
      </c>
      <c r="D74" s="264">
        <v>2</v>
      </c>
      <c r="E74">
        <f t="shared" si="1"/>
        <v>50</v>
      </c>
      <c r="F74" s="1">
        <v>80</v>
      </c>
    </row>
    <row r="75" spans="1:6">
      <c r="A75" s="261" t="s">
        <v>578</v>
      </c>
      <c r="B75" s="262">
        <v>73</v>
      </c>
      <c r="C75" s="262">
        <v>2900</v>
      </c>
      <c r="D75" s="264">
        <v>2</v>
      </c>
      <c r="E75">
        <f t="shared" si="1"/>
        <v>50</v>
      </c>
      <c r="F75" s="1">
        <v>80</v>
      </c>
    </row>
    <row r="76" spans="1:6">
      <c r="A76" s="261" t="s">
        <v>579</v>
      </c>
      <c r="B76" s="262">
        <v>74</v>
      </c>
      <c r="C76" s="262">
        <v>2900</v>
      </c>
      <c r="D76" s="264">
        <v>2</v>
      </c>
      <c r="E76">
        <f t="shared" si="1"/>
        <v>50</v>
      </c>
      <c r="F76" s="1">
        <v>80</v>
      </c>
    </row>
    <row r="77" spans="1:6">
      <c r="A77" s="261" t="s">
        <v>557</v>
      </c>
      <c r="B77" s="262">
        <v>72</v>
      </c>
      <c r="C77" s="262">
        <v>2900</v>
      </c>
      <c r="D77" s="264">
        <v>2</v>
      </c>
      <c r="E77">
        <f t="shared" si="1"/>
        <v>50</v>
      </c>
      <c r="F77" s="1">
        <v>65</v>
      </c>
    </row>
    <row r="78" spans="1:6">
      <c r="A78" s="261" t="s">
        <v>558</v>
      </c>
      <c r="B78" s="262">
        <v>72</v>
      </c>
      <c r="C78" s="262">
        <v>2900</v>
      </c>
      <c r="D78" s="264">
        <v>2</v>
      </c>
      <c r="E78">
        <f t="shared" si="1"/>
        <v>50</v>
      </c>
      <c r="F78" s="1">
        <v>65</v>
      </c>
    </row>
    <row r="79" spans="1:6">
      <c r="A79" s="261" t="s">
        <v>559</v>
      </c>
      <c r="B79" s="262">
        <v>64</v>
      </c>
      <c r="C79" s="262">
        <v>2900</v>
      </c>
      <c r="D79" s="264">
        <v>2</v>
      </c>
      <c r="E79">
        <f t="shared" si="1"/>
        <v>50</v>
      </c>
      <c r="F79" s="1">
        <v>65</v>
      </c>
    </row>
    <row r="80" spans="1:6">
      <c r="A80" s="261" t="s">
        <v>1479</v>
      </c>
      <c r="B80" s="262">
        <v>64</v>
      </c>
      <c r="C80" s="262">
        <v>2900</v>
      </c>
      <c r="D80" s="264">
        <v>2</v>
      </c>
      <c r="E80">
        <f t="shared" si="1"/>
        <v>50</v>
      </c>
      <c r="F80" s="1">
        <v>80</v>
      </c>
    </row>
    <row r="81" spans="1:6">
      <c r="A81" s="261" t="s">
        <v>560</v>
      </c>
      <c r="B81" s="262">
        <v>64</v>
      </c>
      <c r="C81" s="262">
        <v>2900</v>
      </c>
      <c r="D81" s="264">
        <v>2</v>
      </c>
      <c r="E81">
        <f t="shared" si="1"/>
        <v>50</v>
      </c>
      <c r="F81" s="1">
        <v>65</v>
      </c>
    </row>
    <row r="82" spans="1:6">
      <c r="A82" s="261" t="s">
        <v>1480</v>
      </c>
      <c r="B82" s="262">
        <v>64</v>
      </c>
      <c r="C82" s="262">
        <v>2900</v>
      </c>
      <c r="D82" s="264">
        <v>2</v>
      </c>
      <c r="E82">
        <f t="shared" si="1"/>
        <v>50</v>
      </c>
      <c r="F82" s="1">
        <v>80</v>
      </c>
    </row>
    <row r="83" spans="1:6">
      <c r="A83" s="261" t="s">
        <v>1481</v>
      </c>
      <c r="B83" s="262">
        <v>63</v>
      </c>
      <c r="C83" s="262">
        <v>2900</v>
      </c>
      <c r="D83" s="264">
        <v>2</v>
      </c>
      <c r="E83">
        <f t="shared" si="1"/>
        <v>50</v>
      </c>
      <c r="F83" s="1">
        <v>80</v>
      </c>
    </row>
    <row r="84" spans="1:6">
      <c r="A84" s="261" t="s">
        <v>1482</v>
      </c>
      <c r="B84" s="262">
        <v>63</v>
      </c>
      <c r="C84" s="262">
        <v>2900</v>
      </c>
      <c r="D84" s="264">
        <v>2</v>
      </c>
      <c r="E84">
        <f t="shared" si="1"/>
        <v>50</v>
      </c>
      <c r="F84" s="1">
        <v>80</v>
      </c>
    </row>
    <row r="85" spans="1:6">
      <c r="A85" s="261" t="s">
        <v>563</v>
      </c>
      <c r="B85" s="262">
        <v>62</v>
      </c>
      <c r="C85" s="262">
        <v>2900</v>
      </c>
      <c r="D85" s="264">
        <v>2</v>
      </c>
      <c r="E85">
        <f t="shared" si="1"/>
        <v>50</v>
      </c>
      <c r="F85" s="1">
        <v>65</v>
      </c>
    </row>
    <row r="86" spans="1:6">
      <c r="A86" s="261" t="s">
        <v>564</v>
      </c>
      <c r="B86" s="262">
        <v>62</v>
      </c>
      <c r="C86" s="262">
        <v>2900</v>
      </c>
      <c r="D86" s="264">
        <v>2</v>
      </c>
      <c r="E86">
        <f t="shared" si="1"/>
        <v>50</v>
      </c>
      <c r="F86" s="1">
        <v>65</v>
      </c>
    </row>
    <row r="87" spans="1:6">
      <c r="A87" s="261" t="s">
        <v>541</v>
      </c>
      <c r="B87" s="262">
        <v>63</v>
      </c>
      <c r="C87" s="262">
        <v>2900</v>
      </c>
      <c r="D87" s="264">
        <v>2</v>
      </c>
      <c r="E87">
        <f t="shared" si="1"/>
        <v>50</v>
      </c>
      <c r="F87" s="1">
        <v>50</v>
      </c>
    </row>
    <row r="88" spans="1:6">
      <c r="A88" s="261" t="s">
        <v>542</v>
      </c>
      <c r="B88" s="262">
        <v>63</v>
      </c>
      <c r="C88" s="262">
        <v>2900</v>
      </c>
      <c r="D88" s="264">
        <v>2</v>
      </c>
      <c r="E88">
        <f t="shared" si="1"/>
        <v>50</v>
      </c>
      <c r="F88" s="1">
        <v>50</v>
      </c>
    </row>
    <row r="89" spans="1:6">
      <c r="A89" s="261" t="s">
        <v>566</v>
      </c>
      <c r="B89" s="262">
        <v>61</v>
      </c>
      <c r="C89" s="262">
        <v>2900</v>
      </c>
      <c r="D89" s="264">
        <v>2</v>
      </c>
      <c r="E89">
        <f t="shared" si="1"/>
        <v>50</v>
      </c>
      <c r="F89" s="1">
        <v>65</v>
      </c>
    </row>
    <row r="90" spans="1:6">
      <c r="A90" s="261" t="s">
        <v>565</v>
      </c>
      <c r="B90" s="262">
        <v>62</v>
      </c>
      <c r="C90" s="262">
        <v>2900</v>
      </c>
      <c r="D90" s="264">
        <v>2</v>
      </c>
      <c r="E90">
        <f t="shared" si="1"/>
        <v>50</v>
      </c>
      <c r="F90" s="1">
        <v>65</v>
      </c>
    </row>
    <row r="91" spans="1:6">
      <c r="A91" s="261" t="s">
        <v>567</v>
      </c>
      <c r="B91" s="262">
        <v>60</v>
      </c>
      <c r="C91" s="262">
        <v>2900</v>
      </c>
      <c r="D91" s="264">
        <v>2</v>
      </c>
      <c r="E91">
        <f t="shared" si="1"/>
        <v>50</v>
      </c>
      <c r="F91" s="1">
        <v>65</v>
      </c>
    </row>
    <row r="92" spans="1:6">
      <c r="A92" s="261" t="s">
        <v>568</v>
      </c>
      <c r="B92" s="262">
        <v>60</v>
      </c>
      <c r="C92" s="262">
        <v>2900</v>
      </c>
      <c r="D92" s="264">
        <v>2</v>
      </c>
      <c r="E92">
        <f t="shared" si="1"/>
        <v>50</v>
      </c>
      <c r="F92" s="1">
        <v>65</v>
      </c>
    </row>
    <row r="93" spans="1:6">
      <c r="A93" s="261" t="s">
        <v>543</v>
      </c>
      <c r="B93" s="262">
        <v>63</v>
      </c>
      <c r="C93" s="262">
        <v>2900</v>
      </c>
      <c r="D93" s="264">
        <v>2</v>
      </c>
      <c r="E93">
        <f t="shared" si="1"/>
        <v>50</v>
      </c>
      <c r="F93" s="1">
        <v>50</v>
      </c>
    </row>
    <row r="94" spans="1:6">
      <c r="A94" s="261" t="s">
        <v>544</v>
      </c>
      <c r="B94" s="262">
        <v>63</v>
      </c>
      <c r="C94" s="262">
        <v>2900</v>
      </c>
      <c r="D94" s="264">
        <v>2</v>
      </c>
      <c r="E94">
        <f t="shared" si="1"/>
        <v>50</v>
      </c>
      <c r="F94" s="1">
        <v>50</v>
      </c>
    </row>
    <row r="95" spans="1:6">
      <c r="A95" s="261" t="s">
        <v>545</v>
      </c>
      <c r="B95" s="262">
        <v>62</v>
      </c>
      <c r="C95" s="262">
        <v>2900</v>
      </c>
      <c r="D95" s="264">
        <v>2</v>
      </c>
      <c r="E95">
        <f t="shared" si="1"/>
        <v>50</v>
      </c>
      <c r="F95" s="1">
        <v>50</v>
      </c>
    </row>
    <row r="96" spans="1:6">
      <c r="A96" s="261" t="s">
        <v>546</v>
      </c>
      <c r="B96" s="262">
        <v>62</v>
      </c>
      <c r="C96" s="262">
        <v>2900</v>
      </c>
      <c r="D96" s="264">
        <v>2</v>
      </c>
      <c r="E96">
        <f t="shared" si="1"/>
        <v>50</v>
      </c>
      <c r="F96" s="1">
        <v>50</v>
      </c>
    </row>
    <row r="97" spans="1:6">
      <c r="A97" s="261" t="s">
        <v>569</v>
      </c>
      <c r="B97" s="262">
        <v>58</v>
      </c>
      <c r="C97" s="262">
        <v>2900</v>
      </c>
      <c r="D97" s="264">
        <v>2</v>
      </c>
      <c r="E97">
        <f t="shared" si="1"/>
        <v>50</v>
      </c>
      <c r="F97" s="1">
        <v>65</v>
      </c>
    </row>
    <row r="98" spans="1:6">
      <c r="A98" s="261" t="s">
        <v>570</v>
      </c>
      <c r="B98" s="262">
        <v>58</v>
      </c>
      <c r="C98" s="262">
        <v>2900</v>
      </c>
      <c r="D98" s="264">
        <v>2</v>
      </c>
      <c r="E98">
        <f t="shared" si="1"/>
        <v>50</v>
      </c>
      <c r="F98" s="1">
        <v>65</v>
      </c>
    </row>
    <row r="99" spans="1:6">
      <c r="A99" s="261" t="s">
        <v>593</v>
      </c>
      <c r="B99" s="262">
        <v>68</v>
      </c>
      <c r="C99" s="262">
        <v>2900</v>
      </c>
      <c r="D99" s="264">
        <v>2</v>
      </c>
      <c r="E99">
        <f t="shared" si="1"/>
        <v>50</v>
      </c>
      <c r="F99" s="1">
        <v>100</v>
      </c>
    </row>
    <row r="100" spans="1:6">
      <c r="A100" s="261" t="s">
        <v>581</v>
      </c>
      <c r="B100" s="262">
        <v>70</v>
      </c>
      <c r="C100" s="262">
        <v>2900</v>
      </c>
      <c r="D100" s="264">
        <v>2</v>
      </c>
      <c r="E100">
        <f t="shared" si="1"/>
        <v>50</v>
      </c>
      <c r="F100" s="1">
        <v>80</v>
      </c>
    </row>
    <row r="101" spans="1:6">
      <c r="A101" s="261" t="s">
        <v>594</v>
      </c>
      <c r="B101" s="262">
        <v>68</v>
      </c>
      <c r="C101" s="262">
        <v>2900</v>
      </c>
      <c r="D101" s="264">
        <v>2</v>
      </c>
      <c r="E101">
        <f t="shared" si="1"/>
        <v>50</v>
      </c>
      <c r="F101" s="1">
        <v>100</v>
      </c>
    </row>
    <row r="102" spans="1:6">
      <c r="A102" s="261" t="s">
        <v>595</v>
      </c>
      <c r="B102" s="262">
        <v>74</v>
      </c>
      <c r="C102" s="262">
        <v>2900</v>
      </c>
      <c r="D102" s="264">
        <v>2</v>
      </c>
      <c r="E102">
        <f t="shared" si="1"/>
        <v>50</v>
      </c>
      <c r="F102" s="1">
        <v>100</v>
      </c>
    </row>
    <row r="103" spans="1:6">
      <c r="A103" s="261" t="s">
        <v>596</v>
      </c>
      <c r="B103" s="262">
        <v>72</v>
      </c>
      <c r="C103" s="262">
        <v>2900</v>
      </c>
      <c r="D103" s="264">
        <v>2</v>
      </c>
      <c r="E103">
        <f t="shared" si="1"/>
        <v>50</v>
      </c>
      <c r="F103" s="1">
        <v>100</v>
      </c>
    </row>
    <row r="104" spans="1:6">
      <c r="A104" s="261" t="s">
        <v>597</v>
      </c>
      <c r="B104" s="262">
        <v>75</v>
      </c>
      <c r="C104" s="262">
        <v>2900</v>
      </c>
      <c r="D104" s="264">
        <v>2</v>
      </c>
      <c r="E104">
        <f t="shared" si="1"/>
        <v>50</v>
      </c>
      <c r="F104" s="1">
        <v>100</v>
      </c>
    </row>
    <row r="105" spans="1:6">
      <c r="A105" s="261" t="s">
        <v>580</v>
      </c>
      <c r="B105" s="262">
        <v>69</v>
      </c>
      <c r="C105" s="262">
        <v>2900</v>
      </c>
      <c r="D105" s="264">
        <v>2</v>
      </c>
      <c r="E105">
        <f t="shared" si="1"/>
        <v>50</v>
      </c>
      <c r="F105" s="1">
        <v>80</v>
      </c>
    </row>
    <row r="106" spans="1:6">
      <c r="A106" s="261" t="s">
        <v>582</v>
      </c>
      <c r="B106" s="262">
        <v>68</v>
      </c>
      <c r="C106" s="262">
        <v>2900</v>
      </c>
      <c r="D106" s="264">
        <v>2</v>
      </c>
      <c r="E106">
        <f t="shared" si="1"/>
        <v>50</v>
      </c>
      <c r="F106" s="1">
        <v>80</v>
      </c>
    </row>
    <row r="107" spans="1:6">
      <c r="A107" s="261" t="s">
        <v>583</v>
      </c>
      <c r="B107" s="262">
        <v>71</v>
      </c>
      <c r="C107" s="262">
        <v>2900</v>
      </c>
      <c r="D107" s="264">
        <v>2</v>
      </c>
      <c r="E107">
        <f t="shared" si="1"/>
        <v>50</v>
      </c>
      <c r="F107" s="1">
        <v>80</v>
      </c>
    </row>
    <row r="108" spans="1:6">
      <c r="A108" s="261" t="s">
        <v>586</v>
      </c>
      <c r="B108" s="262">
        <v>67</v>
      </c>
      <c r="C108" s="262">
        <v>2900</v>
      </c>
      <c r="D108" s="264">
        <v>2</v>
      </c>
      <c r="E108">
        <f t="shared" si="1"/>
        <v>50</v>
      </c>
      <c r="F108" s="1">
        <v>80</v>
      </c>
    </row>
    <row r="109" spans="1:6">
      <c r="A109" s="261" t="s">
        <v>587</v>
      </c>
      <c r="B109" s="262">
        <v>71</v>
      </c>
      <c r="C109" s="262">
        <v>2900</v>
      </c>
      <c r="D109" s="264">
        <v>2</v>
      </c>
      <c r="E109">
        <f t="shared" si="1"/>
        <v>50</v>
      </c>
      <c r="F109" s="1">
        <v>80</v>
      </c>
    </row>
    <row r="110" spans="1:6">
      <c r="A110" s="261" t="s">
        <v>588</v>
      </c>
      <c r="B110" s="262">
        <v>66</v>
      </c>
      <c r="C110" s="262">
        <v>2900</v>
      </c>
      <c r="D110" s="264">
        <v>2</v>
      </c>
      <c r="E110">
        <f t="shared" si="1"/>
        <v>50</v>
      </c>
      <c r="F110" s="1">
        <v>80</v>
      </c>
    </row>
    <row r="111" spans="1:6">
      <c r="A111" s="261" t="s">
        <v>589</v>
      </c>
      <c r="B111" s="262">
        <v>71</v>
      </c>
      <c r="C111" s="262">
        <v>2900</v>
      </c>
      <c r="D111" s="264">
        <v>2</v>
      </c>
      <c r="E111">
        <f t="shared" si="1"/>
        <v>50</v>
      </c>
      <c r="F111" s="1">
        <v>80</v>
      </c>
    </row>
    <row r="112" spans="1:6">
      <c r="A112" s="261" t="s">
        <v>590</v>
      </c>
      <c r="B112" s="262">
        <v>65</v>
      </c>
      <c r="C112" s="262">
        <v>2900</v>
      </c>
      <c r="D112" s="264">
        <v>2</v>
      </c>
      <c r="E112">
        <f t="shared" si="1"/>
        <v>50</v>
      </c>
      <c r="F112" s="1">
        <v>80</v>
      </c>
    </row>
    <row r="113" spans="1:6">
      <c r="A113" s="261" t="s">
        <v>591</v>
      </c>
      <c r="B113" s="262">
        <v>66</v>
      </c>
      <c r="C113" s="262">
        <v>2900</v>
      </c>
      <c r="D113" s="264">
        <v>2</v>
      </c>
      <c r="E113">
        <f t="shared" si="1"/>
        <v>50</v>
      </c>
      <c r="F113" s="1">
        <v>80</v>
      </c>
    </row>
    <row r="114" spans="1:6">
      <c r="A114" s="261" t="s">
        <v>1483</v>
      </c>
      <c r="B114" s="262">
        <v>73</v>
      </c>
      <c r="C114" s="262">
        <v>2900</v>
      </c>
      <c r="D114" s="264">
        <v>2</v>
      </c>
      <c r="E114">
        <f t="shared" si="1"/>
        <v>50</v>
      </c>
      <c r="F114" s="1">
        <v>100</v>
      </c>
    </row>
    <row r="115" spans="1:6">
      <c r="A115" s="261" t="s">
        <v>1484</v>
      </c>
      <c r="B115" s="262">
        <v>73</v>
      </c>
      <c r="C115" s="262">
        <v>2900</v>
      </c>
      <c r="D115" s="264">
        <v>2</v>
      </c>
      <c r="E115">
        <f t="shared" si="1"/>
        <v>50</v>
      </c>
      <c r="F115" s="1">
        <v>100</v>
      </c>
    </row>
    <row r="116" spans="1:6">
      <c r="A116" s="261" t="s">
        <v>600</v>
      </c>
      <c r="B116" s="262">
        <v>72</v>
      </c>
      <c r="C116" s="262">
        <v>2900</v>
      </c>
      <c r="D116" s="264">
        <v>2</v>
      </c>
      <c r="E116">
        <f t="shared" si="1"/>
        <v>50</v>
      </c>
      <c r="F116" s="1">
        <v>100</v>
      </c>
    </row>
    <row r="117" spans="1:6">
      <c r="A117" s="261" t="s">
        <v>601</v>
      </c>
      <c r="B117" s="262">
        <v>72</v>
      </c>
      <c r="C117" s="262">
        <v>2900</v>
      </c>
      <c r="D117" s="264">
        <v>2</v>
      </c>
      <c r="E117">
        <f t="shared" si="1"/>
        <v>50</v>
      </c>
      <c r="F117" s="1">
        <v>100</v>
      </c>
    </row>
    <row r="118" spans="1:6">
      <c r="A118" s="261" t="s">
        <v>602</v>
      </c>
      <c r="B118" s="262">
        <v>72</v>
      </c>
      <c r="C118" s="262">
        <v>2900</v>
      </c>
      <c r="D118" s="264">
        <v>2</v>
      </c>
      <c r="E118">
        <f t="shared" si="1"/>
        <v>50</v>
      </c>
      <c r="F118" s="1">
        <v>100</v>
      </c>
    </row>
    <row r="119" spans="1:6">
      <c r="A119" s="261" t="s">
        <v>603</v>
      </c>
      <c r="B119" s="262">
        <v>72</v>
      </c>
      <c r="C119" s="262">
        <v>2900</v>
      </c>
      <c r="D119" s="264">
        <v>2</v>
      </c>
      <c r="E119">
        <f t="shared" si="1"/>
        <v>50</v>
      </c>
      <c r="F119" s="1">
        <v>100</v>
      </c>
    </row>
    <row r="120" spans="1:6">
      <c r="A120" s="261" t="s">
        <v>606</v>
      </c>
      <c r="B120" s="262">
        <v>74</v>
      </c>
      <c r="C120" s="262">
        <v>1450</v>
      </c>
      <c r="D120" s="264">
        <v>4</v>
      </c>
      <c r="E120">
        <f t="shared" si="1"/>
        <v>80</v>
      </c>
      <c r="F120" s="1">
        <v>125</v>
      </c>
    </row>
    <row r="121" spans="1:6">
      <c r="A121" s="261" t="s">
        <v>608</v>
      </c>
      <c r="B121" s="262">
        <v>76</v>
      </c>
      <c r="C121" s="262">
        <v>1450</v>
      </c>
      <c r="D121" s="264">
        <v>4</v>
      </c>
      <c r="E121">
        <f t="shared" si="1"/>
        <v>80</v>
      </c>
      <c r="F121" s="1">
        <v>125</v>
      </c>
    </row>
    <row r="122" spans="1:6">
      <c r="A122" s="261" t="s">
        <v>609</v>
      </c>
      <c r="B122" s="262">
        <v>74</v>
      </c>
      <c r="C122" s="262">
        <v>1450</v>
      </c>
      <c r="D122" s="264">
        <v>4</v>
      </c>
      <c r="E122">
        <f t="shared" si="1"/>
        <v>80</v>
      </c>
      <c r="F122" s="1">
        <v>125</v>
      </c>
    </row>
    <row r="123" spans="1:6">
      <c r="A123" s="261" t="s">
        <v>611</v>
      </c>
      <c r="B123" s="262">
        <v>77</v>
      </c>
      <c r="C123" s="262">
        <v>1450</v>
      </c>
      <c r="D123" s="264">
        <v>4</v>
      </c>
      <c r="E123">
        <f t="shared" si="1"/>
        <v>80</v>
      </c>
      <c r="F123" s="1">
        <v>125</v>
      </c>
    </row>
    <row r="124" spans="1:6">
      <c r="A124" s="261" t="s">
        <v>604</v>
      </c>
      <c r="B124" s="262">
        <v>72</v>
      </c>
      <c r="C124" s="262">
        <v>2900</v>
      </c>
      <c r="D124" s="264">
        <v>2</v>
      </c>
      <c r="E124">
        <f t="shared" si="1"/>
        <v>50</v>
      </c>
      <c r="F124" s="1">
        <v>100</v>
      </c>
    </row>
    <row r="125" spans="1:6">
      <c r="A125" s="261" t="s">
        <v>605</v>
      </c>
      <c r="B125" s="262">
        <v>73</v>
      </c>
      <c r="C125" s="262">
        <v>2900</v>
      </c>
      <c r="D125" s="264">
        <v>2</v>
      </c>
      <c r="E125">
        <f t="shared" si="1"/>
        <v>50</v>
      </c>
      <c r="F125" s="1">
        <v>100</v>
      </c>
    </row>
    <row r="126" spans="1:6">
      <c r="A126" s="261" t="s">
        <v>1485</v>
      </c>
      <c r="B126" s="262">
        <v>77</v>
      </c>
      <c r="C126" s="262">
        <v>1480</v>
      </c>
      <c r="D126" s="264">
        <v>4</v>
      </c>
      <c r="E126">
        <f t="shared" si="1"/>
        <v>80</v>
      </c>
      <c r="F126" s="1">
        <v>125</v>
      </c>
    </row>
    <row r="127" spans="1:6">
      <c r="A127" s="261" t="s">
        <v>1486</v>
      </c>
      <c r="B127" s="262">
        <v>80</v>
      </c>
      <c r="C127" s="262">
        <v>1480</v>
      </c>
      <c r="D127" s="264">
        <v>4</v>
      </c>
      <c r="E127">
        <f t="shared" si="1"/>
        <v>80</v>
      </c>
      <c r="F127" s="1">
        <v>125</v>
      </c>
    </row>
    <row r="128" spans="1:6">
      <c r="A128" s="261" t="s">
        <v>614</v>
      </c>
      <c r="B128" s="262">
        <v>79</v>
      </c>
      <c r="C128" s="262">
        <v>1480</v>
      </c>
      <c r="D128" s="264">
        <v>4</v>
      </c>
      <c r="E128">
        <f t="shared" si="1"/>
        <v>80</v>
      </c>
      <c r="F128" s="1">
        <v>125</v>
      </c>
    </row>
    <row r="129" spans="1:6">
      <c r="A129" s="261" t="s">
        <v>1487</v>
      </c>
      <c r="B129" s="262">
        <v>75</v>
      </c>
      <c r="C129" s="262">
        <v>1480</v>
      </c>
      <c r="D129" s="264">
        <v>4</v>
      </c>
      <c r="E129">
        <f t="shared" si="1"/>
        <v>80</v>
      </c>
      <c r="F129" s="1">
        <v>125</v>
      </c>
    </row>
    <row r="130" spans="1:6">
      <c r="A130" s="261" t="s">
        <v>616</v>
      </c>
      <c r="B130" s="262">
        <v>78</v>
      </c>
      <c r="C130" s="262">
        <v>1480</v>
      </c>
      <c r="D130" s="264">
        <v>4</v>
      </c>
      <c r="E130">
        <f t="shared" si="1"/>
        <v>80</v>
      </c>
      <c r="F130" s="1">
        <v>125</v>
      </c>
    </row>
    <row r="131" spans="1:6">
      <c r="A131" s="261" t="s">
        <v>1488</v>
      </c>
      <c r="B131" s="262">
        <v>77</v>
      </c>
      <c r="C131" s="262">
        <v>1480</v>
      </c>
      <c r="D131" s="264">
        <v>4</v>
      </c>
      <c r="E131">
        <f t="shared" ref="E131:E188" si="2">IF(OR(F131=32,F131=40),24,IF(OR(F131=50,F131=65,F131=80,F131=100),50,IF(OR(F131=125,F131=150,F131=200,F131=250,F131=300),80,0)))</f>
        <v>80</v>
      </c>
      <c r="F131" s="1">
        <v>125</v>
      </c>
    </row>
    <row r="132" spans="1:6">
      <c r="A132" s="261" t="s">
        <v>618</v>
      </c>
      <c r="B132" s="262">
        <v>78</v>
      </c>
      <c r="C132" s="262">
        <v>1480</v>
      </c>
      <c r="D132" s="264">
        <v>4</v>
      </c>
      <c r="E132">
        <f t="shared" si="2"/>
        <v>80</v>
      </c>
      <c r="F132" s="1">
        <v>125</v>
      </c>
    </row>
    <row r="133" spans="1:6">
      <c r="A133" s="261" t="s">
        <v>1489</v>
      </c>
      <c r="B133" s="262">
        <v>78</v>
      </c>
      <c r="C133" s="262">
        <v>1480</v>
      </c>
      <c r="D133" s="264">
        <v>4</v>
      </c>
      <c r="E133">
        <f t="shared" si="2"/>
        <v>80</v>
      </c>
      <c r="F133" s="1">
        <v>125</v>
      </c>
    </row>
    <row r="134" spans="1:6">
      <c r="A134" s="261" t="s">
        <v>620</v>
      </c>
      <c r="B134" s="262">
        <v>73</v>
      </c>
      <c r="C134" s="262">
        <v>1480</v>
      </c>
      <c r="D134" s="264">
        <v>4</v>
      </c>
      <c r="E134">
        <f t="shared" si="2"/>
        <v>80</v>
      </c>
      <c r="F134" s="1">
        <v>125</v>
      </c>
    </row>
    <row r="135" spans="1:6">
      <c r="A135" s="261" t="s">
        <v>622</v>
      </c>
      <c r="B135" s="262">
        <v>72</v>
      </c>
      <c r="C135" s="262">
        <v>1480</v>
      </c>
      <c r="D135" s="264">
        <v>4</v>
      </c>
      <c r="E135">
        <f t="shared" si="2"/>
        <v>80</v>
      </c>
      <c r="F135" s="1">
        <v>125</v>
      </c>
    </row>
    <row r="136" spans="1:6">
      <c r="A136" s="261" t="s">
        <v>623</v>
      </c>
      <c r="B136" s="262">
        <v>72</v>
      </c>
      <c r="C136" s="262">
        <v>1480</v>
      </c>
      <c r="D136" s="264">
        <v>4</v>
      </c>
      <c r="E136">
        <f t="shared" si="2"/>
        <v>80</v>
      </c>
      <c r="F136" s="1">
        <v>125</v>
      </c>
    </row>
    <row r="137" spans="1:6">
      <c r="A137" s="261" t="s">
        <v>625</v>
      </c>
      <c r="B137" s="262">
        <v>71</v>
      </c>
      <c r="C137" s="262">
        <v>1480</v>
      </c>
      <c r="D137" s="264">
        <v>4</v>
      </c>
      <c r="E137">
        <f t="shared" si="2"/>
        <v>80</v>
      </c>
      <c r="F137" s="1">
        <v>125</v>
      </c>
    </row>
    <row r="138" spans="1:6">
      <c r="A138" s="261" t="s">
        <v>1490</v>
      </c>
      <c r="B138" s="262">
        <v>73</v>
      </c>
      <c r="C138" s="262">
        <v>1480</v>
      </c>
      <c r="D138" s="264">
        <v>4</v>
      </c>
      <c r="E138">
        <f t="shared" si="2"/>
        <v>80</v>
      </c>
      <c r="F138" s="1">
        <v>150</v>
      </c>
    </row>
    <row r="139" spans="1:6">
      <c r="A139" s="261" t="s">
        <v>1491</v>
      </c>
      <c r="B139" s="262">
        <v>73</v>
      </c>
      <c r="C139" s="262">
        <v>1480</v>
      </c>
      <c r="D139" s="264">
        <v>4</v>
      </c>
      <c r="E139">
        <f t="shared" si="2"/>
        <v>80</v>
      </c>
      <c r="F139" s="1">
        <v>150</v>
      </c>
    </row>
    <row r="140" spans="1:6">
      <c r="A140" s="261" t="s">
        <v>1492</v>
      </c>
      <c r="B140" s="262">
        <v>77</v>
      </c>
      <c r="C140" s="262">
        <v>1480</v>
      </c>
      <c r="D140" s="264">
        <v>4</v>
      </c>
      <c r="E140">
        <f t="shared" si="2"/>
        <v>80</v>
      </c>
      <c r="F140" s="1">
        <v>150</v>
      </c>
    </row>
    <row r="141" spans="1:6">
      <c r="A141" s="261" t="s">
        <v>1493</v>
      </c>
      <c r="B141" s="262">
        <v>77</v>
      </c>
      <c r="C141" s="262">
        <v>1480</v>
      </c>
      <c r="D141" s="264">
        <v>4</v>
      </c>
      <c r="E141">
        <f t="shared" si="2"/>
        <v>80</v>
      </c>
      <c r="F141" s="1">
        <v>150</v>
      </c>
    </row>
    <row r="142" spans="1:6">
      <c r="A142" s="261" t="s">
        <v>1494</v>
      </c>
      <c r="B142" s="262">
        <v>80</v>
      </c>
      <c r="C142" s="262">
        <v>1480</v>
      </c>
      <c r="D142" s="264">
        <v>4</v>
      </c>
      <c r="E142">
        <f t="shared" si="2"/>
        <v>80</v>
      </c>
      <c r="F142" s="1">
        <v>150</v>
      </c>
    </row>
    <row r="143" spans="1:6">
      <c r="A143" s="261" t="s">
        <v>1495</v>
      </c>
      <c r="B143" s="262">
        <v>81</v>
      </c>
      <c r="C143" s="262">
        <v>1480</v>
      </c>
      <c r="D143" s="264">
        <v>4</v>
      </c>
      <c r="E143">
        <f t="shared" si="2"/>
        <v>80</v>
      </c>
      <c r="F143" s="1">
        <v>150</v>
      </c>
    </row>
    <row r="144" spans="1:6">
      <c r="A144" s="261" t="s">
        <v>632</v>
      </c>
      <c r="B144" s="262">
        <v>76</v>
      </c>
      <c r="C144" s="262">
        <v>1480</v>
      </c>
      <c r="D144" s="264">
        <v>4</v>
      </c>
      <c r="E144">
        <f t="shared" si="2"/>
        <v>80</v>
      </c>
      <c r="F144" s="1">
        <v>150</v>
      </c>
    </row>
    <row r="145" spans="1:6">
      <c r="A145" s="261" t="s">
        <v>634</v>
      </c>
      <c r="B145" s="262">
        <v>76</v>
      </c>
      <c r="C145" s="262">
        <v>1480</v>
      </c>
      <c r="D145" s="264">
        <v>4</v>
      </c>
      <c r="E145">
        <f t="shared" si="2"/>
        <v>80</v>
      </c>
      <c r="F145" s="1">
        <v>150</v>
      </c>
    </row>
    <row r="146" spans="1:6">
      <c r="A146" s="261" t="s">
        <v>636</v>
      </c>
      <c r="B146" s="262">
        <v>75</v>
      </c>
      <c r="C146" s="262">
        <v>1480</v>
      </c>
      <c r="D146" s="264">
        <v>4</v>
      </c>
      <c r="E146">
        <f t="shared" si="2"/>
        <v>80</v>
      </c>
      <c r="F146" s="1">
        <v>150</v>
      </c>
    </row>
    <row r="147" spans="1:6">
      <c r="A147" s="261" t="s">
        <v>638</v>
      </c>
      <c r="B147" s="262">
        <v>73</v>
      </c>
      <c r="C147" s="262">
        <v>1480</v>
      </c>
      <c r="D147" s="264">
        <v>4</v>
      </c>
      <c r="E147">
        <f t="shared" si="2"/>
        <v>80</v>
      </c>
      <c r="F147" s="1">
        <v>150</v>
      </c>
    </row>
    <row r="148" spans="1:6">
      <c r="A148" s="261" t="s">
        <v>1496</v>
      </c>
      <c r="B148" s="262">
        <v>79</v>
      </c>
      <c r="C148" s="262">
        <v>1480</v>
      </c>
      <c r="D148" s="264">
        <v>4</v>
      </c>
      <c r="E148">
        <f t="shared" si="2"/>
        <v>80</v>
      </c>
      <c r="F148" s="1">
        <v>200</v>
      </c>
    </row>
    <row r="149" spans="1:6">
      <c r="A149" s="261" t="s">
        <v>1497</v>
      </c>
      <c r="B149" s="262">
        <v>79</v>
      </c>
      <c r="C149" s="262">
        <v>1480</v>
      </c>
      <c r="D149" s="264">
        <v>4</v>
      </c>
      <c r="E149">
        <f t="shared" si="2"/>
        <v>80</v>
      </c>
      <c r="F149" s="1">
        <v>200</v>
      </c>
    </row>
    <row r="150" spans="1:6">
      <c r="A150" s="261" t="s">
        <v>1498</v>
      </c>
      <c r="B150" s="262">
        <v>79</v>
      </c>
      <c r="C150" s="262">
        <v>1480</v>
      </c>
      <c r="D150" s="264">
        <v>4</v>
      </c>
      <c r="E150">
        <f t="shared" si="2"/>
        <v>80</v>
      </c>
      <c r="F150" s="1">
        <v>200</v>
      </c>
    </row>
    <row r="151" spans="1:6">
      <c r="A151" s="261" t="s">
        <v>1499</v>
      </c>
      <c r="B151" s="262">
        <v>79</v>
      </c>
      <c r="C151" s="262">
        <v>1480</v>
      </c>
      <c r="D151" s="264">
        <v>4</v>
      </c>
      <c r="E151">
        <f t="shared" si="2"/>
        <v>80</v>
      </c>
      <c r="F151" s="1">
        <v>200</v>
      </c>
    </row>
    <row r="152" spans="1:6">
      <c r="A152" s="261" t="s">
        <v>1500</v>
      </c>
      <c r="B152" s="262">
        <v>79</v>
      </c>
      <c r="C152" s="262">
        <v>1480</v>
      </c>
      <c r="D152" s="264">
        <v>4</v>
      </c>
      <c r="E152">
        <f t="shared" si="2"/>
        <v>80</v>
      </c>
      <c r="F152" s="1">
        <v>200</v>
      </c>
    </row>
    <row r="153" spans="1:6">
      <c r="A153" s="261" t="s">
        <v>1501</v>
      </c>
      <c r="B153" s="262">
        <v>79</v>
      </c>
      <c r="C153" s="262">
        <v>1480</v>
      </c>
      <c r="D153" s="264">
        <v>4</v>
      </c>
      <c r="E153">
        <f t="shared" si="2"/>
        <v>80</v>
      </c>
      <c r="F153" s="1">
        <v>200</v>
      </c>
    </row>
    <row r="154" spans="1:6">
      <c r="A154" s="261" t="s">
        <v>1502</v>
      </c>
      <c r="B154" s="262">
        <v>79</v>
      </c>
      <c r="C154" s="262">
        <v>1480</v>
      </c>
      <c r="D154" s="264">
        <v>4</v>
      </c>
      <c r="E154">
        <f t="shared" si="2"/>
        <v>80</v>
      </c>
      <c r="F154" s="1">
        <v>200</v>
      </c>
    </row>
    <row r="155" spans="1:6">
      <c r="A155" s="261" t="s">
        <v>1503</v>
      </c>
      <c r="B155" s="262">
        <v>78</v>
      </c>
      <c r="C155" s="262">
        <v>1480</v>
      </c>
      <c r="D155" s="264">
        <v>4</v>
      </c>
      <c r="E155">
        <f t="shared" si="2"/>
        <v>80</v>
      </c>
      <c r="F155" s="1">
        <v>200</v>
      </c>
    </row>
    <row r="156" spans="1:6">
      <c r="A156" s="261" t="s">
        <v>1504</v>
      </c>
      <c r="B156" s="262">
        <v>78</v>
      </c>
      <c r="C156" s="262">
        <v>1480</v>
      </c>
      <c r="D156" s="264">
        <v>4</v>
      </c>
      <c r="E156">
        <f t="shared" si="2"/>
        <v>80</v>
      </c>
      <c r="F156" s="1">
        <v>200</v>
      </c>
    </row>
    <row r="157" spans="1:6">
      <c r="A157" s="261" t="s">
        <v>1505</v>
      </c>
      <c r="B157" s="262">
        <v>77</v>
      </c>
      <c r="C157" s="262">
        <v>1480</v>
      </c>
      <c r="D157" s="264">
        <v>4</v>
      </c>
      <c r="E157">
        <f t="shared" si="2"/>
        <v>80</v>
      </c>
      <c r="F157" s="1">
        <v>200</v>
      </c>
    </row>
    <row r="158" spans="1:6">
      <c r="A158" s="261" t="s">
        <v>1506</v>
      </c>
      <c r="B158" s="262">
        <v>77</v>
      </c>
      <c r="C158" s="262">
        <v>1480</v>
      </c>
      <c r="D158" s="264">
        <v>4</v>
      </c>
      <c r="E158">
        <f t="shared" si="2"/>
        <v>80</v>
      </c>
      <c r="F158" s="1">
        <v>200</v>
      </c>
    </row>
    <row r="159" spans="1:6">
      <c r="A159" s="261" t="s">
        <v>657</v>
      </c>
      <c r="B159" s="262">
        <v>76</v>
      </c>
      <c r="C159" s="262">
        <v>1480</v>
      </c>
      <c r="D159" s="264">
        <v>4</v>
      </c>
      <c r="E159">
        <f t="shared" si="2"/>
        <v>80</v>
      </c>
      <c r="F159" s="1">
        <v>200</v>
      </c>
    </row>
    <row r="160" spans="1:6">
      <c r="A160" s="261" t="s">
        <v>650</v>
      </c>
      <c r="B160" s="262">
        <v>74</v>
      </c>
      <c r="C160" s="262">
        <v>1480</v>
      </c>
      <c r="D160" s="264">
        <v>4</v>
      </c>
      <c r="E160">
        <f t="shared" si="2"/>
        <v>80</v>
      </c>
      <c r="F160" s="1">
        <v>200</v>
      </c>
    </row>
    <row r="161" spans="1:6">
      <c r="A161" s="261" t="s">
        <v>651</v>
      </c>
      <c r="B161" s="262">
        <v>81</v>
      </c>
      <c r="C161" s="262">
        <v>1480</v>
      </c>
      <c r="D161" s="264">
        <v>4</v>
      </c>
      <c r="E161">
        <f t="shared" si="2"/>
        <v>80</v>
      </c>
      <c r="F161" s="1">
        <v>200</v>
      </c>
    </row>
    <row r="162" spans="1:6">
      <c r="A162" s="261" t="s">
        <v>652</v>
      </c>
      <c r="B162" s="262">
        <v>80</v>
      </c>
      <c r="C162" s="262">
        <v>1480</v>
      </c>
      <c r="D162" s="264">
        <v>4</v>
      </c>
      <c r="E162">
        <f t="shared" si="2"/>
        <v>80</v>
      </c>
      <c r="F162" s="1">
        <v>200</v>
      </c>
    </row>
    <row r="163" spans="1:6">
      <c r="A163" s="261" t="s">
        <v>653</v>
      </c>
      <c r="B163" s="262">
        <v>80</v>
      </c>
      <c r="C163" s="262">
        <v>1480</v>
      </c>
      <c r="D163" s="264">
        <v>4</v>
      </c>
      <c r="E163">
        <f t="shared" si="2"/>
        <v>80</v>
      </c>
      <c r="F163" s="1">
        <v>200</v>
      </c>
    </row>
    <row r="164" spans="1:6">
      <c r="A164" s="261" t="s">
        <v>654</v>
      </c>
      <c r="B164" s="262">
        <v>80</v>
      </c>
      <c r="C164" s="262">
        <v>1480</v>
      </c>
      <c r="D164" s="264">
        <v>4</v>
      </c>
      <c r="E164">
        <f t="shared" si="2"/>
        <v>80</v>
      </c>
      <c r="F164" s="1">
        <v>200</v>
      </c>
    </row>
    <row r="165" spans="1:6">
      <c r="A165" s="261" t="s">
        <v>655</v>
      </c>
      <c r="B165" s="262">
        <v>79</v>
      </c>
      <c r="C165" s="262">
        <v>1480</v>
      </c>
      <c r="D165" s="264">
        <v>4</v>
      </c>
      <c r="E165">
        <f t="shared" si="2"/>
        <v>80</v>
      </c>
      <c r="F165" s="1">
        <v>200</v>
      </c>
    </row>
    <row r="166" spans="1:6">
      <c r="A166" s="261" t="s">
        <v>656</v>
      </c>
      <c r="B166" s="262">
        <v>79</v>
      </c>
      <c r="C166" s="262">
        <v>1480</v>
      </c>
      <c r="D166" s="264">
        <v>4</v>
      </c>
      <c r="E166">
        <f t="shared" si="2"/>
        <v>80</v>
      </c>
      <c r="F166" s="1">
        <v>200</v>
      </c>
    </row>
    <row r="167" spans="1:6">
      <c r="A167" s="261" t="s">
        <v>1507</v>
      </c>
      <c r="B167" s="262">
        <v>73</v>
      </c>
      <c r="C167" s="262">
        <v>1480</v>
      </c>
      <c r="D167" s="264">
        <v>4</v>
      </c>
      <c r="E167">
        <f t="shared" si="2"/>
        <v>80</v>
      </c>
      <c r="F167" s="1">
        <v>250</v>
      </c>
    </row>
    <row r="168" spans="1:6">
      <c r="A168" s="261" t="s">
        <v>1508</v>
      </c>
      <c r="B168" s="262">
        <v>73</v>
      </c>
      <c r="C168" s="262">
        <v>1480</v>
      </c>
      <c r="D168" s="264">
        <v>4</v>
      </c>
      <c r="E168">
        <f t="shared" si="2"/>
        <v>80</v>
      </c>
      <c r="F168" s="1">
        <v>250</v>
      </c>
    </row>
    <row r="169" spans="1:6">
      <c r="A169" s="261" t="s">
        <v>1509</v>
      </c>
      <c r="B169" s="262">
        <v>74</v>
      </c>
      <c r="C169" s="262">
        <v>1480</v>
      </c>
      <c r="D169" s="264">
        <v>4</v>
      </c>
      <c r="E169">
        <f t="shared" si="2"/>
        <v>80</v>
      </c>
      <c r="F169" s="1">
        <v>250</v>
      </c>
    </row>
    <row r="170" spans="1:6">
      <c r="A170" s="261" t="s">
        <v>1510</v>
      </c>
      <c r="B170" s="262">
        <v>77</v>
      </c>
      <c r="C170" s="262">
        <v>1480</v>
      </c>
      <c r="D170" s="264">
        <v>4</v>
      </c>
      <c r="E170">
        <f t="shared" si="2"/>
        <v>80</v>
      </c>
      <c r="F170" s="1">
        <v>250</v>
      </c>
    </row>
    <row r="171" spans="1:6">
      <c r="A171" s="261" t="s">
        <v>1511</v>
      </c>
      <c r="B171" s="262">
        <v>77</v>
      </c>
      <c r="C171" s="262">
        <v>1480</v>
      </c>
      <c r="D171" s="264">
        <v>4</v>
      </c>
      <c r="E171">
        <f t="shared" si="2"/>
        <v>80</v>
      </c>
      <c r="F171" s="1">
        <v>250</v>
      </c>
    </row>
    <row r="172" spans="1:6">
      <c r="A172" s="261" t="s">
        <v>1512</v>
      </c>
      <c r="B172" s="262">
        <v>78</v>
      </c>
      <c r="C172" s="262">
        <v>1480</v>
      </c>
      <c r="D172" s="264">
        <v>4</v>
      </c>
      <c r="E172">
        <f t="shared" si="2"/>
        <v>80</v>
      </c>
      <c r="F172" s="1">
        <v>250</v>
      </c>
    </row>
    <row r="173" spans="1:6">
      <c r="A173" s="261" t="s">
        <v>664</v>
      </c>
      <c r="B173" s="262">
        <v>78</v>
      </c>
      <c r="C173" s="262">
        <v>1480</v>
      </c>
      <c r="D173" s="264">
        <v>4</v>
      </c>
      <c r="E173">
        <f t="shared" si="2"/>
        <v>80</v>
      </c>
      <c r="F173" s="1">
        <v>250</v>
      </c>
    </row>
    <row r="174" spans="1:6">
      <c r="A174" s="261" t="s">
        <v>665</v>
      </c>
      <c r="B174" s="262">
        <v>76</v>
      </c>
      <c r="C174" s="262">
        <v>1480</v>
      </c>
      <c r="D174" s="264">
        <v>4</v>
      </c>
      <c r="E174">
        <f t="shared" si="2"/>
        <v>80</v>
      </c>
      <c r="F174" s="1">
        <v>250</v>
      </c>
    </row>
    <row r="175" spans="1:6">
      <c r="A175" s="261" t="s">
        <v>666</v>
      </c>
      <c r="B175" s="262">
        <v>78</v>
      </c>
      <c r="C175" s="262">
        <v>1480</v>
      </c>
      <c r="D175" s="264">
        <v>4</v>
      </c>
      <c r="E175">
        <f t="shared" si="2"/>
        <v>80</v>
      </c>
      <c r="F175" s="1">
        <v>250</v>
      </c>
    </row>
    <row r="176" spans="1:6">
      <c r="A176" s="261" t="s">
        <v>667</v>
      </c>
      <c r="B176" s="262">
        <v>80</v>
      </c>
      <c r="C176" s="262">
        <v>1480</v>
      </c>
      <c r="D176" s="264">
        <v>4</v>
      </c>
      <c r="E176">
        <f t="shared" si="2"/>
        <v>80</v>
      </c>
      <c r="F176" s="1">
        <v>250</v>
      </c>
    </row>
    <row r="177" spans="1:6">
      <c r="A177" s="261" t="s">
        <v>668</v>
      </c>
      <c r="B177" s="262">
        <v>81</v>
      </c>
      <c r="C177" s="262">
        <v>1480</v>
      </c>
      <c r="D177" s="264">
        <v>4</v>
      </c>
      <c r="E177">
        <f t="shared" si="2"/>
        <v>80</v>
      </c>
      <c r="F177" s="1">
        <v>250</v>
      </c>
    </row>
    <row r="178" spans="1:6">
      <c r="A178" s="261" t="s">
        <v>669</v>
      </c>
      <c r="B178" s="262">
        <v>82</v>
      </c>
      <c r="C178" s="262">
        <v>1480</v>
      </c>
      <c r="D178" s="264">
        <v>4</v>
      </c>
      <c r="E178">
        <f t="shared" si="2"/>
        <v>80</v>
      </c>
      <c r="F178" s="1">
        <v>250</v>
      </c>
    </row>
    <row r="179" spans="1:6">
      <c r="A179" s="261" t="s">
        <v>670</v>
      </c>
      <c r="B179" s="262">
        <v>82</v>
      </c>
      <c r="C179" s="262">
        <v>1480</v>
      </c>
      <c r="D179" s="264">
        <v>4</v>
      </c>
      <c r="E179">
        <f t="shared" si="2"/>
        <v>80</v>
      </c>
      <c r="F179" s="1">
        <v>250</v>
      </c>
    </row>
    <row r="180" spans="1:6">
      <c r="A180" s="261" t="s">
        <v>671</v>
      </c>
      <c r="B180" s="262">
        <v>82</v>
      </c>
      <c r="C180" s="262">
        <v>1480</v>
      </c>
      <c r="D180" s="264">
        <v>4</v>
      </c>
      <c r="E180">
        <f t="shared" si="2"/>
        <v>80</v>
      </c>
      <c r="F180" s="1">
        <v>250</v>
      </c>
    </row>
    <row r="181" spans="1:6">
      <c r="A181" s="261" t="s">
        <v>672</v>
      </c>
      <c r="B181" s="262">
        <v>82</v>
      </c>
      <c r="C181" s="262">
        <v>1480</v>
      </c>
      <c r="D181" s="264">
        <v>4</v>
      </c>
      <c r="E181">
        <f t="shared" si="2"/>
        <v>80</v>
      </c>
      <c r="F181" s="1">
        <v>250</v>
      </c>
    </row>
    <row r="182" spans="1:6">
      <c r="A182" s="261" t="s">
        <v>673</v>
      </c>
      <c r="B182" s="262">
        <v>75</v>
      </c>
      <c r="C182" s="262">
        <v>1480</v>
      </c>
      <c r="D182" s="264">
        <v>4</v>
      </c>
      <c r="E182">
        <f t="shared" si="2"/>
        <v>80</v>
      </c>
      <c r="F182" s="1">
        <v>300</v>
      </c>
    </row>
    <row r="183" spans="1:6">
      <c r="A183" s="261" t="s">
        <v>676</v>
      </c>
      <c r="B183" s="262">
        <v>80</v>
      </c>
      <c r="C183" s="262">
        <v>1480</v>
      </c>
      <c r="D183" s="264">
        <v>4</v>
      </c>
      <c r="E183">
        <f t="shared" si="2"/>
        <v>80</v>
      </c>
      <c r="F183" s="1">
        <v>300</v>
      </c>
    </row>
    <row r="184" spans="1:6">
      <c r="A184" s="261" t="s">
        <v>677</v>
      </c>
      <c r="B184" s="262">
        <v>81</v>
      </c>
      <c r="C184" s="262">
        <v>1480</v>
      </c>
      <c r="D184" s="264">
        <v>4</v>
      </c>
      <c r="E184">
        <f t="shared" si="2"/>
        <v>80</v>
      </c>
      <c r="F184" s="1">
        <v>300</v>
      </c>
    </row>
    <row r="185" spans="1:6">
      <c r="A185" s="261" t="s">
        <v>678</v>
      </c>
      <c r="B185" s="262">
        <v>81</v>
      </c>
      <c r="C185" s="262">
        <v>1480</v>
      </c>
      <c r="D185" s="264">
        <v>4</v>
      </c>
      <c r="E185">
        <f t="shared" si="2"/>
        <v>80</v>
      </c>
      <c r="F185" s="1">
        <v>300</v>
      </c>
    </row>
    <row r="186" spans="1:6">
      <c r="A186" s="261" t="s">
        <v>679</v>
      </c>
      <c r="B186" s="262">
        <v>82</v>
      </c>
      <c r="C186" s="262">
        <v>1480</v>
      </c>
      <c r="D186" s="264">
        <v>4</v>
      </c>
      <c r="E186">
        <f t="shared" si="2"/>
        <v>80</v>
      </c>
      <c r="F186" s="1">
        <v>300</v>
      </c>
    </row>
    <row r="187" spans="1:6">
      <c r="A187" s="261" t="s">
        <v>680</v>
      </c>
      <c r="B187" s="262">
        <v>83</v>
      </c>
      <c r="C187" s="262">
        <v>1480</v>
      </c>
      <c r="D187" s="264">
        <v>4</v>
      </c>
      <c r="E187">
        <f t="shared" si="2"/>
        <v>80</v>
      </c>
      <c r="F187" s="1">
        <v>300</v>
      </c>
    </row>
    <row r="188" spans="1:6">
      <c r="A188" s="261" t="s">
        <v>681</v>
      </c>
      <c r="B188" s="262">
        <v>83</v>
      </c>
      <c r="C188" s="262">
        <v>1480</v>
      </c>
      <c r="D188" s="264">
        <v>4</v>
      </c>
      <c r="E188">
        <f t="shared" si="2"/>
        <v>80</v>
      </c>
      <c r="F188" s="1">
        <v>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D9394-2E72-426C-9956-535FCA63C782}">
  <sheetPr codeName="Лист14"/>
  <dimension ref="A1:D14"/>
  <sheetViews>
    <sheetView workbookViewId="0">
      <selection activeCell="E14" sqref="E14"/>
    </sheetView>
  </sheetViews>
  <sheetFormatPr defaultRowHeight="14.4"/>
  <cols>
    <col min="1" max="1" width="10" customWidth="1"/>
  </cols>
  <sheetData>
    <row r="1" spans="1:4">
      <c r="A1" t="s">
        <v>2522</v>
      </c>
      <c r="B1" t="s">
        <v>2523</v>
      </c>
      <c r="C1" t="s">
        <v>2782</v>
      </c>
      <c r="D1" t="s">
        <v>3425</v>
      </c>
    </row>
    <row r="2" spans="1:4">
      <c r="A2">
        <v>1</v>
      </c>
      <c r="B2">
        <v>41</v>
      </c>
      <c r="C2">
        <v>25</v>
      </c>
      <c r="D2">
        <v>24</v>
      </c>
    </row>
    <row r="3" spans="1:4">
      <c r="A3">
        <v>3</v>
      </c>
      <c r="B3">
        <v>58</v>
      </c>
      <c r="C3">
        <v>25</v>
      </c>
      <c r="D3">
        <v>24</v>
      </c>
    </row>
    <row r="4" spans="1:4">
      <c r="A4">
        <v>5</v>
      </c>
      <c r="B4">
        <v>69</v>
      </c>
      <c r="C4">
        <v>32</v>
      </c>
      <c r="D4">
        <v>24</v>
      </c>
    </row>
    <row r="5" spans="1:4">
      <c r="A5">
        <v>10</v>
      </c>
      <c r="B5">
        <v>72</v>
      </c>
      <c r="C5">
        <v>50</v>
      </c>
      <c r="D5">
        <v>50</v>
      </c>
    </row>
    <row r="6" spans="1:4">
      <c r="A6">
        <v>15</v>
      </c>
      <c r="B6">
        <v>71</v>
      </c>
      <c r="C6">
        <v>50</v>
      </c>
      <c r="D6">
        <v>50</v>
      </c>
    </row>
    <row r="7" spans="1:4">
      <c r="A7">
        <v>20</v>
      </c>
      <c r="B7">
        <v>72</v>
      </c>
      <c r="C7">
        <v>50</v>
      </c>
      <c r="D7">
        <v>50</v>
      </c>
    </row>
    <row r="8" spans="1:4">
      <c r="A8">
        <v>32</v>
      </c>
      <c r="B8">
        <v>68.2</v>
      </c>
      <c r="C8">
        <v>65</v>
      </c>
      <c r="D8">
        <v>50</v>
      </c>
    </row>
    <row r="9" spans="1:4">
      <c r="A9">
        <v>42</v>
      </c>
      <c r="B9">
        <v>69.8</v>
      </c>
      <c r="C9">
        <v>80</v>
      </c>
      <c r="D9">
        <v>50</v>
      </c>
    </row>
    <row r="10" spans="1:4">
      <c r="A10">
        <v>65</v>
      </c>
      <c r="B10">
        <v>72.3</v>
      </c>
      <c r="C10">
        <v>100</v>
      </c>
      <c r="D10">
        <v>50</v>
      </c>
    </row>
    <row r="11" spans="1:4">
      <c r="A11">
        <v>85</v>
      </c>
      <c r="B11">
        <v>73.900000000000006</v>
      </c>
      <c r="C11">
        <v>100</v>
      </c>
      <c r="D11">
        <v>50</v>
      </c>
    </row>
    <row r="12" spans="1:4">
      <c r="A12">
        <v>120</v>
      </c>
      <c r="B12">
        <v>74.7</v>
      </c>
      <c r="C12">
        <v>125</v>
      </c>
      <c r="D12">
        <v>80</v>
      </c>
    </row>
    <row r="13" spans="1:4">
      <c r="A13">
        <v>150</v>
      </c>
      <c r="B13">
        <v>75.8</v>
      </c>
      <c r="C13">
        <v>125</v>
      </c>
      <c r="D13">
        <v>80</v>
      </c>
    </row>
    <row r="14" spans="1:4">
      <c r="A14">
        <v>200</v>
      </c>
      <c r="B14">
        <v>77.900000000000006</v>
      </c>
      <c r="C14">
        <v>150</v>
      </c>
      <c r="D14">
        <v>80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3A263-11E4-4D09-881D-998CF231E709}">
  <sheetPr codeName="Лист11"/>
  <dimension ref="A1:B17"/>
  <sheetViews>
    <sheetView workbookViewId="0">
      <selection activeCell="G22" sqref="G22"/>
    </sheetView>
  </sheetViews>
  <sheetFormatPr defaultRowHeight="14.4"/>
  <cols>
    <col min="1" max="1" width="29.33203125" customWidth="1"/>
    <col min="2" max="2" width="21.33203125" customWidth="1"/>
  </cols>
  <sheetData>
    <row r="1" spans="1:2">
      <c r="A1" s="264">
        <v>1</v>
      </c>
      <c r="B1" s="264">
        <v>37</v>
      </c>
    </row>
    <row r="2" spans="1:2">
      <c r="A2" s="264">
        <v>2</v>
      </c>
      <c r="B2" s="264">
        <v>42.5</v>
      </c>
    </row>
    <row r="3" spans="1:2">
      <c r="A3" s="264">
        <v>3</v>
      </c>
      <c r="B3" s="264">
        <v>52</v>
      </c>
    </row>
    <row r="4" spans="1:2">
      <c r="A4" s="264">
        <v>4</v>
      </c>
      <c r="B4" s="264">
        <v>53</v>
      </c>
    </row>
    <row r="5" spans="1:2">
      <c r="A5" s="264">
        <v>5</v>
      </c>
      <c r="B5" s="264">
        <v>62</v>
      </c>
    </row>
    <row r="6" spans="1:2">
      <c r="A6" s="264">
        <v>8</v>
      </c>
      <c r="B6" s="264">
        <v>58.5</v>
      </c>
    </row>
    <row r="7" spans="1:2">
      <c r="A7" s="264">
        <v>10</v>
      </c>
      <c r="B7" s="264">
        <v>67</v>
      </c>
    </row>
    <row r="8" spans="1:2">
      <c r="A8" s="264">
        <v>12</v>
      </c>
      <c r="B8" s="264">
        <v>61.6</v>
      </c>
    </row>
    <row r="9" spans="1:2">
      <c r="A9" s="264">
        <v>15</v>
      </c>
      <c r="B9" s="264">
        <v>68</v>
      </c>
    </row>
    <row r="10" spans="1:2">
      <c r="A10" s="264">
        <v>20</v>
      </c>
      <c r="B10" s="264">
        <v>65.400000000000006</v>
      </c>
    </row>
    <row r="11" spans="1:2">
      <c r="A11" s="264">
        <v>32</v>
      </c>
      <c r="B11" s="264">
        <v>68.2</v>
      </c>
    </row>
    <row r="12" spans="1:2">
      <c r="A12" s="264">
        <v>42</v>
      </c>
      <c r="B12" s="264">
        <v>69.8</v>
      </c>
    </row>
    <row r="13" spans="1:2">
      <c r="A13" s="264">
        <v>65</v>
      </c>
      <c r="B13" s="264">
        <v>72.3</v>
      </c>
    </row>
    <row r="14" spans="1:2">
      <c r="A14" s="264">
        <v>85</v>
      </c>
      <c r="B14" s="264">
        <v>73.900000000000006</v>
      </c>
    </row>
    <row r="15" spans="1:2">
      <c r="A15" s="264">
        <v>120</v>
      </c>
      <c r="B15" s="264">
        <v>74.7</v>
      </c>
    </row>
    <row r="16" spans="1:2">
      <c r="A16" s="264">
        <v>150</v>
      </c>
      <c r="B16" s="264">
        <v>75.8</v>
      </c>
    </row>
    <row r="17" spans="1:2">
      <c r="A17" s="264">
        <v>200</v>
      </c>
      <c r="B17" s="264">
        <v>77.900000000000006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D6CA-4BB2-4AEE-A729-C84C87273FDC}">
  <sheetPr codeName="Лист10"/>
  <dimension ref="A1:E35"/>
  <sheetViews>
    <sheetView workbookViewId="0">
      <selection activeCell="D12" sqref="D12"/>
    </sheetView>
  </sheetViews>
  <sheetFormatPr defaultRowHeight="14.4"/>
  <cols>
    <col min="1" max="1" width="6.5546875" bestFit="1" customWidth="1"/>
    <col min="2" max="2" width="27" bestFit="1" customWidth="1"/>
    <col min="3" max="3" width="9.21875" bestFit="1" customWidth="1"/>
    <col min="4" max="4" width="8" bestFit="1" customWidth="1"/>
    <col min="5" max="5" width="13.21875" bestFit="1" customWidth="1"/>
  </cols>
  <sheetData>
    <row r="1" spans="1:5">
      <c r="A1" t="s">
        <v>1516</v>
      </c>
      <c r="B1" t="s">
        <v>1517</v>
      </c>
      <c r="C1" t="s">
        <v>1518</v>
      </c>
      <c r="D1" t="s">
        <v>1519</v>
      </c>
      <c r="E1" t="s">
        <v>1520</v>
      </c>
    </row>
    <row r="2" spans="1:5">
      <c r="A2" t="s">
        <v>1523</v>
      </c>
      <c r="B2" t="s">
        <v>1524</v>
      </c>
      <c r="C2">
        <v>1</v>
      </c>
      <c r="D2">
        <v>40.956400000000002</v>
      </c>
      <c r="E2">
        <v>0.29509999999999997</v>
      </c>
    </row>
    <row r="3" spans="1:5">
      <c r="A3" t="s">
        <v>1525</v>
      </c>
      <c r="B3" t="s">
        <v>1526</v>
      </c>
      <c r="C3">
        <v>1</v>
      </c>
      <c r="D3">
        <v>35.926000000000002</v>
      </c>
      <c r="E3">
        <v>0.1895</v>
      </c>
    </row>
    <row r="4" spans="1:5">
      <c r="A4" t="s">
        <v>1527</v>
      </c>
      <c r="B4" t="s">
        <v>1528</v>
      </c>
      <c r="C4">
        <v>100</v>
      </c>
      <c r="D4">
        <v>15.457100000000001</v>
      </c>
      <c r="E4">
        <v>0.11260000000000001</v>
      </c>
    </row>
    <row r="5" spans="1:5">
      <c r="A5" t="s">
        <v>1529</v>
      </c>
      <c r="B5" t="s">
        <v>1530</v>
      </c>
      <c r="C5">
        <v>1</v>
      </c>
      <c r="D5">
        <v>25.082799999999999</v>
      </c>
      <c r="E5">
        <v>-1.72E-2</v>
      </c>
    </row>
    <row r="6" spans="1:5">
      <c r="A6" t="s">
        <v>1531</v>
      </c>
      <c r="B6" t="s">
        <v>1532</v>
      </c>
      <c r="C6">
        <v>1</v>
      </c>
      <c r="D6">
        <v>32.672199999999997</v>
      </c>
      <c r="E6">
        <v>0.44469999999999998</v>
      </c>
    </row>
    <row r="7" spans="1:5">
      <c r="A7" t="s">
        <v>1533</v>
      </c>
      <c r="B7" t="s">
        <v>1534</v>
      </c>
      <c r="C7">
        <v>1</v>
      </c>
      <c r="D7">
        <v>11.3536</v>
      </c>
      <c r="E7">
        <v>-8.9999999999999998E-4</v>
      </c>
    </row>
    <row r="8" spans="1:5">
      <c r="A8" t="s">
        <v>1535</v>
      </c>
      <c r="B8" t="s">
        <v>1536</v>
      </c>
      <c r="C8">
        <v>100</v>
      </c>
      <c r="D8">
        <v>15.514099999999999</v>
      </c>
      <c r="E8">
        <v>-3.0300000000000001E-2</v>
      </c>
    </row>
    <row r="9" spans="1:5">
      <c r="A9" t="s">
        <v>1537</v>
      </c>
      <c r="B9" t="s">
        <v>1538</v>
      </c>
      <c r="C9">
        <v>1000</v>
      </c>
      <c r="D9">
        <v>46.0381</v>
      </c>
      <c r="E9">
        <v>0.70760000000000001</v>
      </c>
    </row>
    <row r="10" spans="1:5">
      <c r="A10" t="s">
        <v>1539</v>
      </c>
      <c r="B10" t="s">
        <v>1540</v>
      </c>
      <c r="C10">
        <v>10</v>
      </c>
      <c r="D10">
        <v>78.330399999999997</v>
      </c>
      <c r="E10">
        <v>0.4632</v>
      </c>
    </row>
    <row r="11" spans="1:5">
      <c r="A11" t="s">
        <v>1541</v>
      </c>
      <c r="B11" t="s">
        <v>1542</v>
      </c>
      <c r="C11">
        <v>10</v>
      </c>
      <c r="D11">
        <v>85.927999999999997</v>
      </c>
      <c r="E11">
        <v>1.17</v>
      </c>
    </row>
    <row r="12" spans="1:5">
      <c r="A12" t="s">
        <v>1521</v>
      </c>
      <c r="B12" t="s">
        <v>1522</v>
      </c>
      <c r="C12">
        <v>1</v>
      </c>
      <c r="D12">
        <v>61.074199999999998</v>
      </c>
      <c r="E12">
        <v>0.32219999999999999</v>
      </c>
    </row>
    <row r="13" spans="1:5">
      <c r="A13" t="s">
        <v>1543</v>
      </c>
      <c r="B13" t="s">
        <v>1544</v>
      </c>
      <c r="C13">
        <v>1</v>
      </c>
      <c r="D13">
        <v>63.388199999999998</v>
      </c>
      <c r="E13">
        <v>8.7400000000000005E-2</v>
      </c>
    </row>
    <row r="14" spans="1:5">
      <c r="A14" t="s">
        <v>1545</v>
      </c>
      <c r="B14" t="s">
        <v>1546</v>
      </c>
      <c r="C14">
        <v>100</v>
      </c>
      <c r="D14">
        <v>74.686400000000006</v>
      </c>
      <c r="E14">
        <v>0.3931</v>
      </c>
    </row>
    <row r="15" spans="1:5">
      <c r="A15" t="s">
        <v>1547</v>
      </c>
      <c r="B15" t="s">
        <v>1548</v>
      </c>
      <c r="C15">
        <v>100</v>
      </c>
      <c r="D15">
        <v>13.0503</v>
      </c>
      <c r="E15">
        <v>-4.0000000000000001E-3</v>
      </c>
    </row>
    <row r="16" spans="1:5">
      <c r="A16" t="s">
        <v>1549</v>
      </c>
      <c r="B16" t="s">
        <v>1550</v>
      </c>
      <c r="C16">
        <v>1</v>
      </c>
      <c r="D16">
        <v>45.398200000000003</v>
      </c>
      <c r="E16">
        <v>-1.7100000000000001E-2</v>
      </c>
    </row>
    <row r="17" spans="1:5">
      <c r="A17" t="s">
        <v>1551</v>
      </c>
      <c r="B17" t="s">
        <v>1552</v>
      </c>
      <c r="C17">
        <v>100</v>
      </c>
      <c r="D17">
        <v>72.322100000000006</v>
      </c>
      <c r="E17">
        <v>0.37030000000000002</v>
      </c>
    </row>
    <row r="18" spans="1:5">
      <c r="A18" t="s">
        <v>1553</v>
      </c>
      <c r="B18" t="s">
        <v>1554</v>
      </c>
      <c r="C18">
        <v>10</v>
      </c>
      <c r="D18">
        <v>84.879800000000003</v>
      </c>
      <c r="E18">
        <v>0.75419999999999998</v>
      </c>
    </row>
    <row r="19" spans="1:5">
      <c r="A19" t="s">
        <v>1555</v>
      </c>
      <c r="B19" t="s">
        <v>1556</v>
      </c>
      <c r="C19">
        <v>10</v>
      </c>
      <c r="D19">
        <v>31.564900000000002</v>
      </c>
      <c r="E19">
        <v>0.21440000000000001</v>
      </c>
    </row>
    <row r="20" spans="1:5">
      <c r="A20" t="s">
        <v>1557</v>
      </c>
      <c r="B20" t="s">
        <v>1558</v>
      </c>
      <c r="C20">
        <v>1</v>
      </c>
      <c r="D20">
        <v>17.4498</v>
      </c>
      <c r="E20">
        <v>9.2100000000000001E-2</v>
      </c>
    </row>
    <row r="21" spans="1:5">
      <c r="A21" t="s">
        <v>1559</v>
      </c>
      <c r="B21" t="s">
        <v>1560</v>
      </c>
      <c r="C21">
        <v>10</v>
      </c>
      <c r="D21">
        <v>61.358899999999998</v>
      </c>
      <c r="E21">
        <v>3.78E-2</v>
      </c>
    </row>
    <row r="22" spans="1:5">
      <c r="A22" t="s">
        <v>1561</v>
      </c>
      <c r="B22" t="s">
        <v>1562</v>
      </c>
      <c r="C22">
        <v>1</v>
      </c>
      <c r="D22">
        <v>13.5465</v>
      </c>
      <c r="E22">
        <v>-1.8200000000000001E-2</v>
      </c>
    </row>
    <row r="23" spans="1:5">
      <c r="A23" t="s">
        <v>1563</v>
      </c>
      <c r="B23" t="s">
        <v>1564</v>
      </c>
      <c r="C23">
        <v>1</v>
      </c>
      <c r="D23">
        <v>12.8895</v>
      </c>
      <c r="E23">
        <v>-2.46E-2</v>
      </c>
    </row>
    <row r="24" spans="1:5">
      <c r="A24" t="s">
        <v>1565</v>
      </c>
      <c r="B24" t="s">
        <v>1566</v>
      </c>
      <c r="C24">
        <v>1</v>
      </c>
      <c r="D24">
        <v>80.441400000000002</v>
      </c>
      <c r="E24">
        <v>0.92549999999999999</v>
      </c>
    </row>
    <row r="25" spans="1:5">
      <c r="A25" t="s">
        <v>1567</v>
      </c>
      <c r="B25" t="s">
        <v>1568</v>
      </c>
      <c r="C25">
        <v>1</v>
      </c>
      <c r="D25">
        <v>44.4435</v>
      </c>
      <c r="E25">
        <v>0.33079999999999998</v>
      </c>
    </row>
    <row r="26" spans="1:5">
      <c r="A26" t="s">
        <v>1569</v>
      </c>
      <c r="B26" t="s">
        <v>1570</v>
      </c>
      <c r="C26">
        <v>10</v>
      </c>
      <c r="D26">
        <v>59.817999999999998</v>
      </c>
      <c r="E26">
        <v>0.31559999999999999</v>
      </c>
    </row>
    <row r="27" spans="1:5">
      <c r="A27" t="s">
        <v>1571</v>
      </c>
      <c r="B27" t="s">
        <v>1572</v>
      </c>
      <c r="C27">
        <v>10</v>
      </c>
      <c r="D27">
        <v>32.793799999999997</v>
      </c>
      <c r="E27">
        <v>0.17330000000000001</v>
      </c>
    </row>
    <row r="28" spans="1:5">
      <c r="A28" t="s">
        <v>1573</v>
      </c>
      <c r="B28" t="s">
        <v>1574</v>
      </c>
      <c r="C28">
        <v>10000</v>
      </c>
      <c r="D28">
        <v>54.383099999999999</v>
      </c>
      <c r="E28">
        <v>0.36259999999999998</v>
      </c>
    </row>
    <row r="29" spans="1:5">
      <c r="A29" t="s">
        <v>1575</v>
      </c>
      <c r="B29" t="s">
        <v>1576</v>
      </c>
      <c r="C29">
        <v>10</v>
      </c>
      <c r="D29">
        <v>16.537099999999999</v>
      </c>
      <c r="E29">
        <v>8.8400000000000006E-2</v>
      </c>
    </row>
    <row r="30" spans="1:5">
      <c r="A30" t="s">
        <v>1577</v>
      </c>
      <c r="B30" t="s">
        <v>1578</v>
      </c>
      <c r="C30">
        <v>1</v>
      </c>
      <c r="D30">
        <v>73.533299999999997</v>
      </c>
      <c r="E30">
        <v>5.3800000000000001E-2</v>
      </c>
    </row>
    <row r="31" spans="1:5">
      <c r="A31" t="s">
        <v>1579</v>
      </c>
      <c r="B31" t="s">
        <v>1580</v>
      </c>
      <c r="C31">
        <v>10</v>
      </c>
      <c r="D31">
        <v>26.235700000000001</v>
      </c>
      <c r="E31">
        <v>0.3695</v>
      </c>
    </row>
    <row r="32" spans="1:5">
      <c r="A32" t="s">
        <v>1581</v>
      </c>
      <c r="B32" t="s">
        <v>1582</v>
      </c>
      <c r="C32">
        <v>10</v>
      </c>
      <c r="D32">
        <v>58.142600000000002</v>
      </c>
      <c r="E32">
        <v>-0.1769</v>
      </c>
    </row>
    <row r="33" spans="1:5">
      <c r="A33" t="s">
        <v>1583</v>
      </c>
      <c r="B33" t="s">
        <v>1584</v>
      </c>
      <c r="C33">
        <v>1</v>
      </c>
      <c r="D33">
        <v>64.160300000000007</v>
      </c>
      <c r="E33">
        <v>-0.28439999999999999</v>
      </c>
    </row>
    <row r="34" spans="1:5">
      <c r="A34" t="s">
        <v>1585</v>
      </c>
      <c r="B34" t="s">
        <v>1586</v>
      </c>
      <c r="C34">
        <v>10</v>
      </c>
      <c r="D34">
        <v>35.925199999999997</v>
      </c>
      <c r="E34">
        <v>0.4274</v>
      </c>
    </row>
    <row r="35" spans="1:5">
      <c r="A35" t="s">
        <v>1587</v>
      </c>
      <c r="B35" t="s">
        <v>1588</v>
      </c>
      <c r="C35">
        <v>100</v>
      </c>
      <c r="D35">
        <v>43.985700000000001</v>
      </c>
      <c r="E35">
        <v>0.29809999999999998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1B13-8C1D-4B6A-9FF6-CFB92A244C1C}">
  <sheetPr codeName="Лист27">
    <pageSetUpPr fitToPage="1"/>
  </sheetPr>
  <dimension ref="A1:N62"/>
  <sheetViews>
    <sheetView view="pageBreakPreview" zoomScaleNormal="55" zoomScaleSheetLayoutView="100" workbookViewId="0">
      <selection activeCell="A3" sqref="A3:F3"/>
    </sheetView>
  </sheetViews>
  <sheetFormatPr defaultColWidth="12.44140625" defaultRowHeight="15"/>
  <cols>
    <col min="1" max="1" width="27.88671875" style="218" customWidth="1"/>
    <col min="2" max="2" width="26.6640625" style="218" customWidth="1"/>
    <col min="3" max="3" width="17.88671875" style="218" customWidth="1"/>
    <col min="4" max="4" width="16.109375" style="218" customWidth="1"/>
    <col min="5" max="5" width="18.33203125" style="218" customWidth="1"/>
    <col min="6" max="6" width="14" style="218" customWidth="1"/>
    <col min="7" max="7" width="19.44140625" style="218" customWidth="1"/>
    <col min="8" max="8" width="19.6640625" style="218" customWidth="1"/>
    <col min="9" max="9" width="30.6640625" style="219" customWidth="1"/>
    <col min="10" max="10" width="23.109375" style="220" hidden="1" customWidth="1"/>
    <col min="11" max="11" width="17.6640625" style="219" customWidth="1"/>
    <col min="12" max="12" width="22.44140625" style="219" customWidth="1"/>
    <col min="13" max="13" width="13" style="218" customWidth="1"/>
    <col min="14" max="14" width="19.44140625" style="218" customWidth="1"/>
    <col min="15" max="15" width="16.33203125" style="218" customWidth="1"/>
    <col min="16" max="16384" width="12.44140625" style="218"/>
  </cols>
  <sheetData>
    <row r="1" spans="1:14" ht="212.7" customHeight="1"/>
    <row r="2" spans="1:14">
      <c r="A2" s="252"/>
      <c r="B2" s="252"/>
      <c r="C2" s="116"/>
      <c r="D2" s="116"/>
      <c r="E2" s="116"/>
      <c r="F2" s="116"/>
      <c r="G2" s="116"/>
      <c r="H2" s="116"/>
      <c r="I2" s="116"/>
      <c r="J2" s="251"/>
      <c r="K2" s="116"/>
      <c r="L2" s="116"/>
      <c r="M2" s="219"/>
    </row>
    <row r="3" spans="1:14" ht="67.2" customHeight="1">
      <c r="A3" s="580" t="s">
        <v>782</v>
      </c>
      <c r="B3" s="580"/>
      <c r="C3" s="580"/>
      <c r="D3" s="580"/>
      <c r="E3" s="580"/>
      <c r="F3" s="580"/>
      <c r="G3" s="250"/>
      <c r="H3" s="250"/>
      <c r="I3" s="250"/>
      <c r="J3" s="249"/>
      <c r="K3" s="249"/>
      <c r="L3" s="249"/>
      <c r="M3" s="249"/>
      <c r="N3" s="249"/>
    </row>
    <row r="4" spans="1:14" ht="58.5" customHeight="1">
      <c r="A4" s="590" t="s">
        <v>445</v>
      </c>
      <c r="B4" s="590"/>
      <c r="C4" s="241" t="s">
        <v>781</v>
      </c>
      <c r="D4" s="241" t="s">
        <v>780</v>
      </c>
      <c r="E4" s="248" t="s">
        <v>779</v>
      </c>
      <c r="F4" s="247"/>
      <c r="G4" s="247"/>
      <c r="H4" s="246"/>
      <c r="I4" s="245"/>
      <c r="J4" s="244" t="s">
        <v>778</v>
      </c>
    </row>
    <row r="5" spans="1:14" ht="58.5" customHeight="1">
      <c r="A5" s="591" t="s">
        <v>777</v>
      </c>
      <c r="B5" s="591"/>
      <c r="C5" s="208" t="s">
        <v>776</v>
      </c>
      <c r="D5" s="208" t="s">
        <v>775</v>
      </c>
      <c r="E5" s="208" t="s">
        <v>775</v>
      </c>
      <c r="I5" s="218"/>
      <c r="J5" s="244"/>
    </row>
    <row r="6" spans="1:14" ht="39" customHeight="1">
      <c r="A6" s="591" t="s">
        <v>774</v>
      </c>
      <c r="B6" s="591"/>
      <c r="C6" s="243" t="s">
        <v>773</v>
      </c>
      <c r="D6" s="243" t="s">
        <v>773</v>
      </c>
      <c r="E6" s="226" t="s">
        <v>772</v>
      </c>
      <c r="I6" s="218"/>
      <c r="J6" s="592" t="s">
        <v>471</v>
      </c>
    </row>
    <row r="7" spans="1:14" ht="28.2" customHeight="1">
      <c r="A7" s="591" t="s">
        <v>771</v>
      </c>
      <c r="B7" s="591"/>
      <c r="C7" s="242" t="s">
        <v>768</v>
      </c>
      <c r="D7" s="242" t="s">
        <v>768</v>
      </c>
      <c r="E7" s="242" t="s">
        <v>770</v>
      </c>
      <c r="I7" s="218"/>
      <c r="J7" s="592"/>
    </row>
    <row r="8" spans="1:14" ht="39.6" customHeight="1">
      <c r="A8" s="591" t="s">
        <v>769</v>
      </c>
      <c r="B8" s="591"/>
      <c r="C8" s="208" t="s">
        <v>768</v>
      </c>
      <c r="D8" s="208" t="s">
        <v>768</v>
      </c>
      <c r="E8" s="208" t="s">
        <v>768</v>
      </c>
      <c r="I8" s="218"/>
      <c r="J8" s="592"/>
    </row>
    <row r="9" spans="1:14" ht="36" customHeight="1">
      <c r="A9" s="591" t="s">
        <v>767</v>
      </c>
      <c r="B9" s="591"/>
      <c r="C9" s="241" t="s">
        <v>766</v>
      </c>
      <c r="D9" s="241" t="s">
        <v>765</v>
      </c>
      <c r="E9" s="241" t="s">
        <v>764</v>
      </c>
      <c r="F9" s="236"/>
      <c r="G9" s="236"/>
      <c r="H9" s="236"/>
      <c r="I9" s="235"/>
      <c r="J9" s="592"/>
    </row>
    <row r="10" spans="1:14" ht="15" customHeight="1">
      <c r="A10" s="240"/>
      <c r="B10" s="239"/>
      <c r="C10" s="239"/>
      <c r="F10" s="236"/>
      <c r="G10" s="236"/>
      <c r="H10" s="236"/>
      <c r="I10" s="235"/>
      <c r="J10" s="592"/>
    </row>
    <row r="11" spans="1:14" ht="33" customHeight="1">
      <c r="A11" s="600" t="s">
        <v>21</v>
      </c>
      <c r="B11" s="600" t="s">
        <v>763</v>
      </c>
      <c r="C11" s="595" t="s">
        <v>751</v>
      </c>
      <c r="D11" s="596"/>
      <c r="E11" s="597"/>
      <c r="F11"/>
      <c r="J11" s="592"/>
    </row>
    <row r="12" spans="1:14" ht="34.950000000000003" customHeight="1">
      <c r="A12" s="601"/>
      <c r="B12" s="601"/>
      <c r="C12" s="238" t="s">
        <v>762</v>
      </c>
      <c r="D12" s="238" t="s">
        <v>761</v>
      </c>
      <c r="E12" s="238" t="s">
        <v>760</v>
      </c>
      <c r="F12" s="236"/>
      <c r="J12" s="592"/>
    </row>
    <row r="13" spans="1:14" ht="18" customHeight="1">
      <c r="A13" s="223">
        <v>1.5</v>
      </c>
      <c r="B13" s="237">
        <v>3.7</v>
      </c>
      <c r="C13" s="196">
        <v>311.3</v>
      </c>
      <c r="D13" s="196">
        <v>522.44500000000005</v>
      </c>
      <c r="E13" s="196">
        <v>295.73500000000001</v>
      </c>
      <c r="F13" s="236"/>
      <c r="J13" s="592"/>
    </row>
    <row r="14" spans="1:14" ht="18" customHeight="1">
      <c r="A14" s="223">
        <v>2.2000000000000002</v>
      </c>
      <c r="B14" s="223">
        <v>5</v>
      </c>
      <c r="C14" s="196">
        <v>335.5</v>
      </c>
      <c r="D14" s="196">
        <v>537.625</v>
      </c>
      <c r="E14" s="196">
        <v>318.72500000000002</v>
      </c>
      <c r="F14" s="236"/>
      <c r="J14" s="592"/>
    </row>
    <row r="15" spans="1:14" ht="18" customHeight="1">
      <c r="A15" s="223">
        <v>4</v>
      </c>
      <c r="B15" s="223">
        <v>8.5</v>
      </c>
      <c r="C15" s="196">
        <v>404.8</v>
      </c>
      <c r="D15" s="196">
        <v>714.72500000000002</v>
      </c>
      <c r="E15" s="196">
        <v>384.56</v>
      </c>
      <c r="F15" s="236"/>
      <c r="J15" s="592"/>
    </row>
    <row r="16" spans="1:14" ht="18" customHeight="1">
      <c r="A16" s="223">
        <v>5.5</v>
      </c>
      <c r="B16" s="223">
        <v>13</v>
      </c>
      <c r="C16" s="196">
        <v>481.8</v>
      </c>
      <c r="D16" s="196">
        <v>770.3850000000001</v>
      </c>
      <c r="E16" s="196">
        <v>457.71</v>
      </c>
      <c r="F16" s="236"/>
      <c r="G16" s="236"/>
      <c r="H16" s="236"/>
      <c r="I16" s="235"/>
      <c r="J16" s="592"/>
    </row>
    <row r="17" spans="1:14" ht="18" customHeight="1">
      <c r="A17" s="223">
        <v>7.5</v>
      </c>
      <c r="B17" s="223">
        <v>18</v>
      </c>
      <c r="C17" s="196">
        <v>530.20000000000005</v>
      </c>
      <c r="D17" s="196">
        <v>786.83</v>
      </c>
      <c r="E17" s="196">
        <v>503.69</v>
      </c>
      <c r="F17" s="231"/>
      <c r="G17" s="231"/>
      <c r="H17" s="231"/>
      <c r="I17" s="234"/>
      <c r="J17" s="592"/>
    </row>
    <row r="18" spans="1:14" s="219" customFormat="1" ht="18" customHeight="1">
      <c r="A18" s="223">
        <v>11</v>
      </c>
      <c r="B18" s="223">
        <v>24</v>
      </c>
      <c r="C18" s="196">
        <v>819.50000000000011</v>
      </c>
      <c r="D18" s="196">
        <v>1082.8400000000001</v>
      </c>
      <c r="E18" s="196">
        <v>778.52500000000009</v>
      </c>
      <c r="F18" s="231"/>
      <c r="G18" s="231"/>
      <c r="H18" s="231"/>
      <c r="I18" s="234"/>
      <c r="J18" s="592"/>
      <c r="M18" s="218"/>
      <c r="N18" s="218"/>
    </row>
    <row r="19" spans="1:14" s="219" customFormat="1" ht="18" customHeight="1">
      <c r="A19" s="223">
        <v>15</v>
      </c>
      <c r="B19" s="223">
        <v>30</v>
      </c>
      <c r="C19" s="196">
        <v>962.50000000000011</v>
      </c>
      <c r="D19" s="196">
        <v>1163.8000000000002</v>
      </c>
      <c r="E19" s="196">
        <v>914.37500000000011</v>
      </c>
      <c r="F19" s="231"/>
      <c r="G19" s="231"/>
      <c r="H19" s="231"/>
      <c r="I19" s="234"/>
      <c r="J19" s="232" t="s">
        <v>759</v>
      </c>
      <c r="M19" s="218"/>
      <c r="N19" s="218"/>
    </row>
    <row r="20" spans="1:14" s="219" customFormat="1" ht="18" customHeight="1">
      <c r="A20" s="223">
        <v>18.5</v>
      </c>
      <c r="B20" s="223">
        <v>37</v>
      </c>
      <c r="C20" s="196">
        <v>1134.1000000000001</v>
      </c>
      <c r="D20" s="196">
        <v>1195.4250000000002</v>
      </c>
      <c r="E20" s="196">
        <v>1077.395</v>
      </c>
      <c r="F20" s="231"/>
      <c r="G20" s="231"/>
      <c r="H20" s="231"/>
      <c r="I20" s="234"/>
      <c r="J20" s="232" t="s">
        <v>759</v>
      </c>
      <c r="M20" s="218"/>
      <c r="N20" s="218"/>
    </row>
    <row r="21" spans="1:14" s="219" customFormat="1" ht="18" customHeight="1">
      <c r="A21" s="223">
        <v>22</v>
      </c>
      <c r="B21" s="223">
        <v>46</v>
      </c>
      <c r="C21" s="196">
        <v>1346.4</v>
      </c>
      <c r="D21" s="196">
        <v>1813.9</v>
      </c>
      <c r="E21" s="196">
        <v>1279.0800000000002</v>
      </c>
      <c r="F21" s="231"/>
      <c r="H21" s="231"/>
      <c r="I21" s="234"/>
      <c r="J21" s="232" t="s">
        <v>759</v>
      </c>
      <c r="M21" s="218"/>
      <c r="N21" s="218"/>
    </row>
    <row r="22" spans="1:14" s="219" customFormat="1" ht="18" customHeight="1">
      <c r="A22" s="223">
        <v>30</v>
      </c>
      <c r="B22" s="223">
        <v>58</v>
      </c>
      <c r="C22" s="196">
        <v>1611.5000000000002</v>
      </c>
      <c r="D22" s="196">
        <v>2105.4</v>
      </c>
      <c r="E22" s="196">
        <v>1530.9250000000002</v>
      </c>
      <c r="F22" s="231"/>
      <c r="H22" s="231"/>
      <c r="I22" s="234"/>
      <c r="J22" s="232" t="s">
        <v>759</v>
      </c>
      <c r="M22" s="218"/>
      <c r="N22" s="218"/>
    </row>
    <row r="23" spans="1:14" s="219" customFormat="1" ht="18" customHeight="1">
      <c r="A23" s="223">
        <v>37</v>
      </c>
      <c r="B23" s="223">
        <v>75</v>
      </c>
      <c r="C23" s="196">
        <v>1974.5000000000002</v>
      </c>
      <c r="D23" s="196">
        <v>2369.4</v>
      </c>
      <c r="E23" s="196">
        <v>1875.7750000000001</v>
      </c>
      <c r="F23" s="231"/>
      <c r="H23" s="231"/>
      <c r="I23" s="234"/>
      <c r="J23" s="232" t="s">
        <v>759</v>
      </c>
      <c r="M23" s="218"/>
      <c r="N23" s="218"/>
    </row>
    <row r="24" spans="1:14" s="219" customFormat="1" ht="18" customHeight="1">
      <c r="A24" s="223">
        <v>45</v>
      </c>
      <c r="B24" s="223">
        <v>90</v>
      </c>
      <c r="C24" s="196">
        <v>2406.8000000000002</v>
      </c>
      <c r="D24" s="196">
        <v>2888.1600000000003</v>
      </c>
      <c r="E24" s="196">
        <v>2286.46</v>
      </c>
      <c r="F24" s="231"/>
      <c r="H24" s="231"/>
      <c r="I24" s="234"/>
      <c r="J24" s="232" t="s">
        <v>759</v>
      </c>
      <c r="M24" s="218"/>
      <c r="N24" s="218"/>
    </row>
    <row r="25" spans="1:14" s="219" customFormat="1" ht="18" customHeight="1">
      <c r="A25" s="223">
        <v>55</v>
      </c>
      <c r="B25" s="223">
        <v>110</v>
      </c>
      <c r="C25" s="196">
        <v>2929.3</v>
      </c>
      <c r="D25" s="196">
        <v>3515.1600000000003</v>
      </c>
      <c r="E25" s="196">
        <v>2782.835</v>
      </c>
      <c r="F25" s="231"/>
      <c r="G25" s="231"/>
      <c r="H25" s="231"/>
      <c r="I25" s="234"/>
      <c r="J25" s="232" t="s">
        <v>759</v>
      </c>
      <c r="M25" s="218"/>
      <c r="N25" s="218"/>
    </row>
    <row r="26" spans="1:14" s="219" customFormat="1" ht="18" customHeight="1">
      <c r="A26" s="223">
        <v>75</v>
      </c>
      <c r="B26" s="223">
        <v>150</v>
      </c>
      <c r="C26" s="196">
        <v>4017.2000000000003</v>
      </c>
      <c r="D26" s="196">
        <v>4820.6400000000003</v>
      </c>
      <c r="E26" s="196">
        <v>3816.3399999999997</v>
      </c>
      <c r="F26" s="231"/>
      <c r="G26" s="231"/>
      <c r="H26" s="231"/>
      <c r="I26" s="234"/>
      <c r="J26" s="232" t="s">
        <v>759</v>
      </c>
      <c r="M26" s="218"/>
      <c r="N26" s="218"/>
    </row>
    <row r="27" spans="1:14" s="219" customFormat="1" ht="18" customHeight="1">
      <c r="A27" s="223">
        <v>90</v>
      </c>
      <c r="B27" s="223">
        <v>170</v>
      </c>
      <c r="C27" s="196">
        <v>4550.7000000000007</v>
      </c>
      <c r="D27" s="196">
        <v>5460.84</v>
      </c>
      <c r="E27" s="196">
        <v>4323.165</v>
      </c>
      <c r="F27" s="231"/>
      <c r="G27" s="231"/>
      <c r="H27" s="231"/>
      <c r="I27" s="234"/>
      <c r="J27" s="232" t="s">
        <v>759</v>
      </c>
      <c r="M27" s="218"/>
      <c r="N27" s="218"/>
    </row>
    <row r="28" spans="1:14" s="219" customFormat="1" ht="18" customHeight="1">
      <c r="A28" s="223">
        <v>110</v>
      </c>
      <c r="B28" s="223">
        <v>210</v>
      </c>
      <c r="C28" s="196">
        <v>5865.2000000000007</v>
      </c>
      <c r="D28" s="196">
        <v>7038.24</v>
      </c>
      <c r="E28" s="196">
        <v>5571.94</v>
      </c>
      <c r="F28" s="231"/>
      <c r="G28" s="231"/>
      <c r="H28" s="231"/>
      <c r="I28" s="234"/>
      <c r="J28" s="232" t="s">
        <v>759</v>
      </c>
      <c r="M28" s="218"/>
      <c r="N28" s="218"/>
    </row>
    <row r="29" spans="1:14" s="219" customFormat="1" ht="18" customHeight="1">
      <c r="A29" s="223">
        <v>132</v>
      </c>
      <c r="B29" s="223">
        <v>250</v>
      </c>
      <c r="C29" s="196">
        <v>7452.5000000000009</v>
      </c>
      <c r="D29" s="196">
        <v>8943</v>
      </c>
      <c r="E29" s="196">
        <v>7079.8750000000009</v>
      </c>
      <c r="F29" s="231"/>
      <c r="G29" s="231"/>
      <c r="H29" s="231"/>
      <c r="I29" s="234"/>
      <c r="J29" s="232" t="s">
        <v>759</v>
      </c>
      <c r="M29" s="218"/>
      <c r="N29" s="218"/>
    </row>
    <row r="30" spans="1:14" s="219" customFormat="1" ht="18" customHeight="1">
      <c r="A30" s="223">
        <v>160</v>
      </c>
      <c r="B30" s="223">
        <v>300</v>
      </c>
      <c r="C30" s="589" t="s">
        <v>471</v>
      </c>
      <c r="D30" s="589" t="s">
        <v>471</v>
      </c>
      <c r="E30" s="589" t="s">
        <v>471</v>
      </c>
      <c r="F30" s="231"/>
      <c r="G30" s="231"/>
      <c r="H30" s="231"/>
      <c r="I30" s="234"/>
      <c r="J30" s="232" t="s">
        <v>759</v>
      </c>
      <c r="M30" s="218"/>
      <c r="N30" s="218"/>
    </row>
    <row r="31" spans="1:14" s="219" customFormat="1" ht="18" customHeight="1">
      <c r="A31" s="223">
        <v>185</v>
      </c>
      <c r="B31" s="223">
        <v>340</v>
      </c>
      <c r="C31" s="589"/>
      <c r="D31" s="589"/>
      <c r="E31" s="589"/>
      <c r="F31" s="231"/>
      <c r="G31" s="231"/>
      <c r="H31" s="231"/>
      <c r="I31" s="234"/>
      <c r="J31" s="232" t="s">
        <v>759</v>
      </c>
      <c r="M31" s="218"/>
      <c r="N31" s="218"/>
    </row>
    <row r="32" spans="1:14" s="219" customFormat="1" ht="18" customHeight="1">
      <c r="A32" s="223">
        <v>200</v>
      </c>
      <c r="B32" s="223">
        <v>380</v>
      </c>
      <c r="C32" s="589"/>
      <c r="D32" s="589"/>
      <c r="E32" s="589"/>
      <c r="F32" s="231"/>
      <c r="G32" s="231"/>
      <c r="H32" s="231"/>
      <c r="I32" s="234"/>
      <c r="J32" s="232"/>
      <c r="M32" s="218"/>
      <c r="N32" s="218"/>
    </row>
    <row r="33" spans="1:14" s="219" customFormat="1" ht="18" customHeight="1">
      <c r="A33" s="223">
        <v>220</v>
      </c>
      <c r="B33" s="223">
        <v>430</v>
      </c>
      <c r="C33" s="589"/>
      <c r="D33" s="589"/>
      <c r="E33" s="589"/>
      <c r="F33" s="231"/>
      <c r="G33" s="231"/>
      <c r="H33" s="231"/>
      <c r="I33" s="234"/>
      <c r="J33" s="232"/>
      <c r="M33" s="218"/>
      <c r="N33" s="218"/>
    </row>
    <row r="34" spans="1:14" s="219" customFormat="1" ht="18" customHeight="1">
      <c r="A34" s="223">
        <v>250</v>
      </c>
      <c r="B34" s="223">
        <v>465</v>
      </c>
      <c r="C34" s="589"/>
      <c r="D34" s="589"/>
      <c r="E34" s="589"/>
      <c r="F34" s="231"/>
      <c r="G34" s="231"/>
      <c r="H34" s="231"/>
      <c r="I34" s="234"/>
      <c r="J34" s="232" t="s">
        <v>759</v>
      </c>
      <c r="M34" s="218"/>
      <c r="N34" s="218"/>
    </row>
    <row r="35" spans="1:14" s="219" customFormat="1" ht="18" customHeight="1">
      <c r="A35" s="223">
        <v>280</v>
      </c>
      <c r="B35" s="223">
        <v>520</v>
      </c>
      <c r="C35" s="589"/>
      <c r="D35" s="589"/>
      <c r="E35" s="589"/>
      <c r="F35" s="231"/>
      <c r="G35" s="231"/>
      <c r="H35" s="231"/>
      <c r="I35" s="234"/>
      <c r="J35" s="232"/>
      <c r="M35" s="218"/>
      <c r="N35" s="218"/>
    </row>
    <row r="36" spans="1:14" s="219" customFormat="1" ht="18" customHeight="1">
      <c r="A36" s="223">
        <v>315</v>
      </c>
      <c r="B36" s="223">
        <v>585</v>
      </c>
      <c r="C36" s="589"/>
      <c r="D36" s="589"/>
      <c r="E36" s="589"/>
      <c r="F36" s="231"/>
      <c r="G36" s="231"/>
      <c r="H36" s="231"/>
      <c r="I36" s="234"/>
      <c r="J36" s="232"/>
      <c r="M36" s="218"/>
      <c r="N36" s="218"/>
    </row>
    <row r="37" spans="1:14" s="219" customFormat="1" ht="18" customHeight="1">
      <c r="A37" s="233">
        <v>355</v>
      </c>
      <c r="B37" s="223">
        <v>650</v>
      </c>
      <c r="C37" s="589"/>
      <c r="D37" s="589"/>
      <c r="E37" s="589"/>
      <c r="F37" s="230"/>
      <c r="G37" s="230"/>
      <c r="H37" s="231"/>
      <c r="I37" s="230"/>
      <c r="J37" s="232"/>
      <c r="M37" s="218"/>
      <c r="N37" s="218"/>
    </row>
    <row r="38" spans="1:14">
      <c r="A38" s="223">
        <v>400</v>
      </c>
      <c r="B38" s="223">
        <v>754</v>
      </c>
      <c r="C38" s="589"/>
      <c r="D38" s="589"/>
      <c r="E38" s="589"/>
      <c r="F38" s="230"/>
      <c r="G38" s="230"/>
      <c r="H38" s="231"/>
      <c r="I38" s="230"/>
    </row>
    <row r="39" spans="1:14">
      <c r="A39" s="223">
        <v>450</v>
      </c>
      <c r="B39" s="223">
        <v>850</v>
      </c>
      <c r="C39" s="589"/>
      <c r="D39" s="589"/>
      <c r="E39" s="589"/>
      <c r="F39" s="225"/>
      <c r="G39" s="225"/>
      <c r="H39" s="225"/>
      <c r="I39" s="224"/>
    </row>
    <row r="40" spans="1:14">
      <c r="A40" s="223">
        <v>500</v>
      </c>
      <c r="B40" s="223">
        <v>930</v>
      </c>
      <c r="C40" s="589"/>
      <c r="D40" s="589"/>
      <c r="E40" s="589"/>
      <c r="F40" s="225"/>
      <c r="G40" s="225"/>
      <c r="H40" s="225"/>
      <c r="I40" s="224"/>
    </row>
    <row r="41" spans="1:14">
      <c r="A41" s="223">
        <v>560</v>
      </c>
      <c r="B41" s="223">
        <v>1050</v>
      </c>
      <c r="C41" s="589"/>
      <c r="D41" s="589"/>
      <c r="E41" s="589"/>
      <c r="F41" s="225"/>
      <c r="G41" s="225"/>
      <c r="H41" s="225"/>
      <c r="I41" s="224"/>
    </row>
    <row r="42" spans="1:14">
      <c r="F42" s="225"/>
      <c r="G42" s="225"/>
      <c r="H42" s="225"/>
      <c r="I42" s="224"/>
    </row>
    <row r="43" spans="1:14" ht="28.95" customHeight="1">
      <c r="A43" s="590" t="s">
        <v>758</v>
      </c>
      <c r="B43" s="590"/>
      <c r="C43" s="590"/>
      <c r="F43" s="225"/>
      <c r="G43" s="225"/>
      <c r="H43" s="225"/>
      <c r="I43" s="224"/>
    </row>
    <row r="44" spans="1:14" ht="45">
      <c r="A44" s="229" t="s">
        <v>757</v>
      </c>
      <c r="B44" s="228" t="s">
        <v>756</v>
      </c>
      <c r="C44" s="227" t="s">
        <v>751</v>
      </c>
      <c r="F44" s="225"/>
      <c r="G44" s="225"/>
      <c r="H44" s="225"/>
      <c r="I44" s="224"/>
    </row>
    <row r="45" spans="1:14" ht="15" customHeight="1">
      <c r="A45" s="226">
        <v>0.75</v>
      </c>
      <c r="B45" s="222" t="s">
        <v>755</v>
      </c>
      <c r="C45" s="196">
        <v>251.90000000000003</v>
      </c>
      <c r="F45" s="225"/>
      <c r="G45" s="225"/>
      <c r="H45" s="225"/>
      <c r="I45" s="224"/>
    </row>
    <row r="46" spans="1:14">
      <c r="A46" s="223">
        <v>1.5</v>
      </c>
      <c r="B46" s="222" t="s">
        <v>754</v>
      </c>
      <c r="C46" s="196">
        <v>258.5</v>
      </c>
      <c r="F46" s="225"/>
      <c r="G46" s="225"/>
      <c r="H46" s="225"/>
      <c r="I46" s="224"/>
    </row>
    <row r="47" spans="1:14">
      <c r="A47" s="223">
        <v>2.2000000000000002</v>
      </c>
      <c r="B47" s="222" t="s">
        <v>753</v>
      </c>
      <c r="C47" s="196">
        <v>269.5</v>
      </c>
    </row>
    <row r="50" spans="1:3" ht="15.6" thickBot="1"/>
    <row r="51" spans="1:3" ht="64.2" customHeight="1">
      <c r="A51" s="585" t="s">
        <v>752</v>
      </c>
      <c r="B51" s="586"/>
      <c r="C51" s="221" t="s">
        <v>751</v>
      </c>
    </row>
    <row r="52" spans="1:3" ht="64.2" customHeight="1">
      <c r="A52" s="587" t="s">
        <v>750</v>
      </c>
      <c r="B52" s="588"/>
      <c r="C52" s="196">
        <v>330</v>
      </c>
    </row>
    <row r="53" spans="1:3" ht="64.2" customHeight="1">
      <c r="A53" s="593" t="s">
        <v>749</v>
      </c>
      <c r="B53" s="594"/>
      <c r="C53" s="196">
        <v>491.70000000000005</v>
      </c>
    </row>
    <row r="54" spans="1:3" ht="83.4" customHeight="1">
      <c r="A54" s="583" t="s">
        <v>748</v>
      </c>
      <c r="B54" s="584"/>
      <c r="C54" s="196">
        <v>330</v>
      </c>
    </row>
    <row r="55" spans="1:3" ht="66" customHeight="1">
      <c r="A55" s="581" t="s">
        <v>747</v>
      </c>
      <c r="B55" s="582"/>
      <c r="C55" s="196">
        <v>440.00000000000006</v>
      </c>
    </row>
    <row r="56" spans="1:3" ht="52.95" customHeight="1">
      <c r="A56" s="581" t="s">
        <v>746</v>
      </c>
      <c r="B56" s="582"/>
      <c r="C56" s="196">
        <v>269.5</v>
      </c>
    </row>
    <row r="57" spans="1:3" ht="81" customHeight="1">
      <c r="A57" s="581" t="s">
        <v>745</v>
      </c>
      <c r="B57" s="582"/>
      <c r="C57" s="196">
        <v>330</v>
      </c>
    </row>
    <row r="58" spans="1:3" ht="79.2" customHeight="1">
      <c r="A58" s="581" t="s">
        <v>744</v>
      </c>
      <c r="B58" s="582"/>
      <c r="C58" s="196">
        <v>330</v>
      </c>
    </row>
    <row r="59" spans="1:3" ht="96" customHeight="1">
      <c r="A59" s="598" t="s">
        <v>743</v>
      </c>
      <c r="B59" s="599"/>
      <c r="C59" s="196">
        <v>56.1</v>
      </c>
    </row>
    <row r="60" spans="1:3" ht="99" customHeight="1">
      <c r="A60" s="581" t="s">
        <v>742</v>
      </c>
      <c r="B60" s="582"/>
      <c r="C60" s="196">
        <v>56.1</v>
      </c>
    </row>
    <row r="61" spans="1:3" ht="91.2" customHeight="1">
      <c r="A61" s="581" t="s">
        <v>741</v>
      </c>
      <c r="B61" s="582"/>
      <c r="C61" s="196">
        <v>56.1</v>
      </c>
    </row>
    <row r="62" spans="1:3" ht="46.95" customHeight="1">
      <c r="A62" s="581" t="s">
        <v>740</v>
      </c>
      <c r="B62" s="582"/>
      <c r="C62" s="196">
        <v>37.400000000000006</v>
      </c>
    </row>
  </sheetData>
  <mergeCells count="27">
    <mergeCell ref="J6:J18"/>
    <mergeCell ref="E30:E41"/>
    <mergeCell ref="A62:B62"/>
    <mergeCell ref="A53:B53"/>
    <mergeCell ref="A56:B56"/>
    <mergeCell ref="A57:B57"/>
    <mergeCell ref="A58:B58"/>
    <mergeCell ref="A60:B60"/>
    <mergeCell ref="A61:B61"/>
    <mergeCell ref="C11:E11"/>
    <mergeCell ref="A59:B59"/>
    <mergeCell ref="A11:A12"/>
    <mergeCell ref="B11:B12"/>
    <mergeCell ref="A43:C43"/>
    <mergeCell ref="A9:B9"/>
    <mergeCell ref="A3:F3"/>
    <mergeCell ref="A55:B55"/>
    <mergeCell ref="A54:B54"/>
    <mergeCell ref="A51:B51"/>
    <mergeCell ref="A52:B52"/>
    <mergeCell ref="C30:C41"/>
    <mergeCell ref="D30:D41"/>
    <mergeCell ref="A4:B4"/>
    <mergeCell ref="A5:B5"/>
    <mergeCell ref="A6:B6"/>
    <mergeCell ref="A7:B7"/>
    <mergeCell ref="A8:B8"/>
  </mergeCells>
  <pageMargins left="0.23622047244094499" right="0.23622047244094499" top="0.43307086614173201" bottom="0.74803149606299202" header="0.31496062992126" footer="0.31496062992126"/>
  <pageSetup paperSize="9" scale="82" firstPageNumber="64" fitToHeight="0" orientation="portrait" useFirstPageNumber="1" r:id="rId1"/>
  <headerFooter>
    <oddFooter>Страница &amp;P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E9D8-5FB0-4FF2-954D-C1E57E626F40}">
  <sheetPr codeName="Лист5">
    <tabColor indexed="10"/>
    <pageSetUpPr fitToPage="1"/>
  </sheetPr>
  <dimension ref="A1:AQ391"/>
  <sheetViews>
    <sheetView topLeftCell="A10" zoomScale="70" zoomScaleNormal="70" zoomScaleSheetLayoutView="85" zoomScalePageLayoutView="55" workbookViewId="0">
      <selection activeCell="K361" sqref="K361"/>
    </sheetView>
  </sheetViews>
  <sheetFormatPr defaultColWidth="10" defaultRowHeight="15"/>
  <cols>
    <col min="1" max="2" width="23" style="58" customWidth="1"/>
    <col min="3" max="3" width="20" style="59" customWidth="1"/>
    <col min="4" max="4" width="23.5546875" style="60" customWidth="1"/>
    <col min="5" max="5" width="18.33203125" style="61" customWidth="1"/>
    <col min="6" max="6" width="20.44140625" style="60" customWidth="1"/>
    <col min="7" max="7" width="18.33203125" style="62" customWidth="1"/>
    <col min="8" max="8" width="11.6640625" style="63" customWidth="1"/>
    <col min="9" max="9" width="10" style="64"/>
    <col min="10" max="10" width="13.33203125" style="64" customWidth="1"/>
    <col min="11" max="257" width="10" style="64"/>
    <col min="258" max="258" width="23" style="64" customWidth="1"/>
    <col min="259" max="259" width="20" style="64" customWidth="1"/>
    <col min="260" max="260" width="23.5546875" style="64" customWidth="1"/>
    <col min="261" max="261" width="18.33203125" style="64" customWidth="1"/>
    <col min="262" max="262" width="20.44140625" style="64" customWidth="1"/>
    <col min="263" max="263" width="18.33203125" style="64" customWidth="1"/>
    <col min="264" max="264" width="11.6640625" style="64" customWidth="1"/>
    <col min="265" max="265" width="10" style="64"/>
    <col min="266" max="266" width="13.33203125" style="64" customWidth="1"/>
    <col min="267" max="513" width="10" style="64"/>
    <col min="514" max="514" width="23" style="64" customWidth="1"/>
    <col min="515" max="515" width="20" style="64" customWidth="1"/>
    <col min="516" max="516" width="23.5546875" style="64" customWidth="1"/>
    <col min="517" max="517" width="18.33203125" style="64" customWidth="1"/>
    <col min="518" max="518" width="20.44140625" style="64" customWidth="1"/>
    <col min="519" max="519" width="18.33203125" style="64" customWidth="1"/>
    <col min="520" max="520" width="11.6640625" style="64" customWidth="1"/>
    <col min="521" max="521" width="10" style="64"/>
    <col min="522" max="522" width="13.33203125" style="64" customWidth="1"/>
    <col min="523" max="769" width="10" style="64"/>
    <col min="770" max="770" width="23" style="64" customWidth="1"/>
    <col min="771" max="771" width="20" style="64" customWidth="1"/>
    <col min="772" max="772" width="23.5546875" style="64" customWidth="1"/>
    <col min="773" max="773" width="18.33203125" style="64" customWidth="1"/>
    <col min="774" max="774" width="20.44140625" style="64" customWidth="1"/>
    <col min="775" max="775" width="18.33203125" style="64" customWidth="1"/>
    <col min="776" max="776" width="11.6640625" style="64" customWidth="1"/>
    <col min="777" max="777" width="10" style="64"/>
    <col min="778" max="778" width="13.33203125" style="64" customWidth="1"/>
    <col min="779" max="1025" width="10" style="64"/>
    <col min="1026" max="1026" width="23" style="64" customWidth="1"/>
    <col min="1027" max="1027" width="20" style="64" customWidth="1"/>
    <col min="1028" max="1028" width="23.5546875" style="64" customWidth="1"/>
    <col min="1029" max="1029" width="18.33203125" style="64" customWidth="1"/>
    <col min="1030" max="1030" width="20.44140625" style="64" customWidth="1"/>
    <col min="1031" max="1031" width="18.33203125" style="64" customWidth="1"/>
    <col min="1032" max="1032" width="11.6640625" style="64" customWidth="1"/>
    <col min="1033" max="1033" width="10" style="64"/>
    <col min="1034" max="1034" width="13.33203125" style="64" customWidth="1"/>
    <col min="1035" max="1281" width="10" style="64"/>
    <col min="1282" max="1282" width="23" style="64" customWidth="1"/>
    <col min="1283" max="1283" width="20" style="64" customWidth="1"/>
    <col min="1284" max="1284" width="23.5546875" style="64" customWidth="1"/>
    <col min="1285" max="1285" width="18.33203125" style="64" customWidth="1"/>
    <col min="1286" max="1286" width="20.44140625" style="64" customWidth="1"/>
    <col min="1287" max="1287" width="18.33203125" style="64" customWidth="1"/>
    <col min="1288" max="1288" width="11.6640625" style="64" customWidth="1"/>
    <col min="1289" max="1289" width="10" style="64"/>
    <col min="1290" max="1290" width="13.33203125" style="64" customWidth="1"/>
    <col min="1291" max="1537" width="10" style="64"/>
    <col min="1538" max="1538" width="23" style="64" customWidth="1"/>
    <col min="1539" max="1539" width="20" style="64" customWidth="1"/>
    <col min="1540" max="1540" width="23.5546875" style="64" customWidth="1"/>
    <col min="1541" max="1541" width="18.33203125" style="64" customWidth="1"/>
    <col min="1542" max="1542" width="20.44140625" style="64" customWidth="1"/>
    <col min="1543" max="1543" width="18.33203125" style="64" customWidth="1"/>
    <col min="1544" max="1544" width="11.6640625" style="64" customWidth="1"/>
    <col min="1545" max="1545" width="10" style="64"/>
    <col min="1546" max="1546" width="13.33203125" style="64" customWidth="1"/>
    <col min="1547" max="1793" width="10" style="64"/>
    <col min="1794" max="1794" width="23" style="64" customWidth="1"/>
    <col min="1795" max="1795" width="20" style="64" customWidth="1"/>
    <col min="1796" max="1796" width="23.5546875" style="64" customWidth="1"/>
    <col min="1797" max="1797" width="18.33203125" style="64" customWidth="1"/>
    <col min="1798" max="1798" width="20.44140625" style="64" customWidth="1"/>
    <col min="1799" max="1799" width="18.33203125" style="64" customWidth="1"/>
    <col min="1800" max="1800" width="11.6640625" style="64" customWidth="1"/>
    <col min="1801" max="1801" width="10" style="64"/>
    <col min="1802" max="1802" width="13.33203125" style="64" customWidth="1"/>
    <col min="1803" max="2049" width="10" style="64"/>
    <col min="2050" max="2050" width="23" style="64" customWidth="1"/>
    <col min="2051" max="2051" width="20" style="64" customWidth="1"/>
    <col min="2052" max="2052" width="23.5546875" style="64" customWidth="1"/>
    <col min="2053" max="2053" width="18.33203125" style="64" customWidth="1"/>
    <col min="2054" max="2054" width="20.44140625" style="64" customWidth="1"/>
    <col min="2055" max="2055" width="18.33203125" style="64" customWidth="1"/>
    <col min="2056" max="2056" width="11.6640625" style="64" customWidth="1"/>
    <col min="2057" max="2057" width="10" style="64"/>
    <col min="2058" max="2058" width="13.33203125" style="64" customWidth="1"/>
    <col min="2059" max="2305" width="10" style="64"/>
    <col min="2306" max="2306" width="23" style="64" customWidth="1"/>
    <col min="2307" max="2307" width="20" style="64" customWidth="1"/>
    <col min="2308" max="2308" width="23.5546875" style="64" customWidth="1"/>
    <col min="2309" max="2309" width="18.33203125" style="64" customWidth="1"/>
    <col min="2310" max="2310" width="20.44140625" style="64" customWidth="1"/>
    <col min="2311" max="2311" width="18.33203125" style="64" customWidth="1"/>
    <col min="2312" max="2312" width="11.6640625" style="64" customWidth="1"/>
    <col min="2313" max="2313" width="10" style="64"/>
    <col min="2314" max="2314" width="13.33203125" style="64" customWidth="1"/>
    <col min="2315" max="2561" width="10" style="64"/>
    <col min="2562" max="2562" width="23" style="64" customWidth="1"/>
    <col min="2563" max="2563" width="20" style="64" customWidth="1"/>
    <col min="2564" max="2564" width="23.5546875" style="64" customWidth="1"/>
    <col min="2565" max="2565" width="18.33203125" style="64" customWidth="1"/>
    <col min="2566" max="2566" width="20.44140625" style="64" customWidth="1"/>
    <col min="2567" max="2567" width="18.33203125" style="64" customWidth="1"/>
    <col min="2568" max="2568" width="11.6640625" style="64" customWidth="1"/>
    <col min="2569" max="2569" width="10" style="64"/>
    <col min="2570" max="2570" width="13.33203125" style="64" customWidth="1"/>
    <col min="2571" max="2817" width="10" style="64"/>
    <col min="2818" max="2818" width="23" style="64" customWidth="1"/>
    <col min="2819" max="2819" width="20" style="64" customWidth="1"/>
    <col min="2820" max="2820" width="23.5546875" style="64" customWidth="1"/>
    <col min="2821" max="2821" width="18.33203125" style="64" customWidth="1"/>
    <col min="2822" max="2822" width="20.44140625" style="64" customWidth="1"/>
    <col min="2823" max="2823" width="18.33203125" style="64" customWidth="1"/>
    <col min="2824" max="2824" width="11.6640625" style="64" customWidth="1"/>
    <col min="2825" max="2825" width="10" style="64"/>
    <col min="2826" max="2826" width="13.33203125" style="64" customWidth="1"/>
    <col min="2827" max="3073" width="10" style="64"/>
    <col min="3074" max="3074" width="23" style="64" customWidth="1"/>
    <col min="3075" max="3075" width="20" style="64" customWidth="1"/>
    <col min="3076" max="3076" width="23.5546875" style="64" customWidth="1"/>
    <col min="3077" max="3077" width="18.33203125" style="64" customWidth="1"/>
    <col min="3078" max="3078" width="20.44140625" style="64" customWidth="1"/>
    <col min="3079" max="3079" width="18.33203125" style="64" customWidth="1"/>
    <col min="3080" max="3080" width="11.6640625" style="64" customWidth="1"/>
    <col min="3081" max="3081" width="10" style="64"/>
    <col min="3082" max="3082" width="13.33203125" style="64" customWidth="1"/>
    <col min="3083" max="3329" width="10" style="64"/>
    <col min="3330" max="3330" width="23" style="64" customWidth="1"/>
    <col min="3331" max="3331" width="20" style="64" customWidth="1"/>
    <col min="3332" max="3332" width="23.5546875" style="64" customWidth="1"/>
    <col min="3333" max="3333" width="18.33203125" style="64" customWidth="1"/>
    <col min="3334" max="3334" width="20.44140625" style="64" customWidth="1"/>
    <col min="3335" max="3335" width="18.33203125" style="64" customWidth="1"/>
    <col min="3336" max="3336" width="11.6640625" style="64" customWidth="1"/>
    <col min="3337" max="3337" width="10" style="64"/>
    <col min="3338" max="3338" width="13.33203125" style="64" customWidth="1"/>
    <col min="3339" max="3585" width="10" style="64"/>
    <col min="3586" max="3586" width="23" style="64" customWidth="1"/>
    <col min="3587" max="3587" width="20" style="64" customWidth="1"/>
    <col min="3588" max="3588" width="23.5546875" style="64" customWidth="1"/>
    <col min="3589" max="3589" width="18.33203125" style="64" customWidth="1"/>
    <col min="3590" max="3590" width="20.44140625" style="64" customWidth="1"/>
    <col min="3591" max="3591" width="18.33203125" style="64" customWidth="1"/>
    <col min="3592" max="3592" width="11.6640625" style="64" customWidth="1"/>
    <col min="3593" max="3593" width="10" style="64"/>
    <col min="3594" max="3594" width="13.33203125" style="64" customWidth="1"/>
    <col min="3595" max="3841" width="10" style="64"/>
    <col min="3842" max="3842" width="23" style="64" customWidth="1"/>
    <col min="3843" max="3843" width="20" style="64" customWidth="1"/>
    <col min="3844" max="3844" width="23.5546875" style="64" customWidth="1"/>
    <col min="3845" max="3845" width="18.33203125" style="64" customWidth="1"/>
    <col min="3846" max="3846" width="20.44140625" style="64" customWidth="1"/>
    <col min="3847" max="3847" width="18.33203125" style="64" customWidth="1"/>
    <col min="3848" max="3848" width="11.6640625" style="64" customWidth="1"/>
    <col min="3849" max="3849" width="10" style="64"/>
    <col min="3850" max="3850" width="13.33203125" style="64" customWidth="1"/>
    <col min="3851" max="4097" width="10" style="64"/>
    <col min="4098" max="4098" width="23" style="64" customWidth="1"/>
    <col min="4099" max="4099" width="20" style="64" customWidth="1"/>
    <col min="4100" max="4100" width="23.5546875" style="64" customWidth="1"/>
    <col min="4101" max="4101" width="18.33203125" style="64" customWidth="1"/>
    <col min="4102" max="4102" width="20.44140625" style="64" customWidth="1"/>
    <col min="4103" max="4103" width="18.33203125" style="64" customWidth="1"/>
    <col min="4104" max="4104" width="11.6640625" style="64" customWidth="1"/>
    <col min="4105" max="4105" width="10" style="64"/>
    <col min="4106" max="4106" width="13.33203125" style="64" customWidth="1"/>
    <col min="4107" max="4353" width="10" style="64"/>
    <col min="4354" max="4354" width="23" style="64" customWidth="1"/>
    <col min="4355" max="4355" width="20" style="64" customWidth="1"/>
    <col min="4356" max="4356" width="23.5546875" style="64" customWidth="1"/>
    <col min="4357" max="4357" width="18.33203125" style="64" customWidth="1"/>
    <col min="4358" max="4358" width="20.44140625" style="64" customWidth="1"/>
    <col min="4359" max="4359" width="18.33203125" style="64" customWidth="1"/>
    <col min="4360" max="4360" width="11.6640625" style="64" customWidth="1"/>
    <col min="4361" max="4361" width="10" style="64"/>
    <col min="4362" max="4362" width="13.33203125" style="64" customWidth="1"/>
    <col min="4363" max="4609" width="10" style="64"/>
    <col min="4610" max="4610" width="23" style="64" customWidth="1"/>
    <col min="4611" max="4611" width="20" style="64" customWidth="1"/>
    <col min="4612" max="4612" width="23.5546875" style="64" customWidth="1"/>
    <col min="4613" max="4613" width="18.33203125" style="64" customWidth="1"/>
    <col min="4614" max="4614" width="20.44140625" style="64" customWidth="1"/>
    <col min="4615" max="4615" width="18.33203125" style="64" customWidth="1"/>
    <col min="4616" max="4616" width="11.6640625" style="64" customWidth="1"/>
    <col min="4617" max="4617" width="10" style="64"/>
    <col min="4618" max="4618" width="13.33203125" style="64" customWidth="1"/>
    <col min="4619" max="4865" width="10" style="64"/>
    <col min="4866" max="4866" width="23" style="64" customWidth="1"/>
    <col min="4867" max="4867" width="20" style="64" customWidth="1"/>
    <col min="4868" max="4868" width="23.5546875" style="64" customWidth="1"/>
    <col min="4869" max="4869" width="18.33203125" style="64" customWidth="1"/>
    <col min="4870" max="4870" width="20.44140625" style="64" customWidth="1"/>
    <col min="4871" max="4871" width="18.33203125" style="64" customWidth="1"/>
    <col min="4872" max="4872" width="11.6640625" style="64" customWidth="1"/>
    <col min="4873" max="4873" width="10" style="64"/>
    <col min="4874" max="4874" width="13.33203125" style="64" customWidth="1"/>
    <col min="4875" max="5121" width="10" style="64"/>
    <col min="5122" max="5122" width="23" style="64" customWidth="1"/>
    <col min="5123" max="5123" width="20" style="64" customWidth="1"/>
    <col min="5124" max="5124" width="23.5546875" style="64" customWidth="1"/>
    <col min="5125" max="5125" width="18.33203125" style="64" customWidth="1"/>
    <col min="5126" max="5126" width="20.44140625" style="64" customWidth="1"/>
    <col min="5127" max="5127" width="18.33203125" style="64" customWidth="1"/>
    <col min="5128" max="5128" width="11.6640625" style="64" customWidth="1"/>
    <col min="5129" max="5129" width="10" style="64"/>
    <col min="5130" max="5130" width="13.33203125" style="64" customWidth="1"/>
    <col min="5131" max="5377" width="10" style="64"/>
    <col min="5378" max="5378" width="23" style="64" customWidth="1"/>
    <col min="5379" max="5379" width="20" style="64" customWidth="1"/>
    <col min="5380" max="5380" width="23.5546875" style="64" customWidth="1"/>
    <col min="5381" max="5381" width="18.33203125" style="64" customWidth="1"/>
    <col min="5382" max="5382" width="20.44140625" style="64" customWidth="1"/>
    <col min="5383" max="5383" width="18.33203125" style="64" customWidth="1"/>
    <col min="5384" max="5384" width="11.6640625" style="64" customWidth="1"/>
    <col min="5385" max="5385" width="10" style="64"/>
    <col min="5386" max="5386" width="13.33203125" style="64" customWidth="1"/>
    <col min="5387" max="5633" width="10" style="64"/>
    <col min="5634" max="5634" width="23" style="64" customWidth="1"/>
    <col min="5635" max="5635" width="20" style="64" customWidth="1"/>
    <col min="5636" max="5636" width="23.5546875" style="64" customWidth="1"/>
    <col min="5637" max="5637" width="18.33203125" style="64" customWidth="1"/>
    <col min="5638" max="5638" width="20.44140625" style="64" customWidth="1"/>
    <col min="5639" max="5639" width="18.33203125" style="64" customWidth="1"/>
    <col min="5640" max="5640" width="11.6640625" style="64" customWidth="1"/>
    <col min="5641" max="5641" width="10" style="64"/>
    <col min="5642" max="5642" width="13.33203125" style="64" customWidth="1"/>
    <col min="5643" max="5889" width="10" style="64"/>
    <col min="5890" max="5890" width="23" style="64" customWidth="1"/>
    <col min="5891" max="5891" width="20" style="64" customWidth="1"/>
    <col min="5892" max="5892" width="23.5546875" style="64" customWidth="1"/>
    <col min="5893" max="5893" width="18.33203125" style="64" customWidth="1"/>
    <col min="5894" max="5894" width="20.44140625" style="64" customWidth="1"/>
    <col min="5895" max="5895" width="18.33203125" style="64" customWidth="1"/>
    <col min="5896" max="5896" width="11.6640625" style="64" customWidth="1"/>
    <col min="5897" max="5897" width="10" style="64"/>
    <col min="5898" max="5898" width="13.33203125" style="64" customWidth="1"/>
    <col min="5899" max="6145" width="10" style="64"/>
    <col min="6146" max="6146" width="23" style="64" customWidth="1"/>
    <col min="6147" max="6147" width="20" style="64" customWidth="1"/>
    <col min="6148" max="6148" width="23.5546875" style="64" customWidth="1"/>
    <col min="6149" max="6149" width="18.33203125" style="64" customWidth="1"/>
    <col min="6150" max="6150" width="20.44140625" style="64" customWidth="1"/>
    <col min="6151" max="6151" width="18.33203125" style="64" customWidth="1"/>
    <col min="6152" max="6152" width="11.6640625" style="64" customWidth="1"/>
    <col min="6153" max="6153" width="10" style="64"/>
    <col min="6154" max="6154" width="13.33203125" style="64" customWidth="1"/>
    <col min="6155" max="6401" width="10" style="64"/>
    <col min="6402" max="6402" width="23" style="64" customWidth="1"/>
    <col min="6403" max="6403" width="20" style="64" customWidth="1"/>
    <col min="6404" max="6404" width="23.5546875" style="64" customWidth="1"/>
    <col min="6405" max="6405" width="18.33203125" style="64" customWidth="1"/>
    <col min="6406" max="6406" width="20.44140625" style="64" customWidth="1"/>
    <col min="6407" max="6407" width="18.33203125" style="64" customWidth="1"/>
    <col min="6408" max="6408" width="11.6640625" style="64" customWidth="1"/>
    <col min="6409" max="6409" width="10" style="64"/>
    <col min="6410" max="6410" width="13.33203125" style="64" customWidth="1"/>
    <col min="6411" max="6657" width="10" style="64"/>
    <col min="6658" max="6658" width="23" style="64" customWidth="1"/>
    <col min="6659" max="6659" width="20" style="64" customWidth="1"/>
    <col min="6660" max="6660" width="23.5546875" style="64" customWidth="1"/>
    <col min="6661" max="6661" width="18.33203125" style="64" customWidth="1"/>
    <col min="6662" max="6662" width="20.44140625" style="64" customWidth="1"/>
    <col min="6663" max="6663" width="18.33203125" style="64" customWidth="1"/>
    <col min="6664" max="6664" width="11.6640625" style="64" customWidth="1"/>
    <col min="6665" max="6665" width="10" style="64"/>
    <col min="6666" max="6666" width="13.33203125" style="64" customWidth="1"/>
    <col min="6667" max="6913" width="10" style="64"/>
    <col min="6914" max="6914" width="23" style="64" customWidth="1"/>
    <col min="6915" max="6915" width="20" style="64" customWidth="1"/>
    <col min="6916" max="6916" width="23.5546875" style="64" customWidth="1"/>
    <col min="6917" max="6917" width="18.33203125" style="64" customWidth="1"/>
    <col min="6918" max="6918" width="20.44140625" style="64" customWidth="1"/>
    <col min="6919" max="6919" width="18.33203125" style="64" customWidth="1"/>
    <col min="6920" max="6920" width="11.6640625" style="64" customWidth="1"/>
    <col min="6921" max="6921" width="10" style="64"/>
    <col min="6922" max="6922" width="13.33203125" style="64" customWidth="1"/>
    <col min="6923" max="7169" width="10" style="64"/>
    <col min="7170" max="7170" width="23" style="64" customWidth="1"/>
    <col min="7171" max="7171" width="20" style="64" customWidth="1"/>
    <col min="7172" max="7172" width="23.5546875" style="64" customWidth="1"/>
    <col min="7173" max="7173" width="18.33203125" style="64" customWidth="1"/>
    <col min="7174" max="7174" width="20.44140625" style="64" customWidth="1"/>
    <col min="7175" max="7175" width="18.33203125" style="64" customWidth="1"/>
    <col min="7176" max="7176" width="11.6640625" style="64" customWidth="1"/>
    <col min="7177" max="7177" width="10" style="64"/>
    <col min="7178" max="7178" width="13.33203125" style="64" customWidth="1"/>
    <col min="7179" max="7425" width="10" style="64"/>
    <col min="7426" max="7426" width="23" style="64" customWidth="1"/>
    <col min="7427" max="7427" width="20" style="64" customWidth="1"/>
    <col min="7428" max="7428" width="23.5546875" style="64" customWidth="1"/>
    <col min="7429" max="7429" width="18.33203125" style="64" customWidth="1"/>
    <col min="7430" max="7430" width="20.44140625" style="64" customWidth="1"/>
    <col min="7431" max="7431" width="18.33203125" style="64" customWidth="1"/>
    <col min="7432" max="7432" width="11.6640625" style="64" customWidth="1"/>
    <col min="7433" max="7433" width="10" style="64"/>
    <col min="7434" max="7434" width="13.33203125" style="64" customWidth="1"/>
    <col min="7435" max="7681" width="10" style="64"/>
    <col min="7682" max="7682" width="23" style="64" customWidth="1"/>
    <col min="7683" max="7683" width="20" style="64" customWidth="1"/>
    <col min="7684" max="7684" width="23.5546875" style="64" customWidth="1"/>
    <col min="7685" max="7685" width="18.33203125" style="64" customWidth="1"/>
    <col min="7686" max="7686" width="20.44140625" style="64" customWidth="1"/>
    <col min="7687" max="7687" width="18.33203125" style="64" customWidth="1"/>
    <col min="7688" max="7688" width="11.6640625" style="64" customWidth="1"/>
    <col min="7689" max="7689" width="10" style="64"/>
    <col min="7690" max="7690" width="13.33203125" style="64" customWidth="1"/>
    <col min="7691" max="7937" width="10" style="64"/>
    <col min="7938" max="7938" width="23" style="64" customWidth="1"/>
    <col min="7939" max="7939" width="20" style="64" customWidth="1"/>
    <col min="7940" max="7940" width="23.5546875" style="64" customWidth="1"/>
    <col min="7941" max="7941" width="18.33203125" style="64" customWidth="1"/>
    <col min="7942" max="7942" width="20.44140625" style="64" customWidth="1"/>
    <col min="7943" max="7943" width="18.33203125" style="64" customWidth="1"/>
    <col min="7944" max="7944" width="11.6640625" style="64" customWidth="1"/>
    <col min="7945" max="7945" width="10" style="64"/>
    <col min="7946" max="7946" width="13.33203125" style="64" customWidth="1"/>
    <col min="7947" max="8193" width="10" style="64"/>
    <col min="8194" max="8194" width="23" style="64" customWidth="1"/>
    <col min="8195" max="8195" width="20" style="64" customWidth="1"/>
    <col min="8196" max="8196" width="23.5546875" style="64" customWidth="1"/>
    <col min="8197" max="8197" width="18.33203125" style="64" customWidth="1"/>
    <col min="8198" max="8198" width="20.44140625" style="64" customWidth="1"/>
    <col min="8199" max="8199" width="18.33203125" style="64" customWidth="1"/>
    <col min="8200" max="8200" width="11.6640625" style="64" customWidth="1"/>
    <col min="8201" max="8201" width="10" style="64"/>
    <col min="8202" max="8202" width="13.33203125" style="64" customWidth="1"/>
    <col min="8203" max="8449" width="10" style="64"/>
    <col min="8450" max="8450" width="23" style="64" customWidth="1"/>
    <col min="8451" max="8451" width="20" style="64" customWidth="1"/>
    <col min="8452" max="8452" width="23.5546875" style="64" customWidth="1"/>
    <col min="8453" max="8453" width="18.33203125" style="64" customWidth="1"/>
    <col min="8454" max="8454" width="20.44140625" style="64" customWidth="1"/>
    <col min="8455" max="8455" width="18.33203125" style="64" customWidth="1"/>
    <col min="8456" max="8456" width="11.6640625" style="64" customWidth="1"/>
    <col min="8457" max="8457" width="10" style="64"/>
    <col min="8458" max="8458" width="13.33203125" style="64" customWidth="1"/>
    <col min="8459" max="8705" width="10" style="64"/>
    <col min="8706" max="8706" width="23" style="64" customWidth="1"/>
    <col min="8707" max="8707" width="20" style="64" customWidth="1"/>
    <col min="8708" max="8708" width="23.5546875" style="64" customWidth="1"/>
    <col min="8709" max="8709" width="18.33203125" style="64" customWidth="1"/>
    <col min="8710" max="8710" width="20.44140625" style="64" customWidth="1"/>
    <col min="8711" max="8711" width="18.33203125" style="64" customWidth="1"/>
    <col min="8712" max="8712" width="11.6640625" style="64" customWidth="1"/>
    <col min="8713" max="8713" width="10" style="64"/>
    <col min="8714" max="8714" width="13.33203125" style="64" customWidth="1"/>
    <col min="8715" max="8961" width="10" style="64"/>
    <col min="8962" max="8962" width="23" style="64" customWidth="1"/>
    <col min="8963" max="8963" width="20" style="64" customWidth="1"/>
    <col min="8964" max="8964" width="23.5546875" style="64" customWidth="1"/>
    <col min="8965" max="8965" width="18.33203125" style="64" customWidth="1"/>
    <col min="8966" max="8966" width="20.44140625" style="64" customWidth="1"/>
    <col min="8967" max="8967" width="18.33203125" style="64" customWidth="1"/>
    <col min="8968" max="8968" width="11.6640625" style="64" customWidth="1"/>
    <col min="8969" max="8969" width="10" style="64"/>
    <col min="8970" max="8970" width="13.33203125" style="64" customWidth="1"/>
    <col min="8971" max="9217" width="10" style="64"/>
    <col min="9218" max="9218" width="23" style="64" customWidth="1"/>
    <col min="9219" max="9219" width="20" style="64" customWidth="1"/>
    <col min="9220" max="9220" width="23.5546875" style="64" customWidth="1"/>
    <col min="9221" max="9221" width="18.33203125" style="64" customWidth="1"/>
    <col min="9222" max="9222" width="20.44140625" style="64" customWidth="1"/>
    <col min="9223" max="9223" width="18.33203125" style="64" customWidth="1"/>
    <col min="9224" max="9224" width="11.6640625" style="64" customWidth="1"/>
    <col min="9225" max="9225" width="10" style="64"/>
    <col min="9226" max="9226" width="13.33203125" style="64" customWidth="1"/>
    <col min="9227" max="9473" width="10" style="64"/>
    <col min="9474" max="9474" width="23" style="64" customWidth="1"/>
    <col min="9475" max="9475" width="20" style="64" customWidth="1"/>
    <col min="9476" max="9476" width="23.5546875" style="64" customWidth="1"/>
    <col min="9477" max="9477" width="18.33203125" style="64" customWidth="1"/>
    <col min="9478" max="9478" width="20.44140625" style="64" customWidth="1"/>
    <col min="9479" max="9479" width="18.33203125" style="64" customWidth="1"/>
    <col min="9480" max="9480" width="11.6640625" style="64" customWidth="1"/>
    <col min="9481" max="9481" width="10" style="64"/>
    <col min="9482" max="9482" width="13.33203125" style="64" customWidth="1"/>
    <col min="9483" max="9729" width="10" style="64"/>
    <col min="9730" max="9730" width="23" style="64" customWidth="1"/>
    <col min="9731" max="9731" width="20" style="64" customWidth="1"/>
    <col min="9732" max="9732" width="23.5546875" style="64" customWidth="1"/>
    <col min="9733" max="9733" width="18.33203125" style="64" customWidth="1"/>
    <col min="9734" max="9734" width="20.44140625" style="64" customWidth="1"/>
    <col min="9735" max="9735" width="18.33203125" style="64" customWidth="1"/>
    <col min="9736" max="9736" width="11.6640625" style="64" customWidth="1"/>
    <col min="9737" max="9737" width="10" style="64"/>
    <col min="9738" max="9738" width="13.33203125" style="64" customWidth="1"/>
    <col min="9739" max="9985" width="10" style="64"/>
    <col min="9986" max="9986" width="23" style="64" customWidth="1"/>
    <col min="9987" max="9987" width="20" style="64" customWidth="1"/>
    <col min="9988" max="9988" width="23.5546875" style="64" customWidth="1"/>
    <col min="9989" max="9989" width="18.33203125" style="64" customWidth="1"/>
    <col min="9990" max="9990" width="20.44140625" style="64" customWidth="1"/>
    <col min="9991" max="9991" width="18.33203125" style="64" customWidth="1"/>
    <col min="9992" max="9992" width="11.6640625" style="64" customWidth="1"/>
    <col min="9993" max="9993" width="10" style="64"/>
    <col min="9994" max="9994" width="13.33203125" style="64" customWidth="1"/>
    <col min="9995" max="10241" width="10" style="64"/>
    <col min="10242" max="10242" width="23" style="64" customWidth="1"/>
    <col min="10243" max="10243" width="20" style="64" customWidth="1"/>
    <col min="10244" max="10244" width="23.5546875" style="64" customWidth="1"/>
    <col min="10245" max="10245" width="18.33203125" style="64" customWidth="1"/>
    <col min="10246" max="10246" width="20.44140625" style="64" customWidth="1"/>
    <col min="10247" max="10247" width="18.33203125" style="64" customWidth="1"/>
    <col min="10248" max="10248" width="11.6640625" style="64" customWidth="1"/>
    <col min="10249" max="10249" width="10" style="64"/>
    <col min="10250" max="10250" width="13.33203125" style="64" customWidth="1"/>
    <col min="10251" max="10497" width="10" style="64"/>
    <col min="10498" max="10498" width="23" style="64" customWidth="1"/>
    <col min="10499" max="10499" width="20" style="64" customWidth="1"/>
    <col min="10500" max="10500" width="23.5546875" style="64" customWidth="1"/>
    <col min="10501" max="10501" width="18.33203125" style="64" customWidth="1"/>
    <col min="10502" max="10502" width="20.44140625" style="64" customWidth="1"/>
    <col min="10503" max="10503" width="18.33203125" style="64" customWidth="1"/>
    <col min="10504" max="10504" width="11.6640625" style="64" customWidth="1"/>
    <col min="10505" max="10505" width="10" style="64"/>
    <col min="10506" max="10506" width="13.33203125" style="64" customWidth="1"/>
    <col min="10507" max="10753" width="10" style="64"/>
    <col min="10754" max="10754" width="23" style="64" customWidth="1"/>
    <col min="10755" max="10755" width="20" style="64" customWidth="1"/>
    <col min="10756" max="10756" width="23.5546875" style="64" customWidth="1"/>
    <col min="10757" max="10757" width="18.33203125" style="64" customWidth="1"/>
    <col min="10758" max="10758" width="20.44140625" style="64" customWidth="1"/>
    <col min="10759" max="10759" width="18.33203125" style="64" customWidth="1"/>
    <col min="10760" max="10760" width="11.6640625" style="64" customWidth="1"/>
    <col min="10761" max="10761" width="10" style="64"/>
    <col min="10762" max="10762" width="13.33203125" style="64" customWidth="1"/>
    <col min="10763" max="11009" width="10" style="64"/>
    <col min="11010" max="11010" width="23" style="64" customWidth="1"/>
    <col min="11011" max="11011" width="20" style="64" customWidth="1"/>
    <col min="11012" max="11012" width="23.5546875" style="64" customWidth="1"/>
    <col min="11013" max="11013" width="18.33203125" style="64" customWidth="1"/>
    <col min="11014" max="11014" width="20.44140625" style="64" customWidth="1"/>
    <col min="11015" max="11015" width="18.33203125" style="64" customWidth="1"/>
    <col min="11016" max="11016" width="11.6640625" style="64" customWidth="1"/>
    <col min="11017" max="11017" width="10" style="64"/>
    <col min="11018" max="11018" width="13.33203125" style="64" customWidth="1"/>
    <col min="11019" max="11265" width="10" style="64"/>
    <col min="11266" max="11266" width="23" style="64" customWidth="1"/>
    <col min="11267" max="11267" width="20" style="64" customWidth="1"/>
    <col min="11268" max="11268" width="23.5546875" style="64" customWidth="1"/>
    <col min="11269" max="11269" width="18.33203125" style="64" customWidth="1"/>
    <col min="11270" max="11270" width="20.44140625" style="64" customWidth="1"/>
    <col min="11271" max="11271" width="18.33203125" style="64" customWidth="1"/>
    <col min="11272" max="11272" width="11.6640625" style="64" customWidth="1"/>
    <col min="11273" max="11273" width="10" style="64"/>
    <col min="11274" max="11274" width="13.33203125" style="64" customWidth="1"/>
    <col min="11275" max="11521" width="10" style="64"/>
    <col min="11522" max="11522" width="23" style="64" customWidth="1"/>
    <col min="11523" max="11523" width="20" style="64" customWidth="1"/>
    <col min="11524" max="11524" width="23.5546875" style="64" customWidth="1"/>
    <col min="11525" max="11525" width="18.33203125" style="64" customWidth="1"/>
    <col min="11526" max="11526" width="20.44140625" style="64" customWidth="1"/>
    <col min="11527" max="11527" width="18.33203125" style="64" customWidth="1"/>
    <col min="11528" max="11528" width="11.6640625" style="64" customWidth="1"/>
    <col min="11529" max="11529" width="10" style="64"/>
    <col min="11530" max="11530" width="13.33203125" style="64" customWidth="1"/>
    <col min="11531" max="11777" width="10" style="64"/>
    <col min="11778" max="11778" width="23" style="64" customWidth="1"/>
    <col min="11779" max="11779" width="20" style="64" customWidth="1"/>
    <col min="11780" max="11780" width="23.5546875" style="64" customWidth="1"/>
    <col min="11781" max="11781" width="18.33203125" style="64" customWidth="1"/>
    <col min="11782" max="11782" width="20.44140625" style="64" customWidth="1"/>
    <col min="11783" max="11783" width="18.33203125" style="64" customWidth="1"/>
    <col min="11784" max="11784" width="11.6640625" style="64" customWidth="1"/>
    <col min="11785" max="11785" width="10" style="64"/>
    <col min="11786" max="11786" width="13.33203125" style="64" customWidth="1"/>
    <col min="11787" max="12033" width="10" style="64"/>
    <col min="12034" max="12034" width="23" style="64" customWidth="1"/>
    <col min="12035" max="12035" width="20" style="64" customWidth="1"/>
    <col min="12036" max="12036" width="23.5546875" style="64" customWidth="1"/>
    <col min="12037" max="12037" width="18.33203125" style="64" customWidth="1"/>
    <col min="12038" max="12038" width="20.44140625" style="64" customWidth="1"/>
    <col min="12039" max="12039" width="18.33203125" style="64" customWidth="1"/>
    <col min="12040" max="12040" width="11.6640625" style="64" customWidth="1"/>
    <col min="12041" max="12041" width="10" style="64"/>
    <col min="12042" max="12042" width="13.33203125" style="64" customWidth="1"/>
    <col min="12043" max="12289" width="10" style="64"/>
    <col min="12290" max="12290" width="23" style="64" customWidth="1"/>
    <col min="12291" max="12291" width="20" style="64" customWidth="1"/>
    <col min="12292" max="12292" width="23.5546875" style="64" customWidth="1"/>
    <col min="12293" max="12293" width="18.33203125" style="64" customWidth="1"/>
    <col min="12294" max="12294" width="20.44140625" style="64" customWidth="1"/>
    <col min="12295" max="12295" width="18.33203125" style="64" customWidth="1"/>
    <col min="12296" max="12296" width="11.6640625" style="64" customWidth="1"/>
    <col min="12297" max="12297" width="10" style="64"/>
    <col min="12298" max="12298" width="13.33203125" style="64" customWidth="1"/>
    <col min="12299" max="12545" width="10" style="64"/>
    <col min="12546" max="12546" width="23" style="64" customWidth="1"/>
    <col min="12547" max="12547" width="20" style="64" customWidth="1"/>
    <col min="12548" max="12548" width="23.5546875" style="64" customWidth="1"/>
    <col min="12549" max="12549" width="18.33203125" style="64" customWidth="1"/>
    <col min="12550" max="12550" width="20.44140625" style="64" customWidth="1"/>
    <col min="12551" max="12551" width="18.33203125" style="64" customWidth="1"/>
    <col min="12552" max="12552" width="11.6640625" style="64" customWidth="1"/>
    <col min="12553" max="12553" width="10" style="64"/>
    <col min="12554" max="12554" width="13.33203125" style="64" customWidth="1"/>
    <col min="12555" max="12801" width="10" style="64"/>
    <col min="12802" max="12802" width="23" style="64" customWidth="1"/>
    <col min="12803" max="12803" width="20" style="64" customWidth="1"/>
    <col min="12804" max="12804" width="23.5546875" style="64" customWidth="1"/>
    <col min="12805" max="12805" width="18.33203125" style="64" customWidth="1"/>
    <col min="12806" max="12806" width="20.44140625" style="64" customWidth="1"/>
    <col min="12807" max="12807" width="18.33203125" style="64" customWidth="1"/>
    <col min="12808" max="12808" width="11.6640625" style="64" customWidth="1"/>
    <col min="12809" max="12809" width="10" style="64"/>
    <col min="12810" max="12810" width="13.33203125" style="64" customWidth="1"/>
    <col min="12811" max="13057" width="10" style="64"/>
    <col min="13058" max="13058" width="23" style="64" customWidth="1"/>
    <col min="13059" max="13059" width="20" style="64" customWidth="1"/>
    <col min="13060" max="13060" width="23.5546875" style="64" customWidth="1"/>
    <col min="13061" max="13061" width="18.33203125" style="64" customWidth="1"/>
    <col min="13062" max="13062" width="20.44140625" style="64" customWidth="1"/>
    <col min="13063" max="13063" width="18.33203125" style="64" customWidth="1"/>
    <col min="13064" max="13064" width="11.6640625" style="64" customWidth="1"/>
    <col min="13065" max="13065" width="10" style="64"/>
    <col min="13066" max="13066" width="13.33203125" style="64" customWidth="1"/>
    <col min="13067" max="13313" width="10" style="64"/>
    <col min="13314" max="13314" width="23" style="64" customWidth="1"/>
    <col min="13315" max="13315" width="20" style="64" customWidth="1"/>
    <col min="13316" max="13316" width="23.5546875" style="64" customWidth="1"/>
    <col min="13317" max="13317" width="18.33203125" style="64" customWidth="1"/>
    <col min="13318" max="13318" width="20.44140625" style="64" customWidth="1"/>
    <col min="13319" max="13319" width="18.33203125" style="64" customWidth="1"/>
    <col min="13320" max="13320" width="11.6640625" style="64" customWidth="1"/>
    <col min="13321" max="13321" width="10" style="64"/>
    <col min="13322" max="13322" width="13.33203125" style="64" customWidth="1"/>
    <col min="13323" max="13569" width="10" style="64"/>
    <col min="13570" max="13570" width="23" style="64" customWidth="1"/>
    <col min="13571" max="13571" width="20" style="64" customWidth="1"/>
    <col min="13572" max="13572" width="23.5546875" style="64" customWidth="1"/>
    <col min="13573" max="13573" width="18.33203125" style="64" customWidth="1"/>
    <col min="13574" max="13574" width="20.44140625" style="64" customWidth="1"/>
    <col min="13575" max="13575" width="18.33203125" style="64" customWidth="1"/>
    <col min="13576" max="13576" width="11.6640625" style="64" customWidth="1"/>
    <col min="13577" max="13577" width="10" style="64"/>
    <col min="13578" max="13578" width="13.33203125" style="64" customWidth="1"/>
    <col min="13579" max="13825" width="10" style="64"/>
    <col min="13826" max="13826" width="23" style="64" customWidth="1"/>
    <col min="13827" max="13827" width="20" style="64" customWidth="1"/>
    <col min="13828" max="13828" width="23.5546875" style="64" customWidth="1"/>
    <col min="13829" max="13829" width="18.33203125" style="64" customWidth="1"/>
    <col min="13830" max="13830" width="20.44140625" style="64" customWidth="1"/>
    <col min="13831" max="13831" width="18.33203125" style="64" customWidth="1"/>
    <col min="13832" max="13832" width="11.6640625" style="64" customWidth="1"/>
    <col min="13833" max="13833" width="10" style="64"/>
    <col min="13834" max="13834" width="13.33203125" style="64" customWidth="1"/>
    <col min="13835" max="14081" width="10" style="64"/>
    <col min="14082" max="14082" width="23" style="64" customWidth="1"/>
    <col min="14083" max="14083" width="20" style="64" customWidth="1"/>
    <col min="14084" max="14084" width="23.5546875" style="64" customWidth="1"/>
    <col min="14085" max="14085" width="18.33203125" style="64" customWidth="1"/>
    <col min="14086" max="14086" width="20.44140625" style="64" customWidth="1"/>
    <col min="14087" max="14087" width="18.33203125" style="64" customWidth="1"/>
    <col min="14088" max="14088" width="11.6640625" style="64" customWidth="1"/>
    <col min="14089" max="14089" width="10" style="64"/>
    <col min="14090" max="14090" width="13.33203125" style="64" customWidth="1"/>
    <col min="14091" max="14337" width="10" style="64"/>
    <col min="14338" max="14338" width="23" style="64" customWidth="1"/>
    <col min="14339" max="14339" width="20" style="64" customWidth="1"/>
    <col min="14340" max="14340" width="23.5546875" style="64" customWidth="1"/>
    <col min="14341" max="14341" width="18.33203125" style="64" customWidth="1"/>
    <col min="14342" max="14342" width="20.44140625" style="64" customWidth="1"/>
    <col min="14343" max="14343" width="18.33203125" style="64" customWidth="1"/>
    <col min="14344" max="14344" width="11.6640625" style="64" customWidth="1"/>
    <col min="14345" max="14345" width="10" style="64"/>
    <col min="14346" max="14346" width="13.33203125" style="64" customWidth="1"/>
    <col min="14347" max="14593" width="10" style="64"/>
    <col min="14594" max="14594" width="23" style="64" customWidth="1"/>
    <col min="14595" max="14595" width="20" style="64" customWidth="1"/>
    <col min="14596" max="14596" width="23.5546875" style="64" customWidth="1"/>
    <col min="14597" max="14597" width="18.33203125" style="64" customWidth="1"/>
    <col min="14598" max="14598" width="20.44140625" style="64" customWidth="1"/>
    <col min="14599" max="14599" width="18.33203125" style="64" customWidth="1"/>
    <col min="14600" max="14600" width="11.6640625" style="64" customWidth="1"/>
    <col min="14601" max="14601" width="10" style="64"/>
    <col min="14602" max="14602" width="13.33203125" style="64" customWidth="1"/>
    <col min="14603" max="14849" width="10" style="64"/>
    <col min="14850" max="14850" width="23" style="64" customWidth="1"/>
    <col min="14851" max="14851" width="20" style="64" customWidth="1"/>
    <col min="14852" max="14852" width="23.5546875" style="64" customWidth="1"/>
    <col min="14853" max="14853" width="18.33203125" style="64" customWidth="1"/>
    <col min="14854" max="14854" width="20.44140625" style="64" customWidth="1"/>
    <col min="14855" max="14855" width="18.33203125" style="64" customWidth="1"/>
    <col min="14856" max="14856" width="11.6640625" style="64" customWidth="1"/>
    <col min="14857" max="14857" width="10" style="64"/>
    <col min="14858" max="14858" width="13.33203125" style="64" customWidth="1"/>
    <col min="14859" max="15105" width="10" style="64"/>
    <col min="15106" max="15106" width="23" style="64" customWidth="1"/>
    <col min="15107" max="15107" width="20" style="64" customWidth="1"/>
    <col min="15108" max="15108" width="23.5546875" style="64" customWidth="1"/>
    <col min="15109" max="15109" width="18.33203125" style="64" customWidth="1"/>
    <col min="15110" max="15110" width="20.44140625" style="64" customWidth="1"/>
    <col min="15111" max="15111" width="18.33203125" style="64" customWidth="1"/>
    <col min="15112" max="15112" width="11.6640625" style="64" customWidth="1"/>
    <col min="15113" max="15113" width="10" style="64"/>
    <col min="15114" max="15114" width="13.33203125" style="64" customWidth="1"/>
    <col min="15115" max="15361" width="10" style="64"/>
    <col min="15362" max="15362" width="23" style="64" customWidth="1"/>
    <col min="15363" max="15363" width="20" style="64" customWidth="1"/>
    <col min="15364" max="15364" width="23.5546875" style="64" customWidth="1"/>
    <col min="15365" max="15365" width="18.33203125" style="64" customWidth="1"/>
    <col min="15366" max="15366" width="20.44140625" style="64" customWidth="1"/>
    <col min="15367" max="15367" width="18.33203125" style="64" customWidth="1"/>
    <col min="15368" max="15368" width="11.6640625" style="64" customWidth="1"/>
    <col min="15369" max="15369" width="10" style="64"/>
    <col min="15370" max="15370" width="13.33203125" style="64" customWidth="1"/>
    <col min="15371" max="15617" width="10" style="64"/>
    <col min="15618" max="15618" width="23" style="64" customWidth="1"/>
    <col min="15619" max="15619" width="20" style="64" customWidth="1"/>
    <col min="15620" max="15620" width="23.5546875" style="64" customWidth="1"/>
    <col min="15621" max="15621" width="18.33203125" style="64" customWidth="1"/>
    <col min="15622" max="15622" width="20.44140625" style="64" customWidth="1"/>
    <col min="15623" max="15623" width="18.33203125" style="64" customWidth="1"/>
    <col min="15624" max="15624" width="11.6640625" style="64" customWidth="1"/>
    <col min="15625" max="15625" width="10" style="64"/>
    <col min="15626" max="15626" width="13.33203125" style="64" customWidth="1"/>
    <col min="15627" max="15873" width="10" style="64"/>
    <col min="15874" max="15874" width="23" style="64" customWidth="1"/>
    <col min="15875" max="15875" width="20" style="64" customWidth="1"/>
    <col min="15876" max="15876" width="23.5546875" style="64" customWidth="1"/>
    <col min="15877" max="15877" width="18.33203125" style="64" customWidth="1"/>
    <col min="15878" max="15878" width="20.44140625" style="64" customWidth="1"/>
    <col min="15879" max="15879" width="18.33203125" style="64" customWidth="1"/>
    <col min="15880" max="15880" width="11.6640625" style="64" customWidth="1"/>
    <col min="15881" max="15881" width="10" style="64"/>
    <col min="15882" max="15882" width="13.33203125" style="64" customWidth="1"/>
    <col min="15883" max="16129" width="10" style="64"/>
    <col min="16130" max="16130" width="23" style="64" customWidth="1"/>
    <col min="16131" max="16131" width="20" style="64" customWidth="1"/>
    <col min="16132" max="16132" width="23.5546875" style="64" customWidth="1"/>
    <col min="16133" max="16133" width="18.33203125" style="64" customWidth="1"/>
    <col min="16134" max="16134" width="20.44140625" style="64" customWidth="1"/>
    <col min="16135" max="16135" width="18.33203125" style="64" customWidth="1"/>
    <col min="16136" max="16136" width="11.6640625" style="64" customWidth="1"/>
    <col min="16137" max="16137" width="10" style="64"/>
    <col min="16138" max="16138" width="13.33203125" style="64" customWidth="1"/>
    <col min="16139" max="16384" width="10" style="64"/>
  </cols>
  <sheetData>
    <row r="1" spans="1:13" ht="158.4" customHeight="1"/>
    <row r="2" spans="1:13" ht="79.2" customHeight="1">
      <c r="A2" s="603" t="s">
        <v>440</v>
      </c>
      <c r="B2" s="603"/>
      <c r="C2" s="603"/>
      <c r="D2" s="603"/>
      <c r="E2" s="603"/>
      <c r="F2" s="603"/>
      <c r="G2" s="603"/>
      <c r="H2" s="65"/>
      <c r="I2" s="66"/>
      <c r="J2" s="66"/>
      <c r="K2" s="66"/>
      <c r="L2" s="66"/>
    </row>
    <row r="3" spans="1:13" ht="39.75" customHeight="1">
      <c r="A3" s="67"/>
      <c r="B3" s="67"/>
      <c r="C3" s="67"/>
      <c r="D3" s="68"/>
      <c r="E3" s="69"/>
      <c r="F3" s="68"/>
      <c r="G3" s="70"/>
      <c r="H3" s="71"/>
    </row>
    <row r="4" spans="1:13" ht="90.75" customHeight="1">
      <c r="A4" s="67"/>
      <c r="B4" s="67"/>
      <c r="C4" s="67"/>
      <c r="D4" s="68"/>
      <c r="E4" s="69"/>
      <c r="F4" s="68"/>
      <c r="G4" s="70"/>
      <c r="H4" s="71"/>
    </row>
    <row r="5" spans="1:13" ht="15" customHeight="1">
      <c r="A5" s="67"/>
      <c r="B5" s="67"/>
      <c r="C5" s="67"/>
      <c r="D5" s="68"/>
      <c r="E5" s="69"/>
      <c r="F5" s="68"/>
      <c r="G5" s="70"/>
      <c r="H5" s="71"/>
    </row>
    <row r="6" spans="1:13" ht="25.5" customHeight="1">
      <c r="A6" s="67"/>
      <c r="B6" s="67"/>
      <c r="C6" s="67"/>
      <c r="D6" s="68"/>
      <c r="E6" s="69"/>
      <c r="F6" s="68"/>
      <c r="G6" s="70"/>
      <c r="H6" s="71"/>
    </row>
    <row r="7" spans="1:13" ht="33" customHeight="1">
      <c r="A7" s="604"/>
      <c r="B7" s="604"/>
      <c r="C7" s="604"/>
      <c r="D7" s="604"/>
      <c r="E7" s="604"/>
      <c r="F7" s="604"/>
      <c r="G7" s="70"/>
      <c r="H7" s="71"/>
    </row>
    <row r="8" spans="1:13" ht="64.5" customHeight="1">
      <c r="A8" s="604"/>
      <c r="B8" s="604"/>
      <c r="C8" s="604"/>
      <c r="D8" s="604"/>
      <c r="E8" s="604"/>
      <c r="F8" s="604"/>
      <c r="G8" s="70"/>
      <c r="H8" s="71"/>
    </row>
    <row r="9" spans="1:13" ht="28.95" customHeight="1">
      <c r="A9" s="605" t="s">
        <v>441</v>
      </c>
      <c r="B9" s="605"/>
      <c r="C9" s="605"/>
      <c r="D9" s="605"/>
      <c r="E9" s="605"/>
      <c r="F9" s="605"/>
      <c r="G9" s="605"/>
      <c r="H9" s="71"/>
    </row>
    <row r="10" spans="1:13" ht="50.4" customHeight="1">
      <c r="A10" s="605" t="s">
        <v>442</v>
      </c>
      <c r="B10" s="605"/>
      <c r="C10" s="605"/>
      <c r="D10" s="605"/>
      <c r="E10" s="605"/>
      <c r="F10" s="605"/>
      <c r="G10" s="605"/>
      <c r="H10" s="71"/>
      <c r="I10"/>
    </row>
    <row r="11" spans="1:13" ht="28.2" customHeight="1">
      <c r="A11" s="606" t="s">
        <v>443</v>
      </c>
      <c r="B11" s="606"/>
      <c r="C11" s="606"/>
      <c r="D11" s="606"/>
      <c r="E11" s="606"/>
      <c r="F11" s="606"/>
      <c r="G11" s="72" t="s">
        <v>783</v>
      </c>
      <c r="H11" s="72"/>
      <c r="I11" s="72"/>
    </row>
    <row r="12" spans="1:13" ht="43.5" customHeight="1">
      <c r="A12" s="611" t="s">
        <v>445</v>
      </c>
      <c r="B12" s="84"/>
      <c r="C12" s="612" t="s">
        <v>446</v>
      </c>
      <c r="D12" s="613" t="s">
        <v>447</v>
      </c>
      <c r="E12" s="614"/>
      <c r="F12" s="613" t="s">
        <v>448</v>
      </c>
      <c r="G12" s="614"/>
      <c r="H12" s="71"/>
    </row>
    <row r="13" spans="1:13" ht="46.5" customHeight="1">
      <c r="A13" s="611"/>
      <c r="B13" s="84"/>
      <c r="C13" s="612"/>
      <c r="D13" s="73" t="s">
        <v>449</v>
      </c>
      <c r="E13" s="74" t="s">
        <v>450</v>
      </c>
      <c r="F13" s="73" t="s">
        <v>449</v>
      </c>
      <c r="G13" s="74" t="s">
        <v>450</v>
      </c>
      <c r="H13" s="71"/>
    </row>
    <row r="14" spans="1:13" ht="18" customHeight="1">
      <c r="A14" s="615" t="s">
        <v>451</v>
      </c>
      <c r="B14" s="615"/>
      <c r="C14" s="615"/>
      <c r="D14" s="615"/>
      <c r="E14" s="616"/>
      <c r="F14" s="615"/>
      <c r="G14" s="615"/>
      <c r="H14" s="602"/>
      <c r="I14" s="602"/>
      <c r="J14" s="602"/>
      <c r="K14" s="602"/>
      <c r="L14" s="75"/>
      <c r="M14" s="76"/>
    </row>
    <row r="15" spans="1:13" ht="15.75" customHeight="1">
      <c r="A15" s="77" t="s">
        <v>1290</v>
      </c>
      <c r="B15" s="77" t="s">
        <v>935</v>
      </c>
      <c r="C15" s="78">
        <v>0.37</v>
      </c>
      <c r="D15" s="79">
        <v>468.81450000000007</v>
      </c>
      <c r="E15" s="80">
        <v>100020188</v>
      </c>
      <c r="F15" s="79">
        <v>377.33850000000007</v>
      </c>
      <c r="G15" s="81">
        <v>100069622</v>
      </c>
      <c r="H15" s="71"/>
    </row>
    <row r="16" spans="1:13" ht="15.75" customHeight="1">
      <c r="A16" s="77" t="s">
        <v>1291</v>
      </c>
      <c r="B16" s="77" t="s">
        <v>936</v>
      </c>
      <c r="C16" s="78">
        <v>0.37</v>
      </c>
      <c r="D16" s="79">
        <v>500.57700000000017</v>
      </c>
      <c r="E16" s="80">
        <v>100020284</v>
      </c>
      <c r="F16" s="79">
        <v>410.37150000000008</v>
      </c>
      <c r="G16" s="81">
        <v>100069638</v>
      </c>
      <c r="H16" s="71"/>
    </row>
    <row r="17" spans="1:8" ht="15.75" customHeight="1">
      <c r="A17" s="77" t="s">
        <v>1292</v>
      </c>
      <c r="B17" s="77" t="s">
        <v>937</v>
      </c>
      <c r="C17" s="78">
        <v>0.37</v>
      </c>
      <c r="D17" s="79">
        <v>527.25750000000005</v>
      </c>
      <c r="E17" s="80">
        <v>100020380</v>
      </c>
      <c r="F17" s="79">
        <v>435.78150000000011</v>
      </c>
      <c r="G17" s="81">
        <v>100069654</v>
      </c>
      <c r="H17" s="71"/>
    </row>
    <row r="18" spans="1:8" ht="18" customHeight="1">
      <c r="A18" s="77" t="s">
        <v>1293</v>
      </c>
      <c r="B18" s="77" t="s">
        <v>938</v>
      </c>
      <c r="C18" s="78">
        <v>0.37</v>
      </c>
      <c r="D18" s="79">
        <v>574.26600000000008</v>
      </c>
      <c r="E18" s="80">
        <v>100020476</v>
      </c>
      <c r="F18" s="79">
        <v>482.79000000000008</v>
      </c>
      <c r="G18" s="81">
        <v>100069670</v>
      </c>
      <c r="H18" s="71"/>
    </row>
    <row r="19" spans="1:8" ht="18" customHeight="1">
      <c r="A19" s="77" t="s">
        <v>1294</v>
      </c>
      <c r="B19" s="77" t="s">
        <v>939</v>
      </c>
      <c r="C19" s="78">
        <v>0.37</v>
      </c>
      <c r="D19" s="79">
        <v>632.70900000000006</v>
      </c>
      <c r="E19" s="80">
        <v>100020572</v>
      </c>
      <c r="F19" s="79">
        <v>541.23300000000006</v>
      </c>
      <c r="G19" s="81">
        <v>100069686</v>
      </c>
      <c r="H19" s="71"/>
    </row>
    <row r="20" spans="1:8" ht="18" customHeight="1">
      <c r="A20" s="77" t="s">
        <v>1295</v>
      </c>
      <c r="B20" s="77" t="s">
        <v>940</v>
      </c>
      <c r="C20" s="78">
        <v>0.37</v>
      </c>
      <c r="D20" s="79">
        <v>669.5535000000001</v>
      </c>
      <c r="E20" s="80">
        <v>100020668</v>
      </c>
      <c r="F20" s="79">
        <v>578.0775000000001</v>
      </c>
      <c r="G20" s="81">
        <v>100069702</v>
      </c>
      <c r="H20" s="71"/>
    </row>
    <row r="21" spans="1:8" ht="18" customHeight="1">
      <c r="A21" s="77" t="s">
        <v>1296</v>
      </c>
      <c r="B21" s="77" t="s">
        <v>941</v>
      </c>
      <c r="C21" s="78">
        <v>0.55000000000000004</v>
      </c>
      <c r="D21" s="79">
        <v>711.48000000000013</v>
      </c>
      <c r="E21" s="80">
        <v>100020764</v>
      </c>
      <c r="F21" s="79">
        <v>620.00400000000002</v>
      </c>
      <c r="G21" s="81">
        <v>100069718</v>
      </c>
      <c r="H21" s="71"/>
    </row>
    <row r="22" spans="1:8" ht="18" customHeight="1">
      <c r="A22" s="77" t="s">
        <v>1297</v>
      </c>
      <c r="B22" s="77" t="s">
        <v>942</v>
      </c>
      <c r="C22" s="78">
        <v>0.55000000000000004</v>
      </c>
      <c r="D22" s="79">
        <v>731.80800000000011</v>
      </c>
      <c r="E22" s="80">
        <v>100020860</v>
      </c>
      <c r="F22" s="79">
        <v>640.33200000000022</v>
      </c>
      <c r="G22" s="81">
        <v>100069734</v>
      </c>
      <c r="H22" s="71"/>
    </row>
    <row r="23" spans="1:8" ht="18" customHeight="1">
      <c r="A23" s="77" t="s">
        <v>1298</v>
      </c>
      <c r="B23" s="77" t="s">
        <v>943</v>
      </c>
      <c r="C23" s="78">
        <v>0.55000000000000004</v>
      </c>
      <c r="D23" s="79">
        <v>763.57050000000015</v>
      </c>
      <c r="E23" s="80">
        <v>100020956</v>
      </c>
      <c r="F23" s="79">
        <v>672.09450000000015</v>
      </c>
      <c r="G23" s="81">
        <v>100069750</v>
      </c>
      <c r="H23" s="71"/>
    </row>
    <row r="24" spans="1:8" ht="18" customHeight="1">
      <c r="A24" s="77" t="s">
        <v>1299</v>
      </c>
      <c r="B24" s="77" t="s">
        <v>944</v>
      </c>
      <c r="C24" s="78">
        <v>0.55000000000000004</v>
      </c>
      <c r="D24" s="79">
        <v>781.35750000000007</v>
      </c>
      <c r="E24" s="80">
        <v>100021052</v>
      </c>
      <c r="F24" s="79">
        <v>689.88150000000019</v>
      </c>
      <c r="G24" s="81">
        <v>100069766</v>
      </c>
      <c r="H24" s="71"/>
    </row>
    <row r="25" spans="1:8" ht="18" customHeight="1">
      <c r="A25" s="77" t="s">
        <v>1300</v>
      </c>
      <c r="B25" s="77" t="s">
        <v>945</v>
      </c>
      <c r="C25" s="78">
        <v>0.75</v>
      </c>
      <c r="D25" s="79">
        <v>842.3415</v>
      </c>
      <c r="E25" s="80">
        <v>100021148</v>
      </c>
      <c r="F25" s="79">
        <v>750.86550000000022</v>
      </c>
      <c r="G25" s="81">
        <v>100069782</v>
      </c>
      <c r="H25" s="71"/>
    </row>
    <row r="26" spans="1:8" ht="18" customHeight="1">
      <c r="A26" s="77" t="s">
        <v>1301</v>
      </c>
      <c r="B26" s="77" t="s">
        <v>946</v>
      </c>
      <c r="C26" s="78">
        <v>0.75</v>
      </c>
      <c r="D26" s="79">
        <v>858.85800000000017</v>
      </c>
      <c r="E26" s="80">
        <v>100021244</v>
      </c>
      <c r="F26" s="79">
        <v>767.38200000000018</v>
      </c>
      <c r="G26" s="81">
        <v>100069798</v>
      </c>
      <c r="H26" s="71"/>
    </row>
    <row r="27" spans="1:8" ht="18" customHeight="1">
      <c r="A27" s="77" t="s">
        <v>1302</v>
      </c>
      <c r="B27" s="77" t="s">
        <v>947</v>
      </c>
      <c r="C27" s="78">
        <v>0.75</v>
      </c>
      <c r="D27" s="79">
        <v>884.26800000000014</v>
      </c>
      <c r="E27" s="80">
        <v>100021340</v>
      </c>
      <c r="F27" s="79">
        <v>792.79200000000026</v>
      </c>
      <c r="G27" s="81">
        <v>100069814</v>
      </c>
      <c r="H27" s="71"/>
    </row>
    <row r="28" spans="1:8" ht="18" customHeight="1">
      <c r="A28" s="77" t="s">
        <v>1303</v>
      </c>
      <c r="B28" s="77" t="s">
        <v>948</v>
      </c>
      <c r="C28" s="78">
        <v>0.75</v>
      </c>
      <c r="D28" s="79">
        <v>900.78450000000021</v>
      </c>
      <c r="E28" s="80">
        <v>100021436</v>
      </c>
      <c r="F28" s="79">
        <v>809.30850000000021</v>
      </c>
      <c r="G28" s="81">
        <v>100069830</v>
      </c>
      <c r="H28" s="71"/>
    </row>
    <row r="29" spans="1:8" ht="18" customHeight="1">
      <c r="A29" s="77" t="s">
        <v>1304</v>
      </c>
      <c r="B29" s="77" t="s">
        <v>949</v>
      </c>
      <c r="C29" s="78">
        <v>1.1000000000000001</v>
      </c>
      <c r="D29" s="79">
        <v>908.40750000000014</v>
      </c>
      <c r="E29" s="80">
        <v>100021532</v>
      </c>
      <c r="F29" s="79">
        <v>818.20200000000023</v>
      </c>
      <c r="G29" s="81">
        <v>100069846</v>
      </c>
      <c r="H29" s="71"/>
    </row>
    <row r="30" spans="1:8" ht="18" customHeight="1">
      <c r="A30" s="77" t="s">
        <v>1305</v>
      </c>
      <c r="B30" s="77" t="s">
        <v>950</v>
      </c>
      <c r="C30" s="78">
        <v>1.1000000000000001</v>
      </c>
      <c r="D30" s="79">
        <v>916.03050000000019</v>
      </c>
      <c r="E30" s="80">
        <v>100021628</v>
      </c>
      <c r="F30" s="79">
        <v>824.55450000000019</v>
      </c>
      <c r="G30" s="81">
        <v>100069862</v>
      </c>
      <c r="H30" s="71"/>
    </row>
    <row r="31" spans="1:8" ht="18" customHeight="1">
      <c r="A31" s="77" t="s">
        <v>1306</v>
      </c>
      <c r="B31" s="77" t="s">
        <v>951</v>
      </c>
      <c r="C31" s="78">
        <v>1.1000000000000001</v>
      </c>
      <c r="D31" s="79">
        <v>950.33400000000017</v>
      </c>
      <c r="E31" s="80">
        <v>100021724</v>
      </c>
      <c r="F31" s="79">
        <v>860.12850000000014</v>
      </c>
      <c r="G31" s="81">
        <v>100069878</v>
      </c>
      <c r="H31" s="71"/>
    </row>
    <row r="32" spans="1:8" ht="18" customHeight="1">
      <c r="A32" s="77" t="s">
        <v>1307</v>
      </c>
      <c r="B32" s="77" t="s">
        <v>952</v>
      </c>
      <c r="C32" s="78">
        <v>1.1000000000000001</v>
      </c>
      <c r="D32" s="79">
        <v>984.63750000000016</v>
      </c>
      <c r="E32" s="80">
        <v>100021820</v>
      </c>
      <c r="F32" s="79">
        <v>893.16150000000016</v>
      </c>
      <c r="G32" s="81">
        <v>100069894</v>
      </c>
      <c r="H32" s="71"/>
    </row>
    <row r="33" spans="1:8" ht="18" customHeight="1">
      <c r="A33" s="77" t="s">
        <v>1308</v>
      </c>
      <c r="B33" s="77" t="s">
        <v>953</v>
      </c>
      <c r="C33" s="78">
        <v>1.1000000000000001</v>
      </c>
      <c r="D33" s="79">
        <v>1004.9655000000002</v>
      </c>
      <c r="E33" s="80">
        <v>100021916</v>
      </c>
      <c r="F33" s="79">
        <v>914.7600000000001</v>
      </c>
      <c r="G33" s="81">
        <v>100069910</v>
      </c>
      <c r="H33" s="71"/>
    </row>
    <row r="34" spans="1:8" ht="18" customHeight="1">
      <c r="A34" s="77" t="s">
        <v>1309</v>
      </c>
      <c r="B34" s="77" t="s">
        <v>954</v>
      </c>
      <c r="C34" s="78">
        <v>1.1000000000000001</v>
      </c>
      <c r="D34" s="79">
        <v>1039.2690000000002</v>
      </c>
      <c r="E34" s="80">
        <v>100022012</v>
      </c>
      <c r="F34" s="79">
        <v>947.79300000000023</v>
      </c>
      <c r="G34" s="81">
        <v>100069926</v>
      </c>
      <c r="H34" s="71"/>
    </row>
    <row r="35" spans="1:8" ht="18" customHeight="1">
      <c r="A35" s="77" t="s">
        <v>1310</v>
      </c>
      <c r="B35" s="77" t="s">
        <v>955</v>
      </c>
      <c r="C35" s="78">
        <v>1.1000000000000001</v>
      </c>
      <c r="D35" s="79">
        <v>1100.2530000000002</v>
      </c>
      <c r="E35" s="80">
        <v>100022108</v>
      </c>
      <c r="F35" s="79">
        <v>1008.7770000000003</v>
      </c>
      <c r="G35" s="81">
        <v>100069942</v>
      </c>
      <c r="H35" s="71"/>
    </row>
    <row r="36" spans="1:8" ht="18" customHeight="1">
      <c r="A36" s="77" t="s">
        <v>1311</v>
      </c>
      <c r="B36" s="77" t="s">
        <v>956</v>
      </c>
      <c r="C36" s="78">
        <v>1.1000000000000001</v>
      </c>
      <c r="D36" s="79">
        <v>1106.6055000000001</v>
      </c>
      <c r="E36" s="80">
        <v>100022204</v>
      </c>
      <c r="F36" s="79">
        <v>1016.4000000000002</v>
      </c>
      <c r="G36" s="81">
        <v>100069958</v>
      </c>
      <c r="H36" s="71"/>
    </row>
    <row r="37" spans="1:8" ht="18" customHeight="1">
      <c r="A37" s="77" t="s">
        <v>1312</v>
      </c>
      <c r="B37" s="77" t="s">
        <v>957</v>
      </c>
      <c r="C37" s="78">
        <v>1.5</v>
      </c>
      <c r="D37" s="79">
        <v>1159.9665000000002</v>
      </c>
      <c r="E37" s="80">
        <v>100022300</v>
      </c>
      <c r="F37" s="79">
        <v>1069.7610000000002</v>
      </c>
      <c r="G37" s="81">
        <v>100069974</v>
      </c>
      <c r="H37" s="71"/>
    </row>
    <row r="38" spans="1:8" ht="18" customHeight="1">
      <c r="A38" s="77" t="s">
        <v>1313</v>
      </c>
      <c r="B38" s="77" t="s">
        <v>958</v>
      </c>
      <c r="C38" s="78">
        <v>1.5</v>
      </c>
      <c r="D38" s="79">
        <v>1170.1305000000002</v>
      </c>
      <c r="E38" s="80">
        <v>100022396</v>
      </c>
      <c r="F38" s="79">
        <v>1078.6545000000003</v>
      </c>
      <c r="G38" s="81">
        <v>100069990</v>
      </c>
      <c r="H38" s="71"/>
    </row>
    <row r="39" spans="1:8" ht="18" customHeight="1">
      <c r="A39" s="77" t="s">
        <v>1314</v>
      </c>
      <c r="B39" s="77" t="s">
        <v>959</v>
      </c>
      <c r="C39" s="78">
        <v>1.5</v>
      </c>
      <c r="D39" s="79">
        <v>1187.9175000000002</v>
      </c>
      <c r="E39" s="80">
        <v>100022492</v>
      </c>
      <c r="F39" s="79">
        <v>1096.4415000000004</v>
      </c>
      <c r="G39" s="81">
        <v>100070006</v>
      </c>
      <c r="H39" s="71"/>
    </row>
    <row r="40" spans="1:8" ht="18" customHeight="1">
      <c r="A40" s="77" t="s">
        <v>1315</v>
      </c>
      <c r="B40" s="77" t="s">
        <v>960</v>
      </c>
      <c r="C40" s="78">
        <v>1.5</v>
      </c>
      <c r="D40" s="79">
        <v>1218.4095000000004</v>
      </c>
      <c r="E40" s="80">
        <v>100022588</v>
      </c>
      <c r="F40" s="79">
        <v>1128.2040000000002</v>
      </c>
      <c r="G40" s="81">
        <v>100070022</v>
      </c>
      <c r="H40" s="71"/>
    </row>
    <row r="41" spans="1:8" ht="18" customHeight="1">
      <c r="A41" s="77" t="s">
        <v>1316</v>
      </c>
      <c r="B41" s="77" t="s">
        <v>961</v>
      </c>
      <c r="C41" s="78">
        <v>1.5</v>
      </c>
      <c r="D41" s="79">
        <v>1227.3030000000003</v>
      </c>
      <c r="E41" s="80">
        <v>100022684</v>
      </c>
      <c r="F41" s="79">
        <v>1135.8270000000002</v>
      </c>
      <c r="G41" s="81">
        <v>100070038</v>
      </c>
      <c r="H41" s="71"/>
    </row>
    <row r="42" spans="1:8" ht="18" customHeight="1">
      <c r="A42" s="77" t="s">
        <v>1317</v>
      </c>
      <c r="B42" s="77" t="s">
        <v>962</v>
      </c>
      <c r="C42" s="78">
        <v>1.5</v>
      </c>
      <c r="D42" s="79">
        <v>1236.1965000000005</v>
      </c>
      <c r="E42" s="80">
        <v>100022780</v>
      </c>
      <c r="F42" s="79">
        <v>1144.7205000000004</v>
      </c>
      <c r="G42" s="81">
        <v>100070054</v>
      </c>
      <c r="H42" s="71"/>
    </row>
    <row r="43" spans="1:8" ht="18" customHeight="1">
      <c r="A43" s="77" t="s">
        <v>1318</v>
      </c>
      <c r="B43" s="77" t="s">
        <v>963</v>
      </c>
      <c r="C43" s="78">
        <v>1.5</v>
      </c>
      <c r="D43" s="79">
        <v>1245.0900000000001</v>
      </c>
      <c r="E43" s="80">
        <v>100022876</v>
      </c>
      <c r="F43" s="79">
        <v>1153.6140000000003</v>
      </c>
      <c r="G43" s="81">
        <v>100070070</v>
      </c>
      <c r="H43" s="71"/>
    </row>
    <row r="44" spans="1:8" ht="18" customHeight="1">
      <c r="A44" s="77" t="s">
        <v>1319</v>
      </c>
      <c r="B44" s="77" t="s">
        <v>964</v>
      </c>
      <c r="C44" s="78">
        <v>2.2000000000000002</v>
      </c>
      <c r="D44" s="79">
        <v>1342.9185000000004</v>
      </c>
      <c r="E44" s="80">
        <v>100022972</v>
      </c>
      <c r="F44" s="79">
        <v>1251.4425000000003</v>
      </c>
      <c r="G44" s="81">
        <v>100070086</v>
      </c>
      <c r="H44" s="71"/>
    </row>
    <row r="45" spans="1:8" ht="18" customHeight="1">
      <c r="A45" s="77" t="s">
        <v>1320</v>
      </c>
      <c r="B45" s="77" t="s">
        <v>965</v>
      </c>
      <c r="C45" s="78">
        <v>2.2000000000000002</v>
      </c>
      <c r="D45" s="79">
        <v>1454.7225000000003</v>
      </c>
      <c r="E45" s="80">
        <v>100023068</v>
      </c>
      <c r="F45" s="79">
        <v>1364.5170000000003</v>
      </c>
      <c r="G45" s="81">
        <v>100070102</v>
      </c>
      <c r="H45" s="71"/>
    </row>
    <row r="46" spans="1:8" ht="18" customHeight="1">
      <c r="A46" s="77" t="s">
        <v>1321</v>
      </c>
      <c r="B46" s="77" t="s">
        <v>966</v>
      </c>
      <c r="C46" s="78">
        <v>2.2000000000000002</v>
      </c>
      <c r="D46" s="79">
        <v>1566.5265000000004</v>
      </c>
      <c r="E46" s="80">
        <v>100023164</v>
      </c>
      <c r="F46" s="79">
        <v>1475.0505000000003</v>
      </c>
      <c r="G46" s="81">
        <v>100070118</v>
      </c>
      <c r="H46" s="71"/>
    </row>
    <row r="47" spans="1:8" ht="18" customHeight="1">
      <c r="A47" s="77" t="s">
        <v>1322</v>
      </c>
      <c r="B47" s="77" t="s">
        <v>967</v>
      </c>
      <c r="C47" s="78">
        <v>2.2000000000000002</v>
      </c>
      <c r="D47" s="79">
        <v>1594.4775000000002</v>
      </c>
      <c r="E47" s="80">
        <v>100023260</v>
      </c>
      <c r="F47" s="79">
        <v>1503.0015000000003</v>
      </c>
      <c r="G47" s="81">
        <v>100070134</v>
      </c>
      <c r="H47" s="71"/>
    </row>
    <row r="48" spans="1:8" ht="18" customHeight="1">
      <c r="A48" s="77" t="s">
        <v>1323</v>
      </c>
      <c r="B48" s="77" t="s">
        <v>968</v>
      </c>
      <c r="C48" s="78">
        <v>2.2000000000000002</v>
      </c>
      <c r="D48" s="79">
        <v>1622.4285000000002</v>
      </c>
      <c r="E48" s="80">
        <v>100023356</v>
      </c>
      <c r="F48" s="79">
        <v>1530.9525000000003</v>
      </c>
      <c r="G48" s="81">
        <v>100070150</v>
      </c>
      <c r="H48" s="71"/>
    </row>
    <row r="49" spans="1:8" ht="18" customHeight="1">
      <c r="A49" s="77" t="s">
        <v>1324</v>
      </c>
      <c r="B49" s="77" t="s">
        <v>969</v>
      </c>
      <c r="C49" s="78">
        <v>2.2000000000000002</v>
      </c>
      <c r="D49" s="79">
        <v>1649.1090000000004</v>
      </c>
      <c r="E49" s="80">
        <v>100023452</v>
      </c>
      <c r="F49" s="79">
        <v>1558.9035000000003</v>
      </c>
      <c r="G49" s="81">
        <v>100070166</v>
      </c>
      <c r="H49" s="71"/>
    </row>
    <row r="50" spans="1:8" ht="32.4" customHeight="1">
      <c r="A50" s="617" t="s">
        <v>452</v>
      </c>
      <c r="B50" s="617"/>
      <c r="C50" s="617"/>
      <c r="D50" s="617"/>
      <c r="E50" s="618"/>
      <c r="F50" s="617"/>
      <c r="G50" s="617"/>
      <c r="H50" s="71"/>
    </row>
    <row r="51" spans="1:8" ht="21" customHeight="1">
      <c r="A51" s="77" t="s">
        <v>1325</v>
      </c>
      <c r="B51" s="77" t="s">
        <v>970</v>
      </c>
      <c r="C51" s="78">
        <v>0.37</v>
      </c>
      <c r="D51" s="79">
        <v>456.10950000000008</v>
      </c>
      <c r="E51" s="80">
        <v>100023548</v>
      </c>
      <c r="F51" s="79">
        <v>364.63350000000008</v>
      </c>
      <c r="G51" s="81">
        <v>100070182</v>
      </c>
      <c r="H51" s="71"/>
    </row>
    <row r="52" spans="1:8" ht="18" customHeight="1">
      <c r="A52" s="77" t="s">
        <v>1326</v>
      </c>
      <c r="B52" s="77" t="s">
        <v>971</v>
      </c>
      <c r="C52" s="78">
        <v>0.37</v>
      </c>
      <c r="D52" s="79">
        <v>504.38850000000014</v>
      </c>
      <c r="E52" s="80">
        <v>100023644</v>
      </c>
      <c r="F52" s="79">
        <v>414.18300000000005</v>
      </c>
      <c r="G52" s="81">
        <v>100070198</v>
      </c>
      <c r="H52" s="71"/>
    </row>
    <row r="53" spans="1:8" ht="16.5" customHeight="1">
      <c r="A53" s="77" t="s">
        <v>1327</v>
      </c>
      <c r="B53" s="77" t="s">
        <v>972</v>
      </c>
      <c r="C53" s="78">
        <v>0.55000000000000004</v>
      </c>
      <c r="D53" s="79">
        <v>575.53650000000005</v>
      </c>
      <c r="E53" s="80">
        <v>100023740</v>
      </c>
      <c r="F53" s="79">
        <v>484.0605000000001</v>
      </c>
      <c r="G53" s="81">
        <v>100070214</v>
      </c>
      <c r="H53" s="71"/>
    </row>
    <row r="54" spans="1:8" ht="17.25" customHeight="1">
      <c r="A54" s="77" t="s">
        <v>1328</v>
      </c>
      <c r="B54" s="77" t="s">
        <v>973</v>
      </c>
      <c r="C54" s="78">
        <v>0.55000000000000004</v>
      </c>
      <c r="D54" s="79">
        <v>603.48750000000007</v>
      </c>
      <c r="E54" s="80">
        <v>100023836</v>
      </c>
      <c r="F54" s="79">
        <v>512.01150000000018</v>
      </c>
      <c r="G54" s="81">
        <v>100070230</v>
      </c>
      <c r="H54" s="71"/>
    </row>
    <row r="55" spans="1:8" ht="18" customHeight="1">
      <c r="A55" s="77" t="s">
        <v>1329</v>
      </c>
      <c r="B55" s="77" t="s">
        <v>974</v>
      </c>
      <c r="C55" s="78">
        <v>0.75</v>
      </c>
      <c r="D55" s="79">
        <v>673.36500000000012</v>
      </c>
      <c r="E55" s="80">
        <v>100023932</v>
      </c>
      <c r="F55" s="79">
        <v>581.88900000000024</v>
      </c>
      <c r="G55" s="81">
        <v>100070246</v>
      </c>
      <c r="H55" s="71"/>
    </row>
    <row r="56" spans="1:8" ht="18" customHeight="1">
      <c r="A56" s="77" t="s">
        <v>1330</v>
      </c>
      <c r="B56" s="77" t="s">
        <v>975</v>
      </c>
      <c r="C56" s="78">
        <v>0.75</v>
      </c>
      <c r="D56" s="79">
        <v>701.31600000000014</v>
      </c>
      <c r="E56" s="80">
        <v>100024028</v>
      </c>
      <c r="F56" s="79">
        <v>609.84000000000015</v>
      </c>
      <c r="G56" s="81">
        <v>100070262</v>
      </c>
      <c r="H56" s="71"/>
    </row>
    <row r="57" spans="1:8" ht="18" customHeight="1">
      <c r="A57" s="77" t="s">
        <v>1331</v>
      </c>
      <c r="B57" s="77" t="s">
        <v>976</v>
      </c>
      <c r="C57" s="78">
        <v>1.1000000000000001</v>
      </c>
      <c r="D57" s="79">
        <v>722.91450000000009</v>
      </c>
      <c r="E57" s="80">
        <v>100024124</v>
      </c>
      <c r="F57" s="79">
        <v>631.43850000000009</v>
      </c>
      <c r="G57" s="81">
        <v>100070278</v>
      </c>
      <c r="H57" s="71"/>
    </row>
    <row r="58" spans="1:8" ht="18" customHeight="1">
      <c r="A58" s="77" t="s">
        <v>1332</v>
      </c>
      <c r="B58" s="77" t="s">
        <v>977</v>
      </c>
      <c r="C58" s="78">
        <v>1.1000000000000001</v>
      </c>
      <c r="D58" s="79">
        <v>743.24250000000018</v>
      </c>
      <c r="E58" s="80">
        <v>100024220</v>
      </c>
      <c r="F58" s="79">
        <v>651.76650000000006</v>
      </c>
      <c r="G58" s="81">
        <v>100070294</v>
      </c>
      <c r="H58" s="71"/>
    </row>
    <row r="59" spans="1:8" ht="18" customHeight="1">
      <c r="A59" s="77" t="s">
        <v>1333</v>
      </c>
      <c r="B59" s="77" t="s">
        <v>978</v>
      </c>
      <c r="C59" s="78">
        <v>1.1000000000000001</v>
      </c>
      <c r="D59" s="79">
        <v>795.3330000000002</v>
      </c>
      <c r="E59" s="80">
        <v>100024316</v>
      </c>
      <c r="F59" s="79">
        <v>705.12750000000017</v>
      </c>
      <c r="G59" s="81">
        <v>100070310</v>
      </c>
      <c r="H59" s="71"/>
    </row>
    <row r="60" spans="1:8" ht="18" customHeight="1">
      <c r="A60" s="77" t="s">
        <v>1334</v>
      </c>
      <c r="B60" s="77" t="s">
        <v>979</v>
      </c>
      <c r="C60" s="78">
        <v>1.1000000000000001</v>
      </c>
      <c r="D60" s="79">
        <v>814.3905000000002</v>
      </c>
      <c r="E60" s="80">
        <v>100024412</v>
      </c>
      <c r="F60" s="79">
        <v>724.18500000000006</v>
      </c>
      <c r="G60" s="81">
        <v>100070326</v>
      </c>
      <c r="H60" s="71"/>
    </row>
    <row r="61" spans="1:8" ht="18" customHeight="1">
      <c r="A61" s="77" t="s">
        <v>1335</v>
      </c>
      <c r="B61" s="77" t="s">
        <v>980</v>
      </c>
      <c r="C61" s="78">
        <v>1.5</v>
      </c>
      <c r="D61" s="79">
        <v>871.56300000000022</v>
      </c>
      <c r="E61" s="80">
        <v>100024508</v>
      </c>
      <c r="F61" s="79">
        <v>781.35750000000007</v>
      </c>
      <c r="G61" s="81">
        <v>100070342</v>
      </c>
      <c r="H61" s="71"/>
    </row>
    <row r="62" spans="1:8" ht="18" customHeight="1">
      <c r="A62" s="77" t="s">
        <v>1336</v>
      </c>
      <c r="B62" s="77" t="s">
        <v>981</v>
      </c>
      <c r="C62" s="78">
        <v>1.5</v>
      </c>
      <c r="D62" s="79">
        <v>884.26800000000014</v>
      </c>
      <c r="E62" s="80">
        <v>100024604</v>
      </c>
      <c r="F62" s="79">
        <v>792.79200000000026</v>
      </c>
      <c r="G62" s="81">
        <v>100070358</v>
      </c>
      <c r="H62" s="71"/>
    </row>
    <row r="63" spans="1:8" ht="18" customHeight="1">
      <c r="A63" s="77" t="s">
        <v>1337</v>
      </c>
      <c r="B63" s="77" t="s">
        <v>982</v>
      </c>
      <c r="C63" s="78">
        <v>1.5</v>
      </c>
      <c r="D63" s="79">
        <v>905.86650000000009</v>
      </c>
      <c r="E63" s="80">
        <v>100024700</v>
      </c>
      <c r="F63" s="79">
        <v>814.3905000000002</v>
      </c>
      <c r="G63" s="81">
        <v>100070374</v>
      </c>
      <c r="H63" s="71"/>
    </row>
    <row r="64" spans="1:8" ht="18" customHeight="1">
      <c r="A64" s="77" t="s">
        <v>1338</v>
      </c>
      <c r="B64" s="77" t="s">
        <v>983</v>
      </c>
      <c r="C64" s="78">
        <v>1.5</v>
      </c>
      <c r="D64" s="79">
        <v>940.17000000000007</v>
      </c>
      <c r="E64" s="80">
        <v>100024796</v>
      </c>
      <c r="F64" s="79">
        <v>848.69400000000019</v>
      </c>
      <c r="G64" s="81">
        <v>100070390</v>
      </c>
      <c r="H64" s="71"/>
    </row>
    <row r="65" spans="1:8" ht="18" customHeight="1">
      <c r="A65" s="77" t="s">
        <v>1339</v>
      </c>
      <c r="B65" s="77" t="s">
        <v>984</v>
      </c>
      <c r="C65" s="78">
        <v>2.2000000000000002</v>
      </c>
      <c r="D65" s="79">
        <v>964.30950000000018</v>
      </c>
      <c r="E65" s="80">
        <v>100024892</v>
      </c>
      <c r="F65" s="79">
        <v>872.83350000000019</v>
      </c>
      <c r="G65" s="81">
        <v>100070406</v>
      </c>
      <c r="H65" s="71"/>
    </row>
    <row r="66" spans="1:8" ht="18" customHeight="1">
      <c r="A66" s="77" t="s">
        <v>1340</v>
      </c>
      <c r="B66" s="77" t="s">
        <v>985</v>
      </c>
      <c r="C66" s="78">
        <v>2.2000000000000002</v>
      </c>
      <c r="D66" s="79">
        <v>988.4490000000003</v>
      </c>
      <c r="E66" s="80">
        <v>100024988</v>
      </c>
      <c r="F66" s="79">
        <v>898.24350000000015</v>
      </c>
      <c r="G66" s="81">
        <v>100070422</v>
      </c>
      <c r="H66" s="71"/>
    </row>
    <row r="67" spans="1:8" ht="18" customHeight="1">
      <c r="A67" s="77" t="s">
        <v>1341</v>
      </c>
      <c r="B67" s="77" t="s">
        <v>986</v>
      </c>
      <c r="C67" s="78">
        <v>2.2000000000000002</v>
      </c>
      <c r="D67" s="79">
        <v>997.3425000000002</v>
      </c>
      <c r="E67" s="80">
        <v>100025084</v>
      </c>
      <c r="F67" s="79">
        <v>905.86650000000009</v>
      </c>
      <c r="G67" s="81">
        <v>100070438</v>
      </c>
      <c r="H67" s="71"/>
    </row>
    <row r="68" spans="1:8" ht="18" customHeight="1">
      <c r="A68" s="77" t="s">
        <v>1342</v>
      </c>
      <c r="B68" s="77" t="s">
        <v>987</v>
      </c>
      <c r="C68" s="78">
        <v>2.2000000000000002</v>
      </c>
      <c r="D68" s="79">
        <v>1031.6460000000002</v>
      </c>
      <c r="E68" s="80">
        <v>100025180</v>
      </c>
      <c r="F68" s="79">
        <v>940.17000000000007</v>
      </c>
      <c r="G68" s="81">
        <v>100070454</v>
      </c>
      <c r="H68" s="71"/>
    </row>
    <row r="69" spans="1:8" ht="18" customHeight="1">
      <c r="A69" s="77" t="s">
        <v>1343</v>
      </c>
      <c r="B69" s="77" t="s">
        <v>988</v>
      </c>
      <c r="C69" s="78">
        <v>2.2000000000000002</v>
      </c>
      <c r="D69" s="79">
        <v>1059.5970000000002</v>
      </c>
      <c r="E69" s="80">
        <v>100025276</v>
      </c>
      <c r="F69" s="79">
        <v>968.12100000000021</v>
      </c>
      <c r="G69" s="81">
        <v>100070470</v>
      </c>
      <c r="H69" s="71"/>
    </row>
    <row r="70" spans="1:8" ht="18" customHeight="1">
      <c r="A70" s="77" t="s">
        <v>1344</v>
      </c>
      <c r="B70" s="77" t="s">
        <v>989</v>
      </c>
      <c r="C70" s="78">
        <v>2.2000000000000002</v>
      </c>
      <c r="D70" s="79">
        <v>1082.4660000000001</v>
      </c>
      <c r="E70" s="80">
        <v>100025372</v>
      </c>
      <c r="F70" s="79">
        <v>992.26050000000032</v>
      </c>
      <c r="G70" s="81">
        <v>100070486</v>
      </c>
      <c r="H70" s="71"/>
    </row>
    <row r="71" spans="1:8" ht="18" customHeight="1">
      <c r="A71" s="77" t="s">
        <v>1345</v>
      </c>
      <c r="B71" s="77" t="s">
        <v>990</v>
      </c>
      <c r="C71" s="78">
        <v>2.2000000000000002</v>
      </c>
      <c r="D71" s="79">
        <v>1104.0645000000002</v>
      </c>
      <c r="E71" s="80">
        <v>100025468</v>
      </c>
      <c r="F71" s="79">
        <v>1013.8590000000003</v>
      </c>
      <c r="G71" s="81">
        <v>100070502</v>
      </c>
      <c r="H71" s="71"/>
    </row>
    <row r="72" spans="1:8" ht="18" customHeight="1">
      <c r="A72" s="77" t="s">
        <v>1346</v>
      </c>
      <c r="B72" s="77" t="s">
        <v>991</v>
      </c>
      <c r="C72" s="78">
        <v>3</v>
      </c>
      <c r="D72" s="79">
        <v>1187.9175000000002</v>
      </c>
      <c r="E72" s="80">
        <v>100025564</v>
      </c>
      <c r="F72" s="79">
        <v>1096.4415000000004</v>
      </c>
      <c r="G72" s="81">
        <v>100070518</v>
      </c>
      <c r="H72" s="71"/>
    </row>
    <row r="73" spans="1:8" ht="18" customHeight="1">
      <c r="A73" s="77" t="s">
        <v>1347</v>
      </c>
      <c r="B73" s="77" t="s">
        <v>992</v>
      </c>
      <c r="C73" s="78">
        <v>3</v>
      </c>
      <c r="D73" s="79">
        <v>1210.7865000000002</v>
      </c>
      <c r="E73" s="80">
        <v>100025660</v>
      </c>
      <c r="F73" s="79">
        <v>1119.3105000000003</v>
      </c>
      <c r="G73" s="81">
        <v>100070534</v>
      </c>
      <c r="H73" s="71"/>
    </row>
    <row r="74" spans="1:8" ht="18" customHeight="1">
      <c r="A74" s="77" t="s">
        <v>1348</v>
      </c>
      <c r="B74" s="77" t="s">
        <v>993</v>
      </c>
      <c r="C74" s="78">
        <v>3</v>
      </c>
      <c r="D74" s="79">
        <v>1219.6800000000003</v>
      </c>
      <c r="E74" s="80">
        <v>100025756</v>
      </c>
      <c r="F74" s="79">
        <v>1129.4745000000003</v>
      </c>
      <c r="G74" s="81">
        <v>100070550</v>
      </c>
      <c r="H74" s="71"/>
    </row>
    <row r="75" spans="1:8" ht="18" customHeight="1">
      <c r="A75" s="77" t="s">
        <v>1349</v>
      </c>
      <c r="B75" s="77" t="s">
        <v>994</v>
      </c>
      <c r="C75" s="78">
        <v>3</v>
      </c>
      <c r="D75" s="79">
        <v>1229.8440000000003</v>
      </c>
      <c r="E75" s="80">
        <v>100025852</v>
      </c>
      <c r="F75" s="79">
        <v>1138.3680000000002</v>
      </c>
      <c r="G75" s="81">
        <v>100070566</v>
      </c>
      <c r="H75" s="71"/>
    </row>
    <row r="76" spans="1:8" ht="31.2" customHeight="1">
      <c r="A76" s="617" t="s">
        <v>453</v>
      </c>
      <c r="B76" s="617"/>
      <c r="C76" s="617"/>
      <c r="D76" s="617"/>
      <c r="E76" s="618"/>
      <c r="F76" s="617"/>
      <c r="G76" s="617"/>
      <c r="H76" s="71"/>
    </row>
    <row r="77" spans="1:8" ht="18" customHeight="1">
      <c r="A77" s="77" t="s">
        <v>1350</v>
      </c>
      <c r="B77" s="77" t="s">
        <v>995</v>
      </c>
      <c r="C77" s="78">
        <v>0.37</v>
      </c>
      <c r="D77" s="79">
        <v>490.41300000000007</v>
      </c>
      <c r="E77" s="80">
        <v>100025948</v>
      </c>
      <c r="F77" s="79">
        <v>398.93700000000007</v>
      </c>
      <c r="G77" s="81">
        <v>100070582</v>
      </c>
      <c r="H77" s="71"/>
    </row>
    <row r="78" spans="1:8" ht="18" customHeight="1">
      <c r="A78" s="77" t="s">
        <v>1351</v>
      </c>
      <c r="B78" s="77" t="s">
        <v>996</v>
      </c>
      <c r="C78" s="78">
        <v>0.37</v>
      </c>
      <c r="D78" s="79">
        <v>527.25750000000005</v>
      </c>
      <c r="E78" s="80">
        <v>100026044</v>
      </c>
      <c r="F78" s="79">
        <v>435.78150000000011</v>
      </c>
      <c r="G78" s="81">
        <v>100070598</v>
      </c>
      <c r="H78" s="71"/>
    </row>
    <row r="79" spans="1:8" ht="18" customHeight="1">
      <c r="A79" s="77" t="s">
        <v>1352</v>
      </c>
      <c r="B79" s="77" t="s">
        <v>997</v>
      </c>
      <c r="C79" s="78">
        <v>0.37</v>
      </c>
      <c r="D79" s="79">
        <v>569.18400000000008</v>
      </c>
      <c r="E79" s="80">
        <v>100026140</v>
      </c>
      <c r="F79" s="79">
        <v>477.70800000000008</v>
      </c>
      <c r="G79" s="81">
        <v>100070614</v>
      </c>
      <c r="H79" s="71"/>
    </row>
    <row r="80" spans="1:8" ht="18.75" customHeight="1">
      <c r="A80" s="77" t="s">
        <v>1353</v>
      </c>
      <c r="B80" s="77" t="s">
        <v>998</v>
      </c>
      <c r="C80" s="78">
        <v>0.37</v>
      </c>
      <c r="D80" s="79">
        <v>606.02850000000012</v>
      </c>
      <c r="E80" s="80">
        <v>100026236</v>
      </c>
      <c r="F80" s="79">
        <v>514.55250000000012</v>
      </c>
      <c r="G80" s="81">
        <v>100070630</v>
      </c>
      <c r="H80" s="71"/>
    </row>
    <row r="81" spans="1:8" ht="15" customHeight="1">
      <c r="A81" s="77" t="s">
        <v>1354</v>
      </c>
      <c r="B81" s="77" t="s">
        <v>999</v>
      </c>
      <c r="C81" s="78">
        <v>0.55000000000000004</v>
      </c>
      <c r="D81" s="79">
        <v>673.36500000000012</v>
      </c>
      <c r="E81" s="80">
        <v>100026332</v>
      </c>
      <c r="F81" s="79">
        <v>584.43000000000018</v>
      </c>
      <c r="G81" s="81">
        <v>100070646</v>
      </c>
      <c r="H81" s="71"/>
    </row>
    <row r="82" spans="1:8" ht="18" customHeight="1">
      <c r="A82" s="77" t="s">
        <v>1355</v>
      </c>
      <c r="B82" s="77" t="s">
        <v>1000</v>
      </c>
      <c r="C82" s="78">
        <v>0.55000000000000004</v>
      </c>
      <c r="D82" s="79">
        <v>694.96350000000018</v>
      </c>
      <c r="E82" s="80">
        <v>100026428</v>
      </c>
      <c r="F82" s="79">
        <v>604.75800000000015</v>
      </c>
      <c r="G82" s="81">
        <v>100070662</v>
      </c>
      <c r="H82" s="71"/>
    </row>
    <row r="83" spans="1:8" ht="18" customHeight="1">
      <c r="A83" s="77" t="s">
        <v>1356</v>
      </c>
      <c r="B83" s="77" t="s">
        <v>1001</v>
      </c>
      <c r="C83" s="78">
        <v>0.75</v>
      </c>
      <c r="D83" s="79">
        <v>763.57050000000015</v>
      </c>
      <c r="E83" s="80">
        <v>100026524</v>
      </c>
      <c r="F83" s="79">
        <v>672.09450000000015</v>
      </c>
      <c r="G83" s="81">
        <v>100070678</v>
      </c>
      <c r="H83" s="71"/>
    </row>
    <row r="84" spans="1:8" ht="18" customHeight="1">
      <c r="A84" s="77" t="s">
        <v>1357</v>
      </c>
      <c r="B84" s="77" t="s">
        <v>1002</v>
      </c>
      <c r="C84" s="78">
        <v>0.75</v>
      </c>
      <c r="D84" s="79">
        <v>790.2510000000002</v>
      </c>
      <c r="E84" s="80">
        <v>100026620</v>
      </c>
      <c r="F84" s="79">
        <v>698.77500000000009</v>
      </c>
      <c r="G84" s="81">
        <v>100070694</v>
      </c>
      <c r="H84" s="71"/>
    </row>
    <row r="85" spans="1:8" ht="18" customHeight="1">
      <c r="A85" s="77" t="s">
        <v>1358</v>
      </c>
      <c r="B85" s="77" t="s">
        <v>1003</v>
      </c>
      <c r="C85" s="78">
        <v>0.75</v>
      </c>
      <c r="D85" s="79">
        <v>830.90700000000015</v>
      </c>
      <c r="E85" s="80">
        <v>100026716</v>
      </c>
      <c r="F85" s="79">
        <v>741.97200000000021</v>
      </c>
      <c r="G85" s="81">
        <v>100070710</v>
      </c>
      <c r="H85" s="71"/>
    </row>
    <row r="86" spans="1:8" ht="18" customHeight="1">
      <c r="A86" s="77" t="s">
        <v>1359</v>
      </c>
      <c r="B86" s="77" t="s">
        <v>1004</v>
      </c>
      <c r="C86" s="78">
        <v>1.1000000000000001</v>
      </c>
      <c r="D86" s="79">
        <v>869.02200000000016</v>
      </c>
      <c r="E86" s="80">
        <v>100026812</v>
      </c>
      <c r="F86" s="79">
        <v>778.81650000000002</v>
      </c>
      <c r="G86" s="81">
        <v>100070726</v>
      </c>
      <c r="H86" s="71"/>
    </row>
    <row r="87" spans="1:8" ht="18" customHeight="1">
      <c r="A87" s="77" t="s">
        <v>1360</v>
      </c>
      <c r="B87" s="77" t="s">
        <v>1005</v>
      </c>
      <c r="C87" s="78">
        <v>1.1000000000000001</v>
      </c>
      <c r="D87" s="79">
        <v>895.70250000000021</v>
      </c>
      <c r="E87" s="80">
        <v>100026908</v>
      </c>
      <c r="F87" s="79">
        <v>804.2265000000001</v>
      </c>
      <c r="G87" s="81">
        <v>100070742</v>
      </c>
      <c r="H87" s="71"/>
    </row>
    <row r="88" spans="1:8" ht="18" customHeight="1">
      <c r="A88" s="77" t="s">
        <v>1361</v>
      </c>
      <c r="B88" s="77" t="s">
        <v>1006</v>
      </c>
      <c r="C88" s="78">
        <v>1.1000000000000001</v>
      </c>
      <c r="D88" s="79">
        <v>921.11250000000018</v>
      </c>
      <c r="E88" s="80">
        <v>100027004</v>
      </c>
      <c r="F88" s="79">
        <v>829.63650000000007</v>
      </c>
      <c r="G88" s="81">
        <v>100070758</v>
      </c>
      <c r="H88" s="71"/>
    </row>
    <row r="89" spans="1:8" ht="18" customHeight="1">
      <c r="A89" s="77" t="s">
        <v>1362</v>
      </c>
      <c r="B89" s="77" t="s">
        <v>1007</v>
      </c>
      <c r="C89" s="78">
        <v>1.1000000000000001</v>
      </c>
      <c r="D89" s="79">
        <v>950.33400000000017</v>
      </c>
      <c r="E89" s="80">
        <v>100027100</v>
      </c>
      <c r="F89" s="79">
        <v>860.12850000000014</v>
      </c>
      <c r="G89" s="81">
        <v>100070774</v>
      </c>
      <c r="H89" s="71"/>
    </row>
    <row r="90" spans="1:8" ht="18" customHeight="1">
      <c r="A90" s="77" t="s">
        <v>1363</v>
      </c>
      <c r="B90" s="77" t="s">
        <v>1008</v>
      </c>
      <c r="C90" s="78">
        <v>1.1000000000000001</v>
      </c>
      <c r="D90" s="79">
        <v>994.80150000000026</v>
      </c>
      <c r="E90" s="80">
        <v>100027196</v>
      </c>
      <c r="F90" s="79">
        <v>903.32550000000026</v>
      </c>
      <c r="G90" s="81">
        <v>100070790</v>
      </c>
      <c r="H90" s="71"/>
    </row>
    <row r="91" spans="1:8" ht="18" customHeight="1">
      <c r="A91" s="77" t="s">
        <v>1364</v>
      </c>
      <c r="B91" s="77" t="s">
        <v>1009</v>
      </c>
      <c r="C91" s="78">
        <v>1.5</v>
      </c>
      <c r="D91" s="79">
        <v>1054.5150000000001</v>
      </c>
      <c r="E91" s="80">
        <v>100027292</v>
      </c>
      <c r="F91" s="79">
        <v>963.0390000000001</v>
      </c>
      <c r="G91" s="81">
        <v>100070806</v>
      </c>
      <c r="H91" s="71"/>
    </row>
    <row r="92" spans="1:8" ht="18" customHeight="1">
      <c r="A92" s="77" t="s">
        <v>1365</v>
      </c>
      <c r="B92" s="77" t="s">
        <v>1010</v>
      </c>
      <c r="C92" s="78">
        <v>1.5</v>
      </c>
      <c r="D92" s="79">
        <v>1071.0315000000003</v>
      </c>
      <c r="E92" s="80">
        <v>100027388</v>
      </c>
      <c r="F92" s="79">
        <v>979.55550000000017</v>
      </c>
      <c r="G92" s="81">
        <v>100070822</v>
      </c>
      <c r="H92" s="71"/>
    </row>
    <row r="93" spans="1:8" ht="18" customHeight="1">
      <c r="A93" s="77" t="s">
        <v>1366</v>
      </c>
      <c r="B93" s="77" t="s">
        <v>1011</v>
      </c>
      <c r="C93" s="78">
        <v>1.5</v>
      </c>
      <c r="D93" s="79">
        <v>1097.7120000000002</v>
      </c>
      <c r="E93" s="80">
        <v>100027484</v>
      </c>
      <c r="F93" s="79">
        <v>1006.2360000000002</v>
      </c>
      <c r="G93" s="81">
        <v>100070838</v>
      </c>
      <c r="H93" s="71"/>
    </row>
    <row r="94" spans="1:8" ht="18" customHeight="1">
      <c r="A94" s="77" t="s">
        <v>1367</v>
      </c>
      <c r="B94" s="77" t="s">
        <v>1012</v>
      </c>
      <c r="C94" s="78">
        <v>1.5</v>
      </c>
      <c r="D94" s="79">
        <v>1139.6385000000002</v>
      </c>
      <c r="E94" s="80">
        <v>100027580</v>
      </c>
      <c r="F94" s="79">
        <v>1048.1625000000001</v>
      </c>
      <c r="G94" s="81">
        <v>100070854</v>
      </c>
      <c r="H94" s="71"/>
    </row>
    <row r="95" spans="1:8" ht="18" customHeight="1">
      <c r="A95" s="77" t="s">
        <v>1368</v>
      </c>
      <c r="B95" s="77" t="s">
        <v>1013</v>
      </c>
      <c r="C95" s="78">
        <v>2.2000000000000002</v>
      </c>
      <c r="D95" s="79">
        <v>1177.7535000000003</v>
      </c>
      <c r="E95" s="80">
        <v>100027676</v>
      </c>
      <c r="F95" s="79">
        <v>1086.2775000000001</v>
      </c>
      <c r="G95" s="81">
        <v>100070870</v>
      </c>
      <c r="H95" s="71"/>
    </row>
    <row r="96" spans="1:8" ht="18" customHeight="1">
      <c r="A96" s="77" t="s">
        <v>1369</v>
      </c>
      <c r="B96" s="77" t="s">
        <v>1014</v>
      </c>
      <c r="C96" s="78">
        <v>2.2000000000000002</v>
      </c>
      <c r="D96" s="79">
        <v>1199.3520000000003</v>
      </c>
      <c r="E96" s="80">
        <v>100027772</v>
      </c>
      <c r="F96" s="79">
        <v>1109.1465000000003</v>
      </c>
      <c r="G96" s="81">
        <v>100070886</v>
      </c>
      <c r="H96" s="71"/>
    </row>
    <row r="97" spans="1:8" ht="18" customHeight="1">
      <c r="A97" s="77" t="s">
        <v>1370</v>
      </c>
      <c r="B97" s="77" t="s">
        <v>1015</v>
      </c>
      <c r="C97" s="78">
        <v>2.2000000000000002</v>
      </c>
      <c r="D97" s="79">
        <v>1232.3850000000002</v>
      </c>
      <c r="E97" s="80">
        <v>100027868</v>
      </c>
      <c r="F97" s="79">
        <v>1140.9090000000003</v>
      </c>
      <c r="G97" s="81">
        <v>100070902</v>
      </c>
      <c r="H97" s="71"/>
    </row>
    <row r="98" spans="1:8" ht="18" customHeight="1">
      <c r="A98" s="77" t="s">
        <v>1371</v>
      </c>
      <c r="B98" s="77" t="s">
        <v>1016</v>
      </c>
      <c r="C98" s="78">
        <v>2.2000000000000002</v>
      </c>
      <c r="D98" s="79">
        <v>1265.4180000000001</v>
      </c>
      <c r="E98" s="80">
        <v>100027964</v>
      </c>
      <c r="F98" s="79">
        <v>1173.9420000000002</v>
      </c>
      <c r="G98" s="81">
        <v>100070918</v>
      </c>
      <c r="H98" s="71"/>
    </row>
    <row r="99" spans="1:8" ht="18" customHeight="1">
      <c r="A99" s="77" t="s">
        <v>1372</v>
      </c>
      <c r="B99" s="77" t="s">
        <v>1017</v>
      </c>
      <c r="C99" s="78">
        <v>2.2000000000000002</v>
      </c>
      <c r="D99" s="79">
        <v>1297.1805000000002</v>
      </c>
      <c r="E99" s="80">
        <v>100028060</v>
      </c>
      <c r="F99" s="79">
        <v>1206.9750000000001</v>
      </c>
      <c r="G99" s="81">
        <v>100070934</v>
      </c>
      <c r="H99" s="71"/>
    </row>
    <row r="100" spans="1:8" ht="18" customHeight="1">
      <c r="A100" s="77" t="s">
        <v>1373</v>
      </c>
      <c r="B100" s="77" t="s">
        <v>1018</v>
      </c>
      <c r="C100" s="78">
        <v>2.2000000000000002</v>
      </c>
      <c r="D100" s="79">
        <v>1330.2135000000005</v>
      </c>
      <c r="E100" s="80">
        <v>100028156</v>
      </c>
      <c r="F100" s="79">
        <v>1238.7375000000002</v>
      </c>
      <c r="G100" s="81">
        <v>100070950</v>
      </c>
      <c r="H100" s="71"/>
    </row>
    <row r="101" spans="1:8" ht="18" customHeight="1">
      <c r="A101" s="77" t="s">
        <v>1374</v>
      </c>
      <c r="B101" s="77" t="s">
        <v>1019</v>
      </c>
      <c r="C101" s="78">
        <v>2.2000000000000002</v>
      </c>
      <c r="D101" s="79">
        <v>1369.5990000000002</v>
      </c>
      <c r="E101" s="80">
        <v>100028252</v>
      </c>
      <c r="F101" s="79">
        <v>1278.1230000000003</v>
      </c>
      <c r="G101" s="81">
        <v>100070966</v>
      </c>
      <c r="H101" s="71"/>
    </row>
    <row r="102" spans="1:8" ht="18" customHeight="1">
      <c r="A102" s="77" t="s">
        <v>1375</v>
      </c>
      <c r="B102" s="77" t="s">
        <v>1020</v>
      </c>
      <c r="C102" s="78">
        <v>2.2000000000000002</v>
      </c>
      <c r="D102" s="79">
        <v>1429.3125000000002</v>
      </c>
      <c r="E102" s="80">
        <v>100028348</v>
      </c>
      <c r="F102" s="79">
        <v>1337.8365000000003</v>
      </c>
      <c r="G102" s="81">
        <v>100070982</v>
      </c>
      <c r="H102" s="71"/>
    </row>
    <row r="103" spans="1:8" ht="18" customHeight="1">
      <c r="A103" s="77" t="s">
        <v>1376</v>
      </c>
      <c r="B103" s="77" t="s">
        <v>1021</v>
      </c>
      <c r="C103" s="78">
        <v>2.2000000000000002</v>
      </c>
      <c r="D103" s="79">
        <v>1501.7310000000004</v>
      </c>
      <c r="E103" s="80">
        <v>100028444</v>
      </c>
      <c r="F103" s="79">
        <v>1410.2550000000003</v>
      </c>
      <c r="G103" s="81">
        <v>100070998</v>
      </c>
      <c r="H103" s="71"/>
    </row>
    <row r="104" spans="1:8" ht="18" customHeight="1">
      <c r="A104" s="77" t="s">
        <v>1377</v>
      </c>
      <c r="B104" s="77" t="s">
        <v>1022</v>
      </c>
      <c r="C104" s="78">
        <v>2.2000000000000002</v>
      </c>
      <c r="D104" s="79">
        <v>1571.6085000000005</v>
      </c>
      <c r="E104" s="80">
        <v>100028540</v>
      </c>
      <c r="F104" s="79">
        <v>1481.4030000000002</v>
      </c>
      <c r="G104" s="81">
        <v>100071014</v>
      </c>
      <c r="H104" s="71"/>
    </row>
    <row r="105" spans="1:8" ht="18" customHeight="1">
      <c r="A105" s="77" t="s">
        <v>1378</v>
      </c>
      <c r="B105" s="77" t="s">
        <v>1023</v>
      </c>
      <c r="C105" s="78">
        <v>3</v>
      </c>
      <c r="D105" s="79">
        <v>1668.1665000000005</v>
      </c>
      <c r="E105" s="80">
        <v>100028636</v>
      </c>
      <c r="F105" s="79">
        <v>1577.9610000000005</v>
      </c>
      <c r="G105" s="81">
        <v>100071030</v>
      </c>
      <c r="H105" s="71"/>
    </row>
    <row r="106" spans="1:8" ht="18" customHeight="1">
      <c r="A106" s="77" t="s">
        <v>1379</v>
      </c>
      <c r="B106" s="77" t="s">
        <v>1024</v>
      </c>
      <c r="C106" s="78">
        <v>3</v>
      </c>
      <c r="D106" s="79">
        <v>1688.4945000000002</v>
      </c>
      <c r="E106" s="80">
        <v>100028732</v>
      </c>
      <c r="F106" s="79">
        <v>1598.2890000000004</v>
      </c>
      <c r="G106" s="81">
        <v>100071046</v>
      </c>
      <c r="H106" s="71"/>
    </row>
    <row r="107" spans="1:8" ht="18" customHeight="1">
      <c r="A107" s="77" t="s">
        <v>1380</v>
      </c>
      <c r="B107" s="77" t="s">
        <v>1025</v>
      </c>
      <c r="C107" s="78">
        <v>3</v>
      </c>
      <c r="D107" s="79">
        <v>1734.2325000000003</v>
      </c>
      <c r="E107" s="80">
        <v>100028828</v>
      </c>
      <c r="F107" s="79">
        <v>1642.7565000000004</v>
      </c>
      <c r="G107" s="81">
        <v>100071062</v>
      </c>
      <c r="H107" s="71"/>
    </row>
    <row r="108" spans="1:8" ht="18" customHeight="1">
      <c r="A108" s="77" t="s">
        <v>1381</v>
      </c>
      <c r="B108" s="77" t="s">
        <v>1026</v>
      </c>
      <c r="C108" s="78">
        <v>3</v>
      </c>
      <c r="D108" s="79">
        <v>1778.7000000000005</v>
      </c>
      <c r="E108" s="80">
        <v>100028924</v>
      </c>
      <c r="F108" s="79">
        <v>1687.2240000000004</v>
      </c>
      <c r="G108" s="81">
        <v>100071078</v>
      </c>
      <c r="H108" s="71"/>
    </row>
    <row r="109" spans="1:8" ht="18" customHeight="1">
      <c r="A109" s="77" t="s">
        <v>1382</v>
      </c>
      <c r="B109" s="77" t="s">
        <v>1027</v>
      </c>
      <c r="C109" s="78">
        <v>3</v>
      </c>
      <c r="D109" s="79">
        <v>1826.9790000000005</v>
      </c>
      <c r="E109" s="80">
        <v>100029020</v>
      </c>
      <c r="F109" s="79">
        <v>1735.5030000000002</v>
      </c>
      <c r="G109" s="81">
        <v>100071094</v>
      </c>
      <c r="H109" s="71"/>
    </row>
    <row r="110" spans="1:8" ht="18" customHeight="1">
      <c r="A110" s="77" t="s">
        <v>1383</v>
      </c>
      <c r="B110" s="77" t="s">
        <v>1028</v>
      </c>
      <c r="C110" s="78">
        <v>3</v>
      </c>
      <c r="D110" s="79">
        <v>1873.9875000000004</v>
      </c>
      <c r="E110" s="80">
        <v>100029116</v>
      </c>
      <c r="F110" s="79">
        <v>1782.5115000000003</v>
      </c>
      <c r="G110" s="81">
        <v>100071110</v>
      </c>
      <c r="H110" s="71"/>
    </row>
    <row r="111" spans="1:8" ht="18" customHeight="1">
      <c r="A111" s="77" t="s">
        <v>1384</v>
      </c>
      <c r="B111" s="77" t="s">
        <v>1029</v>
      </c>
      <c r="C111" s="78">
        <v>3</v>
      </c>
      <c r="D111" s="79">
        <v>1920.9960000000005</v>
      </c>
      <c r="E111" s="80">
        <v>100029212</v>
      </c>
      <c r="F111" s="79">
        <v>1830.7905000000001</v>
      </c>
      <c r="G111" s="81">
        <v>100071126</v>
      </c>
      <c r="H111" s="71"/>
    </row>
    <row r="112" spans="1:8" ht="41.4" customHeight="1">
      <c r="A112" s="607" t="s">
        <v>454</v>
      </c>
      <c r="B112" s="608"/>
      <c r="C112" s="608"/>
      <c r="D112" s="608"/>
      <c r="E112" s="609"/>
      <c r="F112" s="608"/>
      <c r="G112" s="610"/>
      <c r="H112" s="71"/>
    </row>
    <row r="113" spans="1:8" ht="18" customHeight="1">
      <c r="A113" s="77" t="s">
        <v>1385</v>
      </c>
      <c r="B113" s="77" t="s">
        <v>1030</v>
      </c>
      <c r="C113" s="78">
        <v>0.37</v>
      </c>
      <c r="D113" s="79">
        <v>500.57700000000017</v>
      </c>
      <c r="E113" s="80">
        <v>100029308</v>
      </c>
      <c r="F113" s="79">
        <v>410.37150000000008</v>
      </c>
      <c r="G113" s="81">
        <v>100071142</v>
      </c>
      <c r="H113" s="71"/>
    </row>
    <row r="114" spans="1:8" ht="20.25" customHeight="1">
      <c r="A114" s="77" t="s">
        <v>1386</v>
      </c>
      <c r="B114" s="77" t="s">
        <v>1031</v>
      </c>
      <c r="C114" s="78">
        <v>0.55000000000000004</v>
      </c>
      <c r="D114" s="79">
        <v>527.25750000000005</v>
      </c>
      <c r="E114" s="80">
        <v>100029404</v>
      </c>
      <c r="F114" s="79">
        <v>435.78150000000011</v>
      </c>
      <c r="G114" s="81">
        <v>100071158</v>
      </c>
      <c r="H114" s="71"/>
    </row>
    <row r="115" spans="1:8" ht="17.25" customHeight="1">
      <c r="A115" s="77" t="s">
        <v>1387</v>
      </c>
      <c r="B115" s="77" t="s">
        <v>1032</v>
      </c>
      <c r="C115" s="78">
        <v>0.75</v>
      </c>
      <c r="D115" s="79">
        <v>607.29900000000009</v>
      </c>
      <c r="E115" s="80">
        <v>100029500</v>
      </c>
      <c r="F115" s="79">
        <v>517.09350000000006</v>
      </c>
      <c r="G115" s="81">
        <v>100071174</v>
      </c>
      <c r="H115" s="71"/>
    </row>
    <row r="116" spans="1:8" ht="16.5" customHeight="1">
      <c r="A116" s="77" t="s">
        <v>1388</v>
      </c>
      <c r="B116" s="77" t="s">
        <v>1033</v>
      </c>
      <c r="C116" s="78">
        <v>1.1000000000000001</v>
      </c>
      <c r="D116" s="79">
        <v>673.36500000000012</v>
      </c>
      <c r="E116" s="80">
        <v>100029596</v>
      </c>
      <c r="F116" s="79">
        <v>581.88900000000024</v>
      </c>
      <c r="G116" s="81">
        <v>100071190</v>
      </c>
      <c r="H116" s="71"/>
    </row>
    <row r="117" spans="1:8" ht="15.75" customHeight="1">
      <c r="A117" s="77" t="s">
        <v>1389</v>
      </c>
      <c r="B117" s="77" t="s">
        <v>1034</v>
      </c>
      <c r="C117" s="78">
        <v>1.1000000000000001</v>
      </c>
      <c r="D117" s="79">
        <v>712.75050000000022</v>
      </c>
      <c r="E117" s="80">
        <v>100029692</v>
      </c>
      <c r="F117" s="79">
        <v>621.2745000000001</v>
      </c>
      <c r="G117" s="81">
        <v>100071206</v>
      </c>
      <c r="H117" s="71"/>
    </row>
    <row r="118" spans="1:8" ht="15" customHeight="1">
      <c r="A118" s="77" t="s">
        <v>1390</v>
      </c>
      <c r="B118" s="77" t="s">
        <v>1035</v>
      </c>
      <c r="C118" s="78">
        <v>1.5</v>
      </c>
      <c r="D118" s="79">
        <v>804.2265000000001</v>
      </c>
      <c r="E118" s="80">
        <v>100029788</v>
      </c>
      <c r="F118" s="79">
        <v>712.75050000000022</v>
      </c>
      <c r="G118" s="81">
        <v>100071222</v>
      </c>
      <c r="H118" s="71"/>
    </row>
    <row r="119" spans="1:8" ht="18" customHeight="1">
      <c r="A119" s="77" t="s">
        <v>1391</v>
      </c>
      <c r="B119" s="77" t="s">
        <v>1036</v>
      </c>
      <c r="C119" s="78">
        <v>1.5</v>
      </c>
      <c r="D119" s="79">
        <v>815.66100000000017</v>
      </c>
      <c r="E119" s="80">
        <v>100029884</v>
      </c>
      <c r="F119" s="79">
        <v>725.45550000000014</v>
      </c>
      <c r="G119" s="81">
        <v>100071238</v>
      </c>
      <c r="H119" s="71"/>
    </row>
    <row r="120" spans="1:8" ht="18" customHeight="1">
      <c r="A120" s="77" t="s">
        <v>1392</v>
      </c>
      <c r="B120" s="77" t="s">
        <v>1037</v>
      </c>
      <c r="C120" s="78">
        <v>2.2000000000000002</v>
      </c>
      <c r="D120" s="79">
        <v>871.56300000000022</v>
      </c>
      <c r="E120" s="80">
        <v>100029980</v>
      </c>
      <c r="F120" s="79">
        <v>781.35750000000007</v>
      </c>
      <c r="G120" s="81">
        <v>100071254</v>
      </c>
      <c r="H120" s="71"/>
    </row>
    <row r="121" spans="1:8" ht="18" customHeight="1">
      <c r="A121" s="77" t="s">
        <v>1393</v>
      </c>
      <c r="B121" s="77" t="s">
        <v>1038</v>
      </c>
      <c r="C121" s="78">
        <v>2.2000000000000002</v>
      </c>
      <c r="D121" s="79">
        <v>890.62050000000022</v>
      </c>
      <c r="E121" s="80">
        <v>100030076</v>
      </c>
      <c r="F121" s="79">
        <v>800.41500000000019</v>
      </c>
      <c r="G121" s="81">
        <v>100071270</v>
      </c>
      <c r="H121" s="71"/>
    </row>
    <row r="122" spans="1:8" ht="18" customHeight="1">
      <c r="A122" s="77" t="s">
        <v>1394</v>
      </c>
      <c r="B122" s="77" t="s">
        <v>1039</v>
      </c>
      <c r="C122" s="78">
        <v>2.2000000000000002</v>
      </c>
      <c r="D122" s="79">
        <v>909.67800000000022</v>
      </c>
      <c r="E122" s="80">
        <v>100030172</v>
      </c>
      <c r="F122" s="79">
        <v>819.47250000000008</v>
      </c>
      <c r="G122" s="81">
        <v>100071286</v>
      </c>
      <c r="H122" s="71"/>
    </row>
    <row r="123" spans="1:8" ht="18" customHeight="1">
      <c r="A123" s="77" t="s">
        <v>1395</v>
      </c>
      <c r="B123" s="77" t="s">
        <v>1040</v>
      </c>
      <c r="C123" s="78">
        <v>2.2000000000000002</v>
      </c>
      <c r="D123" s="79">
        <v>949.0635000000002</v>
      </c>
      <c r="E123" s="80">
        <v>100030268</v>
      </c>
      <c r="F123" s="79">
        <v>858.85800000000017</v>
      </c>
      <c r="G123" s="81">
        <v>100071302</v>
      </c>
      <c r="H123" s="71"/>
    </row>
    <row r="124" spans="1:8" ht="18" customHeight="1">
      <c r="A124" s="77" t="s">
        <v>1396</v>
      </c>
      <c r="B124" s="77" t="s">
        <v>1041</v>
      </c>
      <c r="C124" s="78">
        <v>3</v>
      </c>
      <c r="D124" s="79">
        <v>1067.22</v>
      </c>
      <c r="E124" s="80">
        <v>100030364</v>
      </c>
      <c r="F124" s="79">
        <v>977.01450000000023</v>
      </c>
      <c r="G124" s="81">
        <v>100071318</v>
      </c>
      <c r="H124" s="71"/>
    </row>
    <row r="125" spans="1:8" ht="18" customHeight="1">
      <c r="A125" s="77" t="s">
        <v>1397</v>
      </c>
      <c r="B125" s="77" t="s">
        <v>1042</v>
      </c>
      <c r="C125" s="78">
        <v>3</v>
      </c>
      <c r="D125" s="79">
        <v>1074.8430000000003</v>
      </c>
      <c r="E125" s="80">
        <v>100030460</v>
      </c>
      <c r="F125" s="79">
        <v>983.36700000000019</v>
      </c>
      <c r="G125" s="81">
        <v>100071334</v>
      </c>
      <c r="H125" s="71"/>
    </row>
    <row r="126" spans="1:8" ht="18" customHeight="1">
      <c r="A126" s="77" t="s">
        <v>1398</v>
      </c>
      <c r="B126" s="77" t="s">
        <v>1043</v>
      </c>
      <c r="C126" s="78">
        <v>3</v>
      </c>
      <c r="D126" s="79">
        <v>1105.3350000000003</v>
      </c>
      <c r="E126" s="80">
        <v>100030556</v>
      </c>
      <c r="F126" s="79">
        <v>1015.1295000000002</v>
      </c>
      <c r="G126" s="81">
        <v>100071350</v>
      </c>
      <c r="H126" s="71"/>
    </row>
    <row r="127" spans="1:8" ht="18" customHeight="1">
      <c r="A127" s="77" t="s">
        <v>1399</v>
      </c>
      <c r="B127" s="77" t="s">
        <v>1044</v>
      </c>
      <c r="C127" s="78">
        <v>3</v>
      </c>
      <c r="D127" s="79">
        <v>1134.5565000000004</v>
      </c>
      <c r="E127" s="80">
        <v>100030652</v>
      </c>
      <c r="F127" s="79">
        <v>1043.0805000000003</v>
      </c>
      <c r="G127" s="81">
        <v>100071366</v>
      </c>
      <c r="H127" s="71"/>
    </row>
    <row r="128" spans="1:8" ht="18" customHeight="1">
      <c r="A128" s="77" t="s">
        <v>1400</v>
      </c>
      <c r="B128" s="77" t="s">
        <v>1045</v>
      </c>
      <c r="C128" s="78">
        <v>4</v>
      </c>
      <c r="D128" s="79">
        <v>1287.0165000000002</v>
      </c>
      <c r="E128" s="80">
        <v>100030748</v>
      </c>
      <c r="F128" s="79">
        <v>1195.5405000000003</v>
      </c>
      <c r="G128" s="81">
        <v>100071382</v>
      </c>
      <c r="H128" s="71"/>
    </row>
    <row r="129" spans="1:8" ht="18" customHeight="1">
      <c r="A129" s="77" t="s">
        <v>1401</v>
      </c>
      <c r="B129" s="77" t="s">
        <v>1046</v>
      </c>
      <c r="C129" s="78">
        <v>4</v>
      </c>
      <c r="D129" s="79">
        <v>1336.5660000000003</v>
      </c>
      <c r="E129" s="80">
        <v>100030844</v>
      </c>
      <c r="F129" s="79">
        <v>1246.3605000000002</v>
      </c>
      <c r="G129" s="81">
        <v>100071398</v>
      </c>
      <c r="H129" s="71"/>
    </row>
    <row r="130" spans="1:8" ht="18" customHeight="1">
      <c r="A130" s="77" t="s">
        <v>1402</v>
      </c>
      <c r="B130" s="77" t="s">
        <v>1047</v>
      </c>
      <c r="C130" s="78">
        <v>4</v>
      </c>
      <c r="D130" s="79">
        <v>1424.2305000000003</v>
      </c>
      <c r="E130" s="80">
        <v>100030940</v>
      </c>
      <c r="F130" s="79">
        <v>1332.7545000000005</v>
      </c>
      <c r="G130" s="81">
        <v>100071414</v>
      </c>
      <c r="H130" s="71"/>
    </row>
    <row r="131" spans="1:8" ht="18" customHeight="1">
      <c r="A131" s="77" t="s">
        <v>1403</v>
      </c>
      <c r="B131" s="77" t="s">
        <v>1048</v>
      </c>
      <c r="C131" s="78">
        <v>4</v>
      </c>
      <c r="D131" s="79">
        <v>1487.7555000000002</v>
      </c>
      <c r="E131" s="80">
        <v>100031036</v>
      </c>
      <c r="F131" s="79">
        <v>1396.2795000000003</v>
      </c>
      <c r="G131" s="81">
        <v>100071430</v>
      </c>
      <c r="H131" s="71"/>
    </row>
    <row r="132" spans="1:8" ht="18" customHeight="1">
      <c r="A132" s="77" t="s">
        <v>1404</v>
      </c>
      <c r="B132" s="77" t="s">
        <v>1049</v>
      </c>
      <c r="C132" s="78">
        <v>4</v>
      </c>
      <c r="D132" s="79">
        <v>1533.4935000000005</v>
      </c>
      <c r="E132" s="80">
        <v>100031132</v>
      </c>
      <c r="F132" s="79">
        <v>1443.2880000000002</v>
      </c>
      <c r="G132" s="81">
        <v>100071446</v>
      </c>
      <c r="H132" s="71"/>
    </row>
    <row r="133" spans="1:8" ht="18" customHeight="1">
      <c r="A133" s="77" t="s">
        <v>1405</v>
      </c>
      <c r="B133" s="77" t="s">
        <v>1050</v>
      </c>
      <c r="C133" s="78">
        <v>4</v>
      </c>
      <c r="D133" s="79">
        <v>1642.7565000000004</v>
      </c>
      <c r="E133" s="80">
        <v>100031228</v>
      </c>
      <c r="F133" s="79">
        <v>1551.2805000000003</v>
      </c>
      <c r="G133" s="81">
        <v>100071462</v>
      </c>
      <c r="H133" s="71"/>
    </row>
    <row r="134" spans="1:8" ht="39" customHeight="1">
      <c r="A134" s="617" t="s">
        <v>455</v>
      </c>
      <c r="B134" s="617"/>
      <c r="C134" s="617"/>
      <c r="D134" s="617"/>
      <c r="E134" s="617"/>
      <c r="F134" s="617"/>
      <c r="G134" s="617"/>
      <c r="H134" s="71"/>
    </row>
    <row r="135" spans="1:8" ht="18" customHeight="1">
      <c r="A135" s="82" t="s">
        <v>1406</v>
      </c>
      <c r="B135" s="82" t="s">
        <v>1051</v>
      </c>
      <c r="C135" s="83">
        <v>0.75</v>
      </c>
      <c r="D135" s="79">
        <v>750.86550000000022</v>
      </c>
      <c r="E135" s="80">
        <v>100031324</v>
      </c>
      <c r="F135" s="79">
        <v>595.86450000000013</v>
      </c>
      <c r="G135" s="81">
        <v>100071478</v>
      </c>
      <c r="H135" s="71"/>
    </row>
    <row r="136" spans="1:8" ht="15.75" customHeight="1">
      <c r="A136" s="82" t="s">
        <v>1407</v>
      </c>
      <c r="B136" s="82" t="s">
        <v>1052</v>
      </c>
      <c r="C136" s="83">
        <v>0.75</v>
      </c>
      <c r="D136" s="79">
        <v>773.73450000000014</v>
      </c>
      <c r="E136" s="80">
        <v>100031420</v>
      </c>
      <c r="F136" s="79">
        <v>618.73350000000005</v>
      </c>
      <c r="G136" s="81">
        <v>100071494</v>
      </c>
      <c r="H136" s="71"/>
    </row>
    <row r="137" spans="1:8" ht="18" customHeight="1">
      <c r="A137" s="82" t="s">
        <v>1408</v>
      </c>
      <c r="B137" s="82" t="s">
        <v>1053</v>
      </c>
      <c r="C137" s="83">
        <v>1.1000000000000001</v>
      </c>
      <c r="D137" s="79">
        <v>834.71850000000006</v>
      </c>
      <c r="E137" s="80">
        <v>100031516</v>
      </c>
      <c r="F137" s="79">
        <v>682.25850000000014</v>
      </c>
      <c r="G137" s="81">
        <v>100071510</v>
      </c>
      <c r="H137" s="71"/>
    </row>
    <row r="138" spans="1:8" ht="15.75" customHeight="1">
      <c r="A138" s="82" t="s">
        <v>1409</v>
      </c>
      <c r="B138" s="82" t="s">
        <v>1054</v>
      </c>
      <c r="C138" s="83">
        <v>1.5</v>
      </c>
      <c r="D138" s="79">
        <v>903.32550000000026</v>
      </c>
      <c r="E138" s="80">
        <v>100031612</v>
      </c>
      <c r="F138" s="79">
        <v>748.32450000000017</v>
      </c>
      <c r="G138" s="81">
        <v>100071526</v>
      </c>
      <c r="H138" s="71"/>
    </row>
    <row r="139" spans="1:8" ht="17.25" customHeight="1">
      <c r="A139" s="82" t="s">
        <v>1410</v>
      </c>
      <c r="B139" s="82" t="s">
        <v>1055</v>
      </c>
      <c r="C139" s="83">
        <v>2.2000000000000002</v>
      </c>
      <c r="D139" s="79">
        <v>983.36700000000019</v>
      </c>
      <c r="E139" s="80">
        <v>100031708</v>
      </c>
      <c r="F139" s="79">
        <v>828.3660000000001</v>
      </c>
      <c r="G139" s="81">
        <v>100071542</v>
      </c>
      <c r="H139" s="71"/>
    </row>
    <row r="140" spans="1:8" ht="16.5" customHeight="1">
      <c r="A140" s="82" t="s">
        <v>1411</v>
      </c>
      <c r="B140" s="82" t="s">
        <v>1056</v>
      </c>
      <c r="C140" s="83">
        <v>2.2000000000000002</v>
      </c>
      <c r="D140" s="79">
        <v>1046.8920000000003</v>
      </c>
      <c r="E140" s="80">
        <v>100031804</v>
      </c>
      <c r="F140" s="79">
        <v>891.89100000000019</v>
      </c>
      <c r="G140" s="81">
        <v>100071558</v>
      </c>
      <c r="H140" s="71"/>
    </row>
    <row r="141" spans="1:8" ht="16.5" customHeight="1">
      <c r="A141" s="82" t="s">
        <v>1412</v>
      </c>
      <c r="B141" s="82" t="s">
        <v>1057</v>
      </c>
      <c r="C141" s="83">
        <v>3</v>
      </c>
      <c r="D141" s="79">
        <v>1215.8685</v>
      </c>
      <c r="E141" s="80">
        <v>100031900</v>
      </c>
      <c r="F141" s="79">
        <v>1060.8675000000001</v>
      </c>
      <c r="G141" s="81">
        <v>100071574</v>
      </c>
      <c r="H141" s="71"/>
    </row>
    <row r="142" spans="1:8" ht="18" customHeight="1">
      <c r="A142" s="82" t="s">
        <v>1413</v>
      </c>
      <c r="B142" s="82" t="s">
        <v>1058</v>
      </c>
      <c r="C142" s="83">
        <v>3</v>
      </c>
      <c r="D142" s="79">
        <v>1331.4840000000004</v>
      </c>
      <c r="E142" s="80">
        <v>100031996</v>
      </c>
      <c r="F142" s="79">
        <v>1176.4830000000004</v>
      </c>
      <c r="G142" s="81">
        <v>100071590</v>
      </c>
      <c r="H142" s="71"/>
    </row>
    <row r="143" spans="1:8" ht="18" customHeight="1">
      <c r="A143" s="82" t="s">
        <v>1414</v>
      </c>
      <c r="B143" s="82" t="s">
        <v>1059</v>
      </c>
      <c r="C143" s="83">
        <v>4</v>
      </c>
      <c r="D143" s="79">
        <v>1500.4605000000001</v>
      </c>
      <c r="E143" s="80">
        <v>100032092</v>
      </c>
      <c r="F143" s="79">
        <v>1345.4595000000004</v>
      </c>
      <c r="G143" s="81">
        <v>100071606</v>
      </c>
      <c r="H143" s="71"/>
    </row>
    <row r="144" spans="1:8" ht="18" customHeight="1">
      <c r="A144" s="82" t="s">
        <v>1415</v>
      </c>
      <c r="B144" s="82" t="s">
        <v>1060</v>
      </c>
      <c r="C144" s="83">
        <v>4</v>
      </c>
      <c r="D144" s="79">
        <v>1697.3880000000004</v>
      </c>
      <c r="E144" s="80">
        <v>100032188</v>
      </c>
      <c r="F144" s="79">
        <v>1542.3870000000002</v>
      </c>
      <c r="G144" s="81">
        <v>100071622</v>
      </c>
      <c r="H144" s="71"/>
    </row>
    <row r="145" spans="1:8" ht="18" customHeight="1">
      <c r="A145" s="82" t="s">
        <v>1416</v>
      </c>
      <c r="B145" s="82" t="s">
        <v>1061</v>
      </c>
      <c r="C145" s="83">
        <v>4</v>
      </c>
      <c r="D145" s="79">
        <v>1829.5200000000002</v>
      </c>
      <c r="E145" s="80">
        <v>100032284</v>
      </c>
      <c r="F145" s="79">
        <v>1674.5190000000002</v>
      </c>
      <c r="G145" s="81">
        <v>100071638</v>
      </c>
      <c r="H145" s="71"/>
    </row>
    <row r="146" spans="1:8" ht="18" customHeight="1">
      <c r="A146" s="82" t="s">
        <v>1417</v>
      </c>
      <c r="B146" s="82" t="s">
        <v>1062</v>
      </c>
      <c r="C146" s="266">
        <v>4</v>
      </c>
      <c r="D146" s="79">
        <v>1903.2090000000005</v>
      </c>
      <c r="E146" s="80">
        <v>100032380</v>
      </c>
      <c r="F146" s="79">
        <v>1749.4785000000004</v>
      </c>
      <c r="G146" s="81">
        <v>100071654</v>
      </c>
      <c r="H146" s="71"/>
    </row>
    <row r="147" spans="1:8" ht="18" customHeight="1">
      <c r="A147" s="82" t="s">
        <v>1418</v>
      </c>
      <c r="B147" s="82" t="s">
        <v>1063</v>
      </c>
      <c r="C147" s="83">
        <v>5.5</v>
      </c>
      <c r="D147" s="79">
        <v>2106.4890000000005</v>
      </c>
      <c r="E147" s="80">
        <v>100032476</v>
      </c>
      <c r="F147" s="79">
        <v>1951.4880000000005</v>
      </c>
      <c r="G147" s="81">
        <v>100071670</v>
      </c>
      <c r="H147" s="71"/>
    </row>
    <row r="148" spans="1:8" ht="18" customHeight="1">
      <c r="A148" s="82" t="s">
        <v>1419</v>
      </c>
      <c r="B148" s="82" t="s">
        <v>1064</v>
      </c>
      <c r="C148" s="83">
        <v>5.5</v>
      </c>
      <c r="D148" s="79">
        <v>2194.1535000000008</v>
      </c>
      <c r="E148" s="80">
        <v>100032572</v>
      </c>
      <c r="F148" s="79">
        <v>2039.1525000000004</v>
      </c>
      <c r="G148" s="81">
        <v>100071686</v>
      </c>
      <c r="H148" s="71"/>
    </row>
    <row r="149" spans="1:8" ht="18" customHeight="1">
      <c r="A149" s="82" t="s">
        <v>1420</v>
      </c>
      <c r="B149" s="82" t="s">
        <v>1065</v>
      </c>
      <c r="C149" s="83">
        <v>5.5</v>
      </c>
      <c r="D149" s="79">
        <v>2227.1865000000007</v>
      </c>
      <c r="E149" s="80">
        <v>100032668</v>
      </c>
      <c r="F149" s="79">
        <v>2072.1855000000005</v>
      </c>
      <c r="G149" s="81">
        <v>100071702</v>
      </c>
      <c r="H149" s="71"/>
    </row>
    <row r="150" spans="1:8" ht="18" customHeight="1">
      <c r="A150" s="82" t="s">
        <v>1421</v>
      </c>
      <c r="B150" s="82" t="s">
        <v>1066</v>
      </c>
      <c r="C150" s="83">
        <v>5.5</v>
      </c>
      <c r="D150" s="79">
        <v>2302.1460000000002</v>
      </c>
      <c r="E150" s="80">
        <v>100032764</v>
      </c>
      <c r="F150" s="79">
        <v>2147.1450000000004</v>
      </c>
      <c r="G150" s="81">
        <v>100071718</v>
      </c>
      <c r="H150" s="71"/>
    </row>
    <row r="151" spans="1:8" ht="18" customHeight="1">
      <c r="A151" s="82" t="s">
        <v>1422</v>
      </c>
      <c r="B151" s="82" t="s">
        <v>1067</v>
      </c>
      <c r="C151" s="83">
        <v>7.5</v>
      </c>
      <c r="D151" s="79">
        <v>2435.5485000000003</v>
      </c>
      <c r="E151" s="80">
        <v>100032860</v>
      </c>
      <c r="F151" s="79">
        <v>2281.8180000000007</v>
      </c>
      <c r="G151" s="81">
        <v>100071734</v>
      </c>
      <c r="H151" s="71"/>
    </row>
    <row r="152" spans="1:8" ht="18" customHeight="1">
      <c r="A152" s="82" t="s">
        <v>1423</v>
      </c>
      <c r="B152" s="82" t="s">
        <v>1068</v>
      </c>
      <c r="C152" s="83">
        <v>7.5</v>
      </c>
      <c r="D152" s="79">
        <v>2496.5325000000007</v>
      </c>
      <c r="E152" s="80">
        <v>100032956</v>
      </c>
      <c r="F152" s="79">
        <v>2341.5315000000005</v>
      </c>
      <c r="G152" s="81">
        <v>100071750</v>
      </c>
      <c r="H152" s="71"/>
    </row>
    <row r="153" spans="1:8" ht="18" customHeight="1">
      <c r="A153" s="82" t="s">
        <v>1424</v>
      </c>
      <c r="B153" s="82" t="s">
        <v>1069</v>
      </c>
      <c r="C153" s="83">
        <v>7.5</v>
      </c>
      <c r="D153" s="79">
        <v>2562.5985000000005</v>
      </c>
      <c r="E153" s="80">
        <v>100033052</v>
      </c>
      <c r="F153" s="79">
        <v>2407.5975000000008</v>
      </c>
      <c r="G153" s="81">
        <v>100071766</v>
      </c>
      <c r="H153" s="71"/>
    </row>
    <row r="154" spans="1:8" ht="18" customHeight="1">
      <c r="A154" s="82" t="s">
        <v>1425</v>
      </c>
      <c r="B154" s="82" t="s">
        <v>1070</v>
      </c>
      <c r="C154" s="83">
        <v>7.5</v>
      </c>
      <c r="D154" s="79">
        <v>2619.7710000000002</v>
      </c>
      <c r="E154" s="80">
        <v>100033148</v>
      </c>
      <c r="F154" s="79">
        <v>2464.7700000000004</v>
      </c>
      <c r="G154" s="81">
        <v>100071782</v>
      </c>
      <c r="H154" s="71"/>
    </row>
    <row r="155" spans="1:8" ht="27" customHeight="1">
      <c r="A155" s="607" t="s">
        <v>456</v>
      </c>
      <c r="B155" s="608"/>
      <c r="C155" s="608"/>
      <c r="D155" s="608"/>
      <c r="E155" s="609"/>
      <c r="F155" s="608"/>
      <c r="G155" s="610"/>
      <c r="H155" s="71"/>
    </row>
    <row r="156" spans="1:8" ht="18" customHeight="1">
      <c r="A156" s="82" t="s">
        <v>1426</v>
      </c>
      <c r="B156" s="82" t="s">
        <v>1071</v>
      </c>
      <c r="C156" s="83">
        <v>0.75</v>
      </c>
      <c r="D156" s="79">
        <v>1161.2370000000001</v>
      </c>
      <c r="E156" s="80">
        <v>100033244</v>
      </c>
      <c r="F156" s="79">
        <v>898.24350000000015</v>
      </c>
      <c r="G156" s="81">
        <v>100071798</v>
      </c>
      <c r="H156" s="71"/>
    </row>
    <row r="157" spans="1:8" ht="18" customHeight="1">
      <c r="A157" s="82" t="s">
        <v>1427</v>
      </c>
      <c r="B157" s="82" t="s">
        <v>1072</v>
      </c>
      <c r="C157" s="83">
        <v>0.75</v>
      </c>
      <c r="D157" s="79">
        <v>1171.4010000000003</v>
      </c>
      <c r="E157" s="80">
        <v>100033340</v>
      </c>
      <c r="F157" s="79">
        <v>910.94850000000019</v>
      </c>
      <c r="G157" s="81">
        <v>100071814</v>
      </c>
      <c r="H157" s="71"/>
    </row>
    <row r="158" spans="1:8" ht="18" customHeight="1">
      <c r="A158" s="82" t="s">
        <v>1428</v>
      </c>
      <c r="B158" s="82" t="s">
        <v>1073</v>
      </c>
      <c r="C158" s="83">
        <v>1.1000000000000001</v>
      </c>
      <c r="D158" s="79">
        <v>1229.8440000000003</v>
      </c>
      <c r="E158" s="80">
        <v>100033436</v>
      </c>
      <c r="F158" s="79">
        <v>965.58000000000015</v>
      </c>
      <c r="G158" s="81">
        <v>100071830</v>
      </c>
      <c r="H158" s="71"/>
    </row>
    <row r="159" spans="1:8" ht="18" customHeight="1">
      <c r="A159" s="82" t="s">
        <v>1429</v>
      </c>
      <c r="B159" s="82" t="s">
        <v>1074</v>
      </c>
      <c r="C159" s="83">
        <v>1.5</v>
      </c>
      <c r="D159" s="79">
        <v>1361.9760000000003</v>
      </c>
      <c r="E159" s="80">
        <v>100033532</v>
      </c>
      <c r="F159" s="79">
        <v>1104.0645000000002</v>
      </c>
      <c r="G159" s="81">
        <v>100071846</v>
      </c>
      <c r="H159" s="71"/>
    </row>
    <row r="160" spans="1:8" ht="15.75" customHeight="1">
      <c r="A160" s="82" t="s">
        <v>1430</v>
      </c>
      <c r="B160" s="82" t="s">
        <v>1075</v>
      </c>
      <c r="C160" s="83">
        <v>2.2000000000000002</v>
      </c>
      <c r="D160" s="79">
        <v>1486.4850000000004</v>
      </c>
      <c r="E160" s="80">
        <v>100033628</v>
      </c>
      <c r="F160" s="79">
        <v>1223.4915000000003</v>
      </c>
      <c r="G160" s="81">
        <v>100071862</v>
      </c>
      <c r="H160" s="71"/>
    </row>
    <row r="161" spans="1:8" ht="15" customHeight="1">
      <c r="A161" s="82" t="s">
        <v>1431</v>
      </c>
      <c r="B161" s="82" t="s">
        <v>1076</v>
      </c>
      <c r="C161" s="83">
        <v>2.2000000000000002</v>
      </c>
      <c r="D161" s="79">
        <v>1530.9525000000003</v>
      </c>
      <c r="E161" s="80">
        <v>100033724</v>
      </c>
      <c r="F161" s="79">
        <v>1267.9590000000005</v>
      </c>
      <c r="G161" s="81">
        <v>100071878</v>
      </c>
      <c r="H161" s="71"/>
    </row>
    <row r="162" spans="1:8" ht="15.75" customHeight="1">
      <c r="A162" s="82" t="s">
        <v>1432</v>
      </c>
      <c r="B162" s="82" t="s">
        <v>1077</v>
      </c>
      <c r="C162" s="83">
        <v>3</v>
      </c>
      <c r="D162" s="79">
        <v>1839.6840000000004</v>
      </c>
      <c r="E162" s="80">
        <v>100033820</v>
      </c>
      <c r="F162" s="79">
        <v>1565.2560000000003</v>
      </c>
      <c r="G162" s="81">
        <v>100071894</v>
      </c>
      <c r="H162" s="71"/>
    </row>
    <row r="163" spans="1:8" ht="16.5" customHeight="1">
      <c r="A163" s="82" t="s">
        <v>1433</v>
      </c>
      <c r="B163" s="82" t="s">
        <v>1078</v>
      </c>
      <c r="C163" s="83">
        <v>3</v>
      </c>
      <c r="D163" s="79">
        <v>1887.9630000000004</v>
      </c>
      <c r="E163" s="80">
        <v>100033916</v>
      </c>
      <c r="F163" s="79">
        <v>1610.9940000000004</v>
      </c>
      <c r="G163" s="81">
        <v>100071910</v>
      </c>
      <c r="H163" s="71"/>
    </row>
    <row r="164" spans="1:8" ht="18" customHeight="1">
      <c r="A164" s="82" t="s">
        <v>1434</v>
      </c>
      <c r="B164" s="82" t="s">
        <v>1079</v>
      </c>
      <c r="C164" s="83">
        <v>3</v>
      </c>
      <c r="D164" s="79">
        <v>1992.1440000000005</v>
      </c>
      <c r="E164" s="80">
        <v>100034012</v>
      </c>
      <c r="F164" s="79">
        <v>1717.7160000000003</v>
      </c>
      <c r="G164" s="81">
        <v>100071926</v>
      </c>
      <c r="H164" s="71"/>
    </row>
    <row r="165" spans="1:8" ht="18" customHeight="1">
      <c r="A165" s="82" t="s">
        <v>1435</v>
      </c>
      <c r="B165" s="82" t="s">
        <v>1080</v>
      </c>
      <c r="C165" s="83">
        <v>4</v>
      </c>
      <c r="D165" s="79">
        <v>2217.0225000000005</v>
      </c>
      <c r="E165" s="80">
        <v>100034108</v>
      </c>
      <c r="F165" s="79">
        <v>1942.5945000000004</v>
      </c>
      <c r="G165" s="81">
        <v>100071942</v>
      </c>
      <c r="H165" s="71"/>
    </row>
    <row r="166" spans="1:8" ht="18" customHeight="1">
      <c r="A166" s="82" t="s">
        <v>1436</v>
      </c>
      <c r="B166" s="82" t="s">
        <v>1081</v>
      </c>
      <c r="C166" s="83">
        <v>4</v>
      </c>
      <c r="D166" s="79">
        <v>2269.1130000000007</v>
      </c>
      <c r="E166" s="80">
        <v>100034204</v>
      </c>
      <c r="F166" s="79">
        <v>1995.9555000000005</v>
      </c>
      <c r="G166" s="81">
        <v>100071958</v>
      </c>
      <c r="H166" s="71"/>
    </row>
    <row r="167" spans="1:8" ht="18" customHeight="1">
      <c r="A167" s="82" t="s">
        <v>1437</v>
      </c>
      <c r="B167" s="82" t="s">
        <v>1082</v>
      </c>
      <c r="C167" s="83">
        <v>4</v>
      </c>
      <c r="D167" s="79">
        <v>2316.1215000000002</v>
      </c>
      <c r="E167" s="80">
        <v>100034300</v>
      </c>
      <c r="F167" s="79">
        <v>2044.2345000000005</v>
      </c>
      <c r="G167" s="81">
        <v>100071974</v>
      </c>
      <c r="H167" s="71"/>
    </row>
    <row r="168" spans="1:8" ht="18" customHeight="1">
      <c r="A168" s="82" t="s">
        <v>1438</v>
      </c>
      <c r="B168" s="82" t="s">
        <v>1083</v>
      </c>
      <c r="C168" s="83">
        <v>5.5</v>
      </c>
      <c r="D168" s="79">
        <v>3359.2020000000011</v>
      </c>
      <c r="E168" s="80">
        <v>100034396</v>
      </c>
      <c r="F168" s="79">
        <v>3026.3310000000001</v>
      </c>
      <c r="G168" s="81">
        <v>100071990</v>
      </c>
      <c r="H168" s="71"/>
    </row>
    <row r="169" spans="1:8" ht="18" customHeight="1">
      <c r="A169" s="82" t="s">
        <v>1439</v>
      </c>
      <c r="B169" s="82" t="s">
        <v>1084</v>
      </c>
      <c r="C169" s="83">
        <v>5.5</v>
      </c>
      <c r="D169" s="79">
        <v>3415.1040000000007</v>
      </c>
      <c r="E169" s="80">
        <v>100034492</v>
      </c>
      <c r="F169" s="79">
        <v>3082.2330000000006</v>
      </c>
      <c r="G169" s="81">
        <v>100072006</v>
      </c>
      <c r="H169" s="71"/>
    </row>
    <row r="170" spans="1:8" ht="18" customHeight="1">
      <c r="A170" s="82" t="s">
        <v>1440</v>
      </c>
      <c r="B170" s="82" t="s">
        <v>1085</v>
      </c>
      <c r="C170" s="83">
        <v>5.5</v>
      </c>
      <c r="D170" s="79">
        <v>3505.3095000000008</v>
      </c>
      <c r="E170" s="80">
        <v>100034588</v>
      </c>
      <c r="F170" s="79">
        <v>3172.4385000000007</v>
      </c>
      <c r="G170" s="81">
        <v>100072022</v>
      </c>
      <c r="H170" s="71"/>
    </row>
    <row r="171" spans="1:8" ht="18" customHeight="1">
      <c r="A171" s="82" t="s">
        <v>1441</v>
      </c>
      <c r="B171" s="82" t="s">
        <v>1086</v>
      </c>
      <c r="C171" s="83">
        <v>5.5</v>
      </c>
      <c r="D171" s="79">
        <v>3620.9250000000006</v>
      </c>
      <c r="E171" s="80">
        <v>100034684</v>
      </c>
      <c r="F171" s="79">
        <v>3288.0540000000005</v>
      </c>
      <c r="G171" s="81">
        <v>100072038</v>
      </c>
      <c r="H171" s="71"/>
    </row>
    <row r="172" spans="1:8" ht="18" customHeight="1">
      <c r="A172" s="82" t="s">
        <v>1442</v>
      </c>
      <c r="B172" s="82" t="s">
        <v>1087</v>
      </c>
      <c r="C172" s="83">
        <v>7.5</v>
      </c>
      <c r="D172" s="79">
        <v>3714.9420000000009</v>
      </c>
      <c r="E172" s="80">
        <v>100034780</v>
      </c>
      <c r="F172" s="79">
        <v>3382.0710000000004</v>
      </c>
      <c r="G172" s="81">
        <v>100072054</v>
      </c>
      <c r="H172" s="71"/>
    </row>
    <row r="173" spans="1:8" ht="18" customHeight="1">
      <c r="A173" s="82" t="s">
        <v>1443</v>
      </c>
      <c r="B173" s="82" t="s">
        <v>1088</v>
      </c>
      <c r="C173" s="83">
        <v>7.5</v>
      </c>
      <c r="D173" s="79">
        <v>3770.844000000001</v>
      </c>
      <c r="E173" s="80">
        <v>100034876</v>
      </c>
      <c r="F173" s="79">
        <v>3436.7025000000003</v>
      </c>
      <c r="G173" s="81">
        <v>100072070</v>
      </c>
      <c r="H173" s="71"/>
    </row>
    <row r="174" spans="1:8" ht="18" customHeight="1">
      <c r="A174" s="82" t="s">
        <v>1444</v>
      </c>
      <c r="B174" s="82" t="s">
        <v>1089</v>
      </c>
      <c r="C174" s="83">
        <v>7.5</v>
      </c>
      <c r="D174" s="79">
        <v>3825.4755000000009</v>
      </c>
      <c r="E174" s="80">
        <v>100034972</v>
      </c>
      <c r="F174" s="79">
        <v>3493.8750000000009</v>
      </c>
      <c r="G174" s="81">
        <v>100072086</v>
      </c>
      <c r="H174" s="71"/>
    </row>
    <row r="175" spans="1:8" ht="18" customHeight="1">
      <c r="A175" s="82" t="s">
        <v>1445</v>
      </c>
      <c r="B175" s="82" t="s">
        <v>1090</v>
      </c>
      <c r="C175" s="83">
        <v>7.5</v>
      </c>
      <c r="D175" s="79">
        <v>3883.9185000000002</v>
      </c>
      <c r="E175" s="80">
        <v>100035068</v>
      </c>
      <c r="F175" s="79">
        <v>3549.777000000001</v>
      </c>
      <c r="G175" s="81">
        <v>100072102</v>
      </c>
      <c r="H175" s="71"/>
    </row>
    <row r="176" spans="1:8" ht="18" customHeight="1">
      <c r="A176" s="82" t="s">
        <v>1446</v>
      </c>
      <c r="B176" s="82" t="s">
        <v>1091</v>
      </c>
      <c r="C176" s="84">
        <v>7.5</v>
      </c>
      <c r="D176" s="79">
        <v>4008.4275000000002</v>
      </c>
      <c r="E176" s="80">
        <v>100035164</v>
      </c>
      <c r="F176" s="79">
        <v>3702.237000000001</v>
      </c>
      <c r="G176" s="81">
        <v>100072118</v>
      </c>
      <c r="H176" s="71"/>
    </row>
    <row r="177" spans="1:8" ht="18" customHeight="1">
      <c r="A177" s="82" t="s">
        <v>1447</v>
      </c>
      <c r="B177" s="82" t="s">
        <v>1092</v>
      </c>
      <c r="C177" s="84">
        <v>7.5</v>
      </c>
      <c r="D177" s="79">
        <v>4065.6000000000008</v>
      </c>
      <c r="E177" s="80">
        <v>100035260</v>
      </c>
      <c r="F177" s="79">
        <v>3732.7290000000007</v>
      </c>
      <c r="G177" s="81">
        <v>100072134</v>
      </c>
      <c r="H177" s="71"/>
    </row>
    <row r="178" spans="1:8" ht="38.4" customHeight="1">
      <c r="A178" s="607" t="s">
        <v>457</v>
      </c>
      <c r="B178" s="608"/>
      <c r="C178" s="608"/>
      <c r="D178" s="608"/>
      <c r="E178" s="609"/>
      <c r="F178" s="608"/>
      <c r="G178" s="610"/>
      <c r="H178" s="71"/>
    </row>
    <row r="179" spans="1:8" ht="18" customHeight="1">
      <c r="A179" s="82" t="s">
        <v>784</v>
      </c>
      <c r="B179" s="82" t="s">
        <v>1093</v>
      </c>
      <c r="C179" s="85">
        <v>1.5</v>
      </c>
      <c r="D179" s="79">
        <v>954.14550000000031</v>
      </c>
      <c r="E179" s="80">
        <v>100035356</v>
      </c>
      <c r="F179" s="79">
        <v>783.89850000000013</v>
      </c>
      <c r="G179" s="81">
        <v>100072150</v>
      </c>
      <c r="H179" s="71"/>
    </row>
    <row r="180" spans="1:8" ht="16.5" customHeight="1">
      <c r="A180" s="82" t="s">
        <v>785</v>
      </c>
      <c r="B180" s="82" t="s">
        <v>1094</v>
      </c>
      <c r="C180" s="85">
        <v>2.2000000000000002</v>
      </c>
      <c r="D180" s="79">
        <v>1043.0805000000003</v>
      </c>
      <c r="E180" s="80">
        <v>100035452</v>
      </c>
      <c r="F180" s="79">
        <v>871.56300000000022</v>
      </c>
      <c r="G180" s="81">
        <v>100072166</v>
      </c>
      <c r="H180" s="71"/>
    </row>
    <row r="181" spans="1:8" ht="18" customHeight="1">
      <c r="A181" s="82" t="s">
        <v>786</v>
      </c>
      <c r="B181" s="82" t="s">
        <v>1095</v>
      </c>
      <c r="C181" s="85">
        <v>3</v>
      </c>
      <c r="D181" s="79">
        <v>1190.4585000000002</v>
      </c>
      <c r="E181" s="80">
        <v>100035548</v>
      </c>
      <c r="F181" s="79">
        <v>1020.2115000000002</v>
      </c>
      <c r="G181" s="81">
        <v>100072182</v>
      </c>
      <c r="H181" s="71"/>
    </row>
    <row r="182" spans="1:8" ht="18" customHeight="1">
      <c r="A182" s="82" t="s">
        <v>787</v>
      </c>
      <c r="B182" s="82" t="s">
        <v>1096</v>
      </c>
      <c r="C182" s="85">
        <v>3</v>
      </c>
      <c r="D182" s="79">
        <v>1205.7045000000001</v>
      </c>
      <c r="E182" s="80">
        <v>100035644</v>
      </c>
      <c r="F182" s="79">
        <v>1035.4575000000002</v>
      </c>
      <c r="G182" s="81">
        <v>100072198</v>
      </c>
      <c r="H182" s="71"/>
    </row>
    <row r="183" spans="1:8" ht="18" customHeight="1">
      <c r="A183" s="82" t="s">
        <v>788</v>
      </c>
      <c r="B183" s="82" t="s">
        <v>1097</v>
      </c>
      <c r="C183" s="85">
        <v>4</v>
      </c>
      <c r="D183" s="79">
        <v>1389.9270000000004</v>
      </c>
      <c r="E183" s="80">
        <v>100035740</v>
      </c>
      <c r="F183" s="79">
        <v>1218.4095000000004</v>
      </c>
      <c r="G183" s="81">
        <v>100072214</v>
      </c>
      <c r="H183" s="71"/>
    </row>
    <row r="184" spans="1:8" ht="15" customHeight="1">
      <c r="A184" s="82" t="s">
        <v>789</v>
      </c>
      <c r="B184" s="82" t="s">
        <v>1098</v>
      </c>
      <c r="C184" s="85">
        <v>5.5</v>
      </c>
      <c r="D184" s="79">
        <v>1726.6095000000005</v>
      </c>
      <c r="E184" s="80">
        <v>100035836</v>
      </c>
      <c r="F184" s="79">
        <v>1557.633</v>
      </c>
      <c r="G184" s="81">
        <v>100072230</v>
      </c>
      <c r="H184" s="71"/>
    </row>
    <row r="185" spans="1:8" ht="15.75" customHeight="1">
      <c r="A185" s="82" t="s">
        <v>790</v>
      </c>
      <c r="B185" s="82" t="s">
        <v>1099</v>
      </c>
      <c r="C185" s="85">
        <v>5.5</v>
      </c>
      <c r="D185" s="79">
        <v>1765.9950000000001</v>
      </c>
      <c r="E185" s="80">
        <v>100035932</v>
      </c>
      <c r="F185" s="79">
        <v>1595.7480000000003</v>
      </c>
      <c r="G185" s="81">
        <v>100072246</v>
      </c>
      <c r="H185" s="71"/>
    </row>
    <row r="186" spans="1:8" ht="16.5" customHeight="1">
      <c r="A186" s="82" t="s">
        <v>791</v>
      </c>
      <c r="B186" s="82" t="s">
        <v>1100</v>
      </c>
      <c r="C186" s="85">
        <v>5.5</v>
      </c>
      <c r="D186" s="79">
        <v>1868.9055000000003</v>
      </c>
      <c r="E186" s="80">
        <v>100036028</v>
      </c>
      <c r="F186" s="79">
        <v>1697.3880000000004</v>
      </c>
      <c r="G186" s="81">
        <v>100072262</v>
      </c>
      <c r="H186" s="71"/>
    </row>
    <row r="187" spans="1:8" ht="15.75" customHeight="1">
      <c r="A187" s="82" t="s">
        <v>792</v>
      </c>
      <c r="B187" s="82" t="s">
        <v>1101</v>
      </c>
      <c r="C187" s="85">
        <v>7.5</v>
      </c>
      <c r="D187" s="79">
        <v>2130.6285000000007</v>
      </c>
      <c r="E187" s="80">
        <v>100036124</v>
      </c>
      <c r="F187" s="79">
        <v>1959.1110000000003</v>
      </c>
      <c r="G187" s="81">
        <v>100072278</v>
      </c>
      <c r="H187" s="71"/>
    </row>
    <row r="188" spans="1:8" ht="15" customHeight="1">
      <c r="A188" s="82" t="s">
        <v>793</v>
      </c>
      <c r="B188" s="82" t="s">
        <v>1102</v>
      </c>
      <c r="C188" s="85">
        <v>7.5</v>
      </c>
      <c r="D188" s="79">
        <v>2203.0470000000005</v>
      </c>
      <c r="E188" s="80">
        <v>100036220</v>
      </c>
      <c r="F188" s="79">
        <v>2032.8000000000004</v>
      </c>
      <c r="G188" s="81">
        <v>100072294</v>
      </c>
      <c r="H188" s="71"/>
    </row>
    <row r="189" spans="1:8" ht="18" customHeight="1">
      <c r="A189" s="82" t="s">
        <v>794</v>
      </c>
      <c r="B189" s="82" t="s">
        <v>1103</v>
      </c>
      <c r="C189" s="85">
        <v>7.5</v>
      </c>
      <c r="D189" s="79">
        <v>2225.9160000000006</v>
      </c>
      <c r="E189" s="80">
        <v>100036316</v>
      </c>
      <c r="F189" s="79">
        <v>2054.3985000000002</v>
      </c>
      <c r="G189" s="81">
        <v>100072310</v>
      </c>
      <c r="H189" s="71"/>
    </row>
    <row r="190" spans="1:8" ht="18" customHeight="1">
      <c r="A190" s="82" t="s">
        <v>795</v>
      </c>
      <c r="B190" s="82" t="s">
        <v>1104</v>
      </c>
      <c r="C190" s="85">
        <v>11</v>
      </c>
      <c r="D190" s="79">
        <v>2579.1150000000002</v>
      </c>
      <c r="E190" s="80">
        <v>100036412</v>
      </c>
      <c r="F190" s="79">
        <v>2410.1385000000005</v>
      </c>
      <c r="G190" s="81">
        <v>100072326</v>
      </c>
      <c r="H190" s="71"/>
    </row>
    <row r="191" spans="1:8" ht="18" customHeight="1">
      <c r="A191" s="82" t="s">
        <v>796</v>
      </c>
      <c r="B191" s="82" t="s">
        <v>1105</v>
      </c>
      <c r="C191" s="85">
        <v>11</v>
      </c>
      <c r="D191" s="79">
        <v>2654.0745000000006</v>
      </c>
      <c r="E191" s="80">
        <v>100036508</v>
      </c>
      <c r="F191" s="79">
        <v>2483.8275000000003</v>
      </c>
      <c r="G191" s="81">
        <v>100072342</v>
      </c>
      <c r="H191" s="71"/>
    </row>
    <row r="192" spans="1:8" ht="18" customHeight="1">
      <c r="A192" s="82" t="s">
        <v>797</v>
      </c>
      <c r="B192" s="82" t="s">
        <v>1106</v>
      </c>
      <c r="C192" s="85">
        <v>11</v>
      </c>
      <c r="D192" s="79">
        <v>2729.0340000000006</v>
      </c>
      <c r="E192" s="80">
        <v>100036604</v>
      </c>
      <c r="F192" s="79">
        <v>2557.5165000000006</v>
      </c>
      <c r="G192" s="81">
        <v>100072358</v>
      </c>
      <c r="H192" s="71"/>
    </row>
    <row r="193" spans="1:8" ht="18" customHeight="1">
      <c r="A193" s="82" t="s">
        <v>798</v>
      </c>
      <c r="B193" s="82" t="s">
        <v>1107</v>
      </c>
      <c r="C193" s="85">
        <v>11</v>
      </c>
      <c r="D193" s="79">
        <v>2821.7805000000008</v>
      </c>
      <c r="E193" s="80">
        <v>100036700</v>
      </c>
      <c r="F193" s="79">
        <v>2651.5335000000005</v>
      </c>
      <c r="G193" s="81">
        <v>100072374</v>
      </c>
      <c r="H193" s="71"/>
    </row>
    <row r="194" spans="1:8" ht="18" customHeight="1">
      <c r="A194" s="82" t="s">
        <v>799</v>
      </c>
      <c r="B194" s="82" t="s">
        <v>1108</v>
      </c>
      <c r="C194" s="85">
        <v>11</v>
      </c>
      <c r="D194" s="79">
        <v>2884.0350000000008</v>
      </c>
      <c r="E194" s="80">
        <v>100036796</v>
      </c>
      <c r="F194" s="79">
        <v>2713.7880000000005</v>
      </c>
      <c r="G194" s="81">
        <v>100072390</v>
      </c>
      <c r="H194" s="71"/>
    </row>
    <row r="195" spans="1:8" ht="18" customHeight="1">
      <c r="A195" s="82" t="s">
        <v>800</v>
      </c>
      <c r="B195" s="82" t="s">
        <v>1109</v>
      </c>
      <c r="C195" s="85">
        <v>11</v>
      </c>
      <c r="D195" s="79">
        <v>2947.5600000000009</v>
      </c>
      <c r="E195" s="80">
        <v>100036892</v>
      </c>
      <c r="F195" s="79">
        <v>2776.0425000000005</v>
      </c>
      <c r="G195" s="81">
        <v>100072406</v>
      </c>
      <c r="H195" s="71"/>
    </row>
    <row r="196" spans="1:8" ht="37.200000000000003" customHeight="1">
      <c r="A196" s="607" t="s">
        <v>458</v>
      </c>
      <c r="B196" s="608"/>
      <c r="C196" s="608"/>
      <c r="D196" s="608"/>
      <c r="E196" s="609"/>
      <c r="F196" s="608"/>
      <c r="G196" s="610"/>
      <c r="H196" s="71"/>
    </row>
    <row r="197" spans="1:8" ht="18" customHeight="1">
      <c r="A197" s="86" t="s">
        <v>1448</v>
      </c>
      <c r="B197" s="86" t="s">
        <v>1110</v>
      </c>
      <c r="C197" s="83">
        <v>1.1000000000000001</v>
      </c>
      <c r="D197" s="79">
        <v>1032.2848800000002</v>
      </c>
      <c r="E197" s="80">
        <v>100036988</v>
      </c>
      <c r="F197" s="79">
        <v>826.49231500000008</v>
      </c>
      <c r="G197" s="81">
        <v>100072422</v>
      </c>
      <c r="H197" s="71"/>
    </row>
    <row r="198" spans="1:8" ht="15" customHeight="1">
      <c r="A198" s="86" t="s">
        <v>1449</v>
      </c>
      <c r="B198" s="86" t="s">
        <v>1111</v>
      </c>
      <c r="C198" s="83">
        <v>2.2000000000000002</v>
      </c>
      <c r="D198" s="79">
        <v>1074.7722150000002</v>
      </c>
      <c r="E198" s="80">
        <v>100037084</v>
      </c>
      <c r="F198" s="79">
        <v>918.53072300000019</v>
      </c>
      <c r="G198" s="81">
        <v>100072438</v>
      </c>
      <c r="H198" s="71"/>
    </row>
    <row r="199" spans="1:8" ht="18" customHeight="1">
      <c r="A199" s="86" t="s">
        <v>1450</v>
      </c>
      <c r="B199" s="86" t="s">
        <v>1112</v>
      </c>
      <c r="C199" s="83">
        <v>3</v>
      </c>
      <c r="D199" s="79">
        <v>1299.1333190000003</v>
      </c>
      <c r="E199" s="80">
        <v>100037180</v>
      </c>
      <c r="F199" s="79">
        <v>1142.8918270000001</v>
      </c>
      <c r="G199" s="81">
        <v>100072454</v>
      </c>
      <c r="H199" s="71"/>
    </row>
    <row r="200" spans="1:8" ht="18" customHeight="1">
      <c r="A200" s="86" t="s">
        <v>1451</v>
      </c>
      <c r="B200" s="86" t="s">
        <v>1113</v>
      </c>
      <c r="C200" s="83">
        <v>4</v>
      </c>
      <c r="D200" s="79">
        <v>1473.9433500000002</v>
      </c>
      <c r="E200" s="80">
        <v>100037276</v>
      </c>
      <c r="F200" s="79">
        <v>1317.6668890000003</v>
      </c>
      <c r="G200" s="81">
        <v>100072470</v>
      </c>
      <c r="H200" s="71"/>
    </row>
    <row r="201" spans="1:8" ht="18" customHeight="1">
      <c r="A201" s="86" t="s">
        <v>1452</v>
      </c>
      <c r="B201" s="86" t="s">
        <v>1114</v>
      </c>
      <c r="C201" s="83">
        <v>4</v>
      </c>
      <c r="D201" s="79">
        <v>1593.5722990000002</v>
      </c>
      <c r="E201" s="80">
        <v>100037372</v>
      </c>
      <c r="F201" s="79">
        <v>1437.2958380000002</v>
      </c>
      <c r="G201" s="81">
        <v>100072486</v>
      </c>
      <c r="H201" s="71"/>
    </row>
    <row r="202" spans="1:8" ht="18" customHeight="1">
      <c r="A202" s="86" t="s">
        <v>1453</v>
      </c>
      <c r="B202" s="86" t="s">
        <v>1115</v>
      </c>
      <c r="C202" s="83">
        <v>5.5</v>
      </c>
      <c r="D202" s="79">
        <v>1886.1229530000003</v>
      </c>
      <c r="E202" s="80">
        <v>100037468</v>
      </c>
      <c r="F202" s="79">
        <v>1730.3710270000004</v>
      </c>
      <c r="G202" s="81">
        <v>100072502</v>
      </c>
      <c r="H202" s="71"/>
    </row>
    <row r="203" spans="1:8" ht="17.25" customHeight="1">
      <c r="A203" s="86" t="s">
        <v>1454</v>
      </c>
      <c r="B203" s="86" t="s">
        <v>1116</v>
      </c>
      <c r="C203" s="83">
        <v>5.5</v>
      </c>
      <c r="D203" s="79">
        <v>1904.5865850000005</v>
      </c>
      <c r="E203" s="80">
        <v>100037564</v>
      </c>
      <c r="F203" s="79">
        <v>1748.8346590000003</v>
      </c>
      <c r="G203" s="81">
        <v>100072518</v>
      </c>
      <c r="H203" s="71"/>
    </row>
    <row r="204" spans="1:8" ht="18" customHeight="1">
      <c r="A204" s="86" t="s">
        <v>1455</v>
      </c>
      <c r="B204" s="86" t="s">
        <v>1117</v>
      </c>
      <c r="C204" s="83">
        <v>7.5</v>
      </c>
      <c r="D204" s="79">
        <v>2111.4981580000003</v>
      </c>
      <c r="E204" s="80">
        <v>100037660</v>
      </c>
      <c r="F204" s="79">
        <v>1953.7180300000002</v>
      </c>
      <c r="G204" s="81">
        <v>100072534</v>
      </c>
      <c r="H204" s="71"/>
    </row>
    <row r="205" spans="1:8" ht="15" customHeight="1">
      <c r="A205" s="86" t="s">
        <v>1456</v>
      </c>
      <c r="B205" s="86" t="s">
        <v>1118</v>
      </c>
      <c r="C205" s="83">
        <v>7.5</v>
      </c>
      <c r="D205" s="79">
        <v>2253.8919260000007</v>
      </c>
      <c r="E205" s="80">
        <v>100037756</v>
      </c>
      <c r="F205" s="79">
        <v>2069.8151100000005</v>
      </c>
      <c r="G205" s="81">
        <v>100072550</v>
      </c>
      <c r="H205" s="71"/>
    </row>
    <row r="206" spans="1:8" ht="15.75" customHeight="1">
      <c r="A206" s="86" t="s">
        <v>1457</v>
      </c>
      <c r="B206" s="86" t="s">
        <v>1119</v>
      </c>
      <c r="C206" s="83">
        <v>11</v>
      </c>
      <c r="D206" s="79">
        <v>2627.6755670000002</v>
      </c>
      <c r="E206" s="80">
        <v>100037852</v>
      </c>
      <c r="F206" s="79">
        <v>2393.8728330000004</v>
      </c>
      <c r="G206" s="81">
        <v>100072566</v>
      </c>
      <c r="H206" s="71"/>
    </row>
    <row r="207" spans="1:8" ht="15" customHeight="1">
      <c r="A207" s="86" t="s">
        <v>1458</v>
      </c>
      <c r="B207" s="86" t="s">
        <v>1120</v>
      </c>
      <c r="C207" s="83">
        <v>11</v>
      </c>
      <c r="D207" s="79">
        <v>2786.0851370000005</v>
      </c>
      <c r="E207" s="80">
        <v>100037948</v>
      </c>
      <c r="F207" s="79">
        <v>2629.8436450000004</v>
      </c>
      <c r="G207" s="81">
        <v>100072582</v>
      </c>
      <c r="H207" s="71"/>
    </row>
    <row r="208" spans="1:8" ht="18" customHeight="1">
      <c r="A208" s="86" t="s">
        <v>1459</v>
      </c>
      <c r="B208" s="86" t="s">
        <v>1121</v>
      </c>
      <c r="C208" s="83">
        <v>11</v>
      </c>
      <c r="D208" s="79">
        <v>2881.2357860000002</v>
      </c>
      <c r="E208" s="80">
        <v>100038044</v>
      </c>
      <c r="F208" s="79">
        <v>2724.9942940000005</v>
      </c>
      <c r="G208" s="81">
        <v>100072598</v>
      </c>
      <c r="H208" s="71"/>
    </row>
    <row r="209" spans="1:43" ht="18" customHeight="1">
      <c r="A209" s="86" t="s">
        <v>1460</v>
      </c>
      <c r="B209" s="86" t="s">
        <v>1122</v>
      </c>
      <c r="C209" s="83">
        <v>11</v>
      </c>
      <c r="D209" s="79">
        <v>2977.8551330000005</v>
      </c>
      <c r="E209" s="80">
        <v>100038140</v>
      </c>
      <c r="F209" s="79">
        <v>2821.6136410000008</v>
      </c>
      <c r="G209" s="81">
        <v>100072614</v>
      </c>
      <c r="H209" s="71"/>
    </row>
    <row r="210" spans="1:43" ht="18" customHeight="1">
      <c r="A210" s="86" t="s">
        <v>1461</v>
      </c>
      <c r="B210" s="86" t="s">
        <v>1123</v>
      </c>
      <c r="C210" s="83">
        <v>11</v>
      </c>
      <c r="D210" s="79">
        <v>3074.4744800000003</v>
      </c>
      <c r="E210" s="80">
        <v>100038236</v>
      </c>
      <c r="F210" s="79">
        <v>2918.2329880000002</v>
      </c>
      <c r="G210" s="81">
        <v>100072630</v>
      </c>
      <c r="H210" s="71"/>
    </row>
    <row r="211" spans="1:43" ht="18" customHeight="1">
      <c r="A211" s="86" t="s">
        <v>1462</v>
      </c>
      <c r="B211" s="86" t="s">
        <v>1124</v>
      </c>
      <c r="C211" s="83">
        <v>15</v>
      </c>
      <c r="D211" s="79">
        <v>3309.9557260000001</v>
      </c>
      <c r="E211" s="80">
        <v>100038332</v>
      </c>
      <c r="F211" s="79">
        <v>3153.7142340000005</v>
      </c>
      <c r="G211" s="81">
        <v>100072646</v>
      </c>
      <c r="H211" s="71"/>
    </row>
    <row r="212" spans="1:43" ht="18" customHeight="1">
      <c r="A212" s="86" t="s">
        <v>1463</v>
      </c>
      <c r="B212" s="86" t="s">
        <v>1125</v>
      </c>
      <c r="C212" s="83">
        <v>15</v>
      </c>
      <c r="D212" s="79">
        <v>3428.6405120000004</v>
      </c>
      <c r="E212" s="80">
        <v>100038428</v>
      </c>
      <c r="F212" s="79">
        <v>3272.3990200000007</v>
      </c>
      <c r="G212" s="81">
        <v>100072662</v>
      </c>
      <c r="H212" s="71"/>
    </row>
    <row r="213" spans="1:43" ht="18" customHeight="1">
      <c r="A213" s="86" t="s">
        <v>1464</v>
      </c>
      <c r="B213" s="86" t="s">
        <v>1126</v>
      </c>
      <c r="C213" s="83">
        <v>15</v>
      </c>
      <c r="D213" s="79">
        <v>3473.8204600000008</v>
      </c>
      <c r="E213" s="80">
        <v>100038524</v>
      </c>
      <c r="F213" s="79">
        <v>3337.476329000001</v>
      </c>
      <c r="G213" s="81">
        <v>100072678</v>
      </c>
      <c r="H213" s="71"/>
    </row>
    <row r="214" spans="1:43" s="88" customFormat="1" ht="31.95" customHeight="1">
      <c r="A214" s="607" t="s">
        <v>459</v>
      </c>
      <c r="B214" s="608"/>
      <c r="C214" s="608"/>
      <c r="D214" s="608"/>
      <c r="E214" s="609"/>
      <c r="F214" s="608"/>
      <c r="G214" s="610"/>
      <c r="H214" s="71"/>
      <c r="I214" s="64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  <c r="AM214" s="87"/>
      <c r="AN214" s="87"/>
      <c r="AO214" s="87"/>
      <c r="AP214" s="87"/>
      <c r="AQ214" s="87"/>
    </row>
    <row r="215" spans="1:43" s="88" customFormat="1" ht="18" customHeight="1">
      <c r="A215" s="89" t="s">
        <v>801</v>
      </c>
      <c r="B215" s="89" t="s">
        <v>1127</v>
      </c>
      <c r="C215" s="90">
        <v>1.1000000000000001</v>
      </c>
      <c r="D215" s="79">
        <v>1182.8355000000001</v>
      </c>
      <c r="E215" s="80">
        <v>100040156</v>
      </c>
      <c r="F215" s="79">
        <v>1025.2935000000002</v>
      </c>
      <c r="G215" s="81">
        <v>100072950</v>
      </c>
      <c r="H215" s="71"/>
      <c r="I215" s="64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87"/>
      <c r="AM215" s="87"/>
      <c r="AN215" s="87"/>
      <c r="AO215" s="87"/>
      <c r="AP215" s="87"/>
      <c r="AQ215" s="87"/>
    </row>
    <row r="216" spans="1:43" s="88" customFormat="1" ht="18" customHeight="1">
      <c r="A216" s="89" t="s">
        <v>802</v>
      </c>
      <c r="B216" s="89" t="s">
        <v>1128</v>
      </c>
      <c r="C216" s="90">
        <v>2.2000000000000002</v>
      </c>
      <c r="D216" s="79">
        <v>1392.4680000000003</v>
      </c>
      <c r="E216" s="80">
        <v>100040252</v>
      </c>
      <c r="F216" s="79">
        <v>1182.8355000000001</v>
      </c>
      <c r="G216" s="81">
        <v>100072966</v>
      </c>
      <c r="H216" s="71"/>
      <c r="I216" s="64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  <c r="AL216" s="87"/>
      <c r="AM216" s="87"/>
      <c r="AN216" s="87"/>
      <c r="AO216" s="87"/>
      <c r="AP216" s="87"/>
      <c r="AQ216" s="87"/>
    </row>
    <row r="217" spans="1:43" s="88" customFormat="1" ht="18" customHeight="1">
      <c r="A217" s="89" t="s">
        <v>803</v>
      </c>
      <c r="B217" s="89" t="s">
        <v>1129</v>
      </c>
      <c r="C217" s="90">
        <v>4</v>
      </c>
      <c r="D217" s="79">
        <v>1752.0195000000003</v>
      </c>
      <c r="E217" s="80">
        <v>100040348</v>
      </c>
      <c r="F217" s="79">
        <v>1567.7970000000003</v>
      </c>
      <c r="G217" s="81">
        <v>100072982</v>
      </c>
      <c r="H217" s="71"/>
      <c r="I217" s="64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  <c r="AL217" s="87"/>
      <c r="AM217" s="87"/>
      <c r="AN217" s="87"/>
      <c r="AO217" s="87"/>
      <c r="AP217" s="87"/>
      <c r="AQ217" s="87"/>
    </row>
    <row r="218" spans="1:43" s="88" customFormat="1" ht="18" customHeight="1">
      <c r="A218" s="89" t="s">
        <v>804</v>
      </c>
      <c r="B218" s="89" t="s">
        <v>1130</v>
      </c>
      <c r="C218" s="90">
        <v>5.5</v>
      </c>
      <c r="D218" s="79">
        <v>2036.6115000000004</v>
      </c>
      <c r="E218" s="80">
        <v>100040444</v>
      </c>
      <c r="F218" s="79">
        <v>1852.3890000000004</v>
      </c>
      <c r="G218" s="81">
        <v>100072998</v>
      </c>
      <c r="H218" s="71"/>
      <c r="I218" s="64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  <c r="AL218" s="87"/>
      <c r="AM218" s="87"/>
      <c r="AN218" s="87"/>
      <c r="AO218" s="87"/>
      <c r="AP218" s="87"/>
      <c r="AQ218" s="87"/>
    </row>
    <row r="219" spans="1:43" s="88" customFormat="1" ht="18" customHeight="1">
      <c r="A219" s="89" t="s">
        <v>805</v>
      </c>
      <c r="B219" s="89" t="s">
        <v>1131</v>
      </c>
      <c r="C219" s="90">
        <v>5.5</v>
      </c>
      <c r="D219" s="79">
        <v>2150.9565000000002</v>
      </c>
      <c r="E219" s="80">
        <v>100040540</v>
      </c>
      <c r="F219" s="79">
        <v>1968.0045000000005</v>
      </c>
      <c r="G219" s="81">
        <v>100073014</v>
      </c>
      <c r="H219" s="71"/>
      <c r="I219" s="64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  <c r="AL219" s="87"/>
      <c r="AM219" s="87"/>
      <c r="AN219" s="87"/>
      <c r="AO219" s="87"/>
      <c r="AP219" s="87"/>
      <c r="AQ219" s="87"/>
    </row>
    <row r="220" spans="1:43" s="88" customFormat="1" ht="18" customHeight="1">
      <c r="A220" s="89" t="s">
        <v>806</v>
      </c>
      <c r="B220" s="89" t="s">
        <v>1132</v>
      </c>
      <c r="C220" s="90">
        <v>7.5</v>
      </c>
      <c r="D220" s="79">
        <v>2419.0320000000006</v>
      </c>
      <c r="E220" s="80">
        <v>100040636</v>
      </c>
      <c r="F220" s="79">
        <v>2234.8095000000003</v>
      </c>
      <c r="G220" s="81">
        <v>100073030</v>
      </c>
      <c r="H220" s="71"/>
      <c r="I220" s="64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/>
      <c r="AM220" s="87"/>
      <c r="AN220" s="87"/>
      <c r="AO220" s="87"/>
      <c r="AP220" s="87"/>
      <c r="AQ220" s="87"/>
    </row>
    <row r="221" spans="1:43" s="88" customFormat="1" ht="18" customHeight="1">
      <c r="A221" s="89" t="s">
        <v>807</v>
      </c>
      <c r="B221" s="89" t="s">
        <v>1133</v>
      </c>
      <c r="C221" s="90">
        <v>7.5</v>
      </c>
      <c r="D221" s="79">
        <v>2478.7455000000004</v>
      </c>
      <c r="E221" s="80">
        <v>100040732</v>
      </c>
      <c r="F221" s="79">
        <v>2295.7935000000007</v>
      </c>
      <c r="G221" s="81">
        <v>100073046</v>
      </c>
      <c r="H221" s="71"/>
      <c r="I221" s="64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/>
      <c r="AM221" s="87"/>
      <c r="AN221" s="87"/>
      <c r="AO221" s="87"/>
      <c r="AP221" s="87"/>
      <c r="AQ221" s="87"/>
    </row>
    <row r="222" spans="1:43" ht="18.75" customHeight="1">
      <c r="A222" s="89" t="s">
        <v>808</v>
      </c>
      <c r="B222" s="89" t="s">
        <v>1134</v>
      </c>
      <c r="C222" s="90">
        <v>11</v>
      </c>
      <c r="D222" s="79">
        <v>2790.0180000000009</v>
      </c>
      <c r="E222" s="80">
        <v>100040828</v>
      </c>
      <c r="F222" s="79">
        <v>2617.2300000000005</v>
      </c>
      <c r="G222" s="81">
        <v>100073062</v>
      </c>
      <c r="H222" s="71"/>
    </row>
    <row r="223" spans="1:43" ht="18" customHeight="1">
      <c r="A223" s="89" t="s">
        <v>809</v>
      </c>
      <c r="B223" s="89" t="s">
        <v>1135</v>
      </c>
      <c r="C223" s="90">
        <v>11</v>
      </c>
      <c r="D223" s="79">
        <v>2851.0020000000009</v>
      </c>
      <c r="E223" s="80">
        <v>100040924</v>
      </c>
      <c r="F223" s="79">
        <v>2673.1320000000005</v>
      </c>
      <c r="G223" s="81">
        <v>100073078</v>
      </c>
      <c r="H223" s="71"/>
    </row>
    <row r="224" spans="1:43" ht="19.5" customHeight="1">
      <c r="A224" s="89" t="s">
        <v>810</v>
      </c>
      <c r="B224" s="89" t="s">
        <v>1136</v>
      </c>
      <c r="C224" s="90">
        <v>11</v>
      </c>
      <c r="D224" s="79">
        <v>2911.9860000000003</v>
      </c>
      <c r="E224" s="80">
        <v>100041020</v>
      </c>
      <c r="F224" s="79">
        <v>2729.0340000000006</v>
      </c>
      <c r="G224" s="81">
        <v>100073094</v>
      </c>
      <c r="H224" s="71"/>
    </row>
    <row r="225" spans="1:8" ht="20.25" customHeight="1">
      <c r="A225" s="89" t="s">
        <v>811</v>
      </c>
      <c r="B225" s="89" t="s">
        <v>1137</v>
      </c>
      <c r="C225" s="90">
        <v>15</v>
      </c>
      <c r="D225" s="79">
        <v>3197.8485000000005</v>
      </c>
      <c r="E225" s="80">
        <v>100041116</v>
      </c>
      <c r="F225" s="79">
        <v>3014.8965000000007</v>
      </c>
      <c r="G225" s="81">
        <v>100073110</v>
      </c>
      <c r="H225" s="71"/>
    </row>
    <row r="226" spans="1:8" ht="18.75" customHeight="1">
      <c r="A226" s="89" t="s">
        <v>812</v>
      </c>
      <c r="B226" s="89" t="s">
        <v>1138</v>
      </c>
      <c r="C226" s="90">
        <v>15</v>
      </c>
      <c r="D226" s="79">
        <v>3368.0955000000008</v>
      </c>
      <c r="E226" s="80">
        <v>100041212</v>
      </c>
      <c r="F226" s="79">
        <v>3183.8730000000005</v>
      </c>
      <c r="G226" s="81">
        <v>100073126</v>
      </c>
      <c r="H226" s="71"/>
    </row>
    <row r="227" spans="1:8" ht="18" customHeight="1">
      <c r="A227" s="89" t="s">
        <v>813</v>
      </c>
      <c r="B227" s="89" t="s">
        <v>1139</v>
      </c>
      <c r="C227" s="90">
        <v>15</v>
      </c>
      <c r="D227" s="79">
        <v>3557.400000000001</v>
      </c>
      <c r="E227" s="80">
        <v>100041308</v>
      </c>
      <c r="F227" s="79">
        <v>3373.1775000000002</v>
      </c>
      <c r="G227" s="81">
        <v>100073142</v>
      </c>
      <c r="H227" s="71"/>
    </row>
    <row r="228" spans="1:8" ht="18" customHeight="1">
      <c r="A228" s="89" t="s">
        <v>814</v>
      </c>
      <c r="B228" s="89" t="s">
        <v>1140</v>
      </c>
      <c r="C228" s="90">
        <v>15</v>
      </c>
      <c r="D228" s="79">
        <v>3746.7045000000012</v>
      </c>
      <c r="E228" s="80">
        <v>100041404</v>
      </c>
      <c r="F228" s="79">
        <v>3562.4820000000009</v>
      </c>
      <c r="G228" s="81">
        <v>100073158</v>
      </c>
      <c r="H228" s="71"/>
    </row>
    <row r="229" spans="1:8" ht="18" customHeight="1">
      <c r="A229" s="89" t="s">
        <v>815</v>
      </c>
      <c r="B229" s="89" t="s">
        <v>1141</v>
      </c>
      <c r="C229" s="90">
        <v>18.5</v>
      </c>
      <c r="D229" s="79">
        <v>3924.5745000000011</v>
      </c>
      <c r="E229" s="80">
        <v>100041500</v>
      </c>
      <c r="F229" s="79">
        <v>3741.6225000000009</v>
      </c>
      <c r="G229" s="81">
        <v>100073174</v>
      </c>
      <c r="H229" s="71"/>
    </row>
    <row r="230" spans="1:8" ht="18" customHeight="1">
      <c r="A230" s="89" t="s">
        <v>816</v>
      </c>
      <c r="B230" s="89" t="s">
        <v>1142</v>
      </c>
      <c r="C230" s="90">
        <v>18.5</v>
      </c>
      <c r="D230" s="79">
        <v>4002.0750000000007</v>
      </c>
      <c r="E230" s="80">
        <v>100041596</v>
      </c>
      <c r="F230" s="79">
        <v>3821.6640000000007</v>
      </c>
      <c r="G230" s="81">
        <v>100073190</v>
      </c>
      <c r="H230" s="71"/>
    </row>
    <row r="231" spans="1:8" ht="18" customHeight="1">
      <c r="A231" s="89" t="s">
        <v>817</v>
      </c>
      <c r="B231" s="89" t="s">
        <v>1143</v>
      </c>
      <c r="C231" s="90">
        <v>18.5</v>
      </c>
      <c r="D231" s="79">
        <v>4080.8460000000009</v>
      </c>
      <c r="E231" s="80">
        <v>100041692</v>
      </c>
      <c r="F231" s="79">
        <v>3901.7055000000009</v>
      </c>
      <c r="G231" s="81">
        <v>100073206</v>
      </c>
      <c r="H231" s="71"/>
    </row>
    <row r="232" spans="1:8" ht="38.4" customHeight="1">
      <c r="A232" s="607" t="s">
        <v>460</v>
      </c>
      <c r="B232" s="608"/>
      <c r="C232" s="608"/>
      <c r="D232" s="608"/>
      <c r="E232" s="609"/>
      <c r="F232" s="608"/>
      <c r="G232" s="610"/>
      <c r="H232" s="71"/>
    </row>
    <row r="233" spans="1:8" ht="18" customHeight="1">
      <c r="A233" s="77" t="s">
        <v>1465</v>
      </c>
      <c r="B233" s="77" t="s">
        <v>1157</v>
      </c>
      <c r="C233" s="78">
        <v>1.5</v>
      </c>
      <c r="D233" s="79">
        <v>1671.9780000000001</v>
      </c>
      <c r="E233" s="80">
        <v>100041788</v>
      </c>
      <c r="F233" s="79">
        <v>1402.6320000000003</v>
      </c>
      <c r="G233" s="81">
        <v>100073222</v>
      </c>
      <c r="H233" s="71"/>
    </row>
    <row r="234" spans="1:8" ht="19.5" customHeight="1">
      <c r="A234" s="77" t="s">
        <v>1466</v>
      </c>
      <c r="B234" s="77" t="s">
        <v>1144</v>
      </c>
      <c r="C234" s="78">
        <v>2.2000000000000002</v>
      </c>
      <c r="D234" s="79">
        <v>1702.4700000000003</v>
      </c>
      <c r="E234" s="80">
        <v>100041820</v>
      </c>
      <c r="F234" s="79">
        <v>1433.1240000000003</v>
      </c>
      <c r="G234" s="81">
        <v>100073238</v>
      </c>
      <c r="H234" s="71"/>
    </row>
    <row r="235" spans="1:8" ht="18" customHeight="1">
      <c r="A235" s="77" t="s">
        <v>1467</v>
      </c>
      <c r="B235" s="77" t="s">
        <v>1145</v>
      </c>
      <c r="C235" s="78">
        <v>3</v>
      </c>
      <c r="D235" s="79">
        <v>1948.9470000000003</v>
      </c>
      <c r="E235" s="80">
        <v>100041852</v>
      </c>
      <c r="F235" s="79">
        <v>1636.4040000000005</v>
      </c>
      <c r="G235" s="81">
        <v>100073254</v>
      </c>
      <c r="H235" s="71"/>
    </row>
    <row r="236" spans="1:8" ht="18" customHeight="1">
      <c r="A236" s="77" t="s">
        <v>1468</v>
      </c>
      <c r="B236" s="77" t="s">
        <v>1146</v>
      </c>
      <c r="C236" s="78">
        <v>4</v>
      </c>
      <c r="D236" s="79">
        <v>2205.5880000000006</v>
      </c>
      <c r="E236" s="80">
        <v>100041884</v>
      </c>
      <c r="F236" s="79">
        <v>1743.1260000000004</v>
      </c>
      <c r="G236" s="81">
        <v>100073270</v>
      </c>
      <c r="H236" s="71"/>
    </row>
    <row r="237" spans="1:8" ht="18" customHeight="1">
      <c r="A237" s="77" t="s">
        <v>1469</v>
      </c>
      <c r="B237" s="77" t="s">
        <v>1147</v>
      </c>
      <c r="C237" s="78">
        <v>5.5</v>
      </c>
      <c r="D237" s="79">
        <v>2575.3035</v>
      </c>
      <c r="E237" s="80">
        <v>100041916</v>
      </c>
      <c r="F237" s="79">
        <v>2227.1865000000007</v>
      </c>
      <c r="G237" s="81">
        <v>100073286</v>
      </c>
      <c r="H237" s="71"/>
    </row>
    <row r="238" spans="1:8" ht="18" customHeight="1">
      <c r="A238" s="77" t="s">
        <v>1470</v>
      </c>
      <c r="B238" s="77" t="s">
        <v>1148</v>
      </c>
      <c r="C238" s="78">
        <v>7.5</v>
      </c>
      <c r="D238" s="79">
        <v>2754.4440000000009</v>
      </c>
      <c r="E238" s="80">
        <v>100041948</v>
      </c>
      <c r="F238" s="79">
        <v>2406.3270000000002</v>
      </c>
      <c r="G238" s="81">
        <v>100073302</v>
      </c>
      <c r="H238" s="71"/>
    </row>
    <row r="239" spans="1:8" ht="18" customHeight="1">
      <c r="A239" s="77" t="s">
        <v>1471</v>
      </c>
      <c r="B239" s="77" t="s">
        <v>1149</v>
      </c>
      <c r="C239" s="78">
        <v>11</v>
      </c>
      <c r="D239" s="79">
        <v>3106.3725000000009</v>
      </c>
      <c r="E239" s="80">
        <v>100041980</v>
      </c>
      <c r="F239" s="79">
        <v>2859.8955000000005</v>
      </c>
      <c r="G239" s="81">
        <v>100073318</v>
      </c>
      <c r="H239" s="71"/>
    </row>
    <row r="240" spans="1:8" ht="18" customHeight="1">
      <c r="A240" s="77" t="s">
        <v>1472</v>
      </c>
      <c r="B240" s="77" t="s">
        <v>1150</v>
      </c>
      <c r="C240" s="78">
        <v>11</v>
      </c>
      <c r="D240" s="79">
        <v>3214.3650000000002</v>
      </c>
      <c r="E240" s="80">
        <v>100042012</v>
      </c>
      <c r="F240" s="79">
        <v>2993.2980000000007</v>
      </c>
      <c r="G240" s="81">
        <v>100073334</v>
      </c>
      <c r="H240" s="71"/>
    </row>
    <row r="241" spans="1:8" ht="18" customHeight="1">
      <c r="A241" s="77" t="s">
        <v>1473</v>
      </c>
      <c r="B241" s="77" t="s">
        <v>1151</v>
      </c>
      <c r="C241" s="78">
        <v>15</v>
      </c>
      <c r="D241" s="79">
        <v>3666.6630000000009</v>
      </c>
      <c r="E241" s="80">
        <v>100042044</v>
      </c>
      <c r="F241" s="79">
        <v>3417.6450000000004</v>
      </c>
      <c r="G241" s="81">
        <v>100073350</v>
      </c>
      <c r="H241" s="71"/>
    </row>
    <row r="242" spans="1:8" ht="18" customHeight="1">
      <c r="A242" s="77" t="s">
        <v>1474</v>
      </c>
      <c r="B242" s="77" t="s">
        <v>1152</v>
      </c>
      <c r="C242" s="78">
        <v>15</v>
      </c>
      <c r="D242" s="79">
        <v>3822.9345000000008</v>
      </c>
      <c r="E242" s="80">
        <v>100042076</v>
      </c>
      <c r="F242" s="79">
        <v>3576.4575000000004</v>
      </c>
      <c r="G242" s="81">
        <v>100073366</v>
      </c>
      <c r="H242" s="71"/>
    </row>
    <row r="243" spans="1:8" ht="22.5" customHeight="1">
      <c r="A243" s="77" t="s">
        <v>1475</v>
      </c>
      <c r="B243" s="77" t="s">
        <v>1153</v>
      </c>
      <c r="C243" s="78">
        <v>18.5</v>
      </c>
      <c r="D243" s="79">
        <v>4287.9375000000009</v>
      </c>
      <c r="E243" s="80">
        <v>100042108</v>
      </c>
      <c r="F243" s="79">
        <v>4038.9195000000013</v>
      </c>
      <c r="G243" s="81">
        <v>100073382</v>
      </c>
      <c r="H243" s="71"/>
    </row>
    <row r="244" spans="1:8" ht="21" customHeight="1">
      <c r="A244" s="77" t="s">
        <v>1476</v>
      </c>
      <c r="B244" s="77" t="s">
        <v>1154</v>
      </c>
      <c r="C244" s="78">
        <v>18.5</v>
      </c>
      <c r="D244" s="79">
        <v>4474.7010000000009</v>
      </c>
      <c r="E244" s="80">
        <v>100042140</v>
      </c>
      <c r="F244" s="79">
        <v>4225.6830000000009</v>
      </c>
      <c r="G244" s="81">
        <v>100073398</v>
      </c>
      <c r="H244" s="71"/>
    </row>
    <row r="245" spans="1:8" ht="16.5" customHeight="1">
      <c r="A245" s="77" t="s">
        <v>1477</v>
      </c>
      <c r="B245" s="77" t="s">
        <v>1155</v>
      </c>
      <c r="C245" s="78">
        <v>22</v>
      </c>
      <c r="D245" s="79">
        <v>5106.1395000000011</v>
      </c>
      <c r="E245" s="80">
        <v>100042172</v>
      </c>
      <c r="F245" s="79">
        <v>4885.0725000000011</v>
      </c>
      <c r="G245" s="81">
        <v>100073414</v>
      </c>
      <c r="H245" s="71"/>
    </row>
    <row r="246" spans="1:8" ht="18" customHeight="1">
      <c r="A246" s="77" t="s">
        <v>1478</v>
      </c>
      <c r="B246" s="77" t="s">
        <v>1156</v>
      </c>
      <c r="C246" s="78">
        <v>22</v>
      </c>
      <c r="D246" s="79">
        <v>5348.8050000000003</v>
      </c>
      <c r="E246" s="80">
        <v>100042204</v>
      </c>
      <c r="F246" s="79">
        <v>5101.0575000000008</v>
      </c>
      <c r="G246" s="81">
        <v>100073430</v>
      </c>
      <c r="H246" s="71"/>
    </row>
    <row r="247" spans="1:8" ht="18" customHeight="1">
      <c r="A247" s="77" t="s">
        <v>818</v>
      </c>
      <c r="B247" s="77" t="s">
        <v>461</v>
      </c>
      <c r="C247" s="78">
        <v>30</v>
      </c>
      <c r="D247" s="79">
        <v>6856.8885000000018</v>
      </c>
      <c r="E247" s="80">
        <v>100042236</v>
      </c>
      <c r="F247" s="79">
        <v>6219.0975000000008</v>
      </c>
      <c r="G247" s="81">
        <v>100073446</v>
      </c>
      <c r="H247" s="71"/>
    </row>
    <row r="248" spans="1:8" ht="18" customHeight="1">
      <c r="A248" s="77" t="s">
        <v>819</v>
      </c>
      <c r="B248" s="77" t="s">
        <v>462</v>
      </c>
      <c r="C248" s="78">
        <v>30</v>
      </c>
      <c r="D248" s="79">
        <v>7076.6850000000013</v>
      </c>
      <c r="E248" s="80">
        <v>100042268</v>
      </c>
      <c r="F248" s="79">
        <v>6395.697000000001</v>
      </c>
      <c r="G248" s="81">
        <v>100073462</v>
      </c>
      <c r="H248" s="71"/>
    </row>
    <row r="249" spans="1:8" ht="18" customHeight="1">
      <c r="A249" s="77" t="s">
        <v>820</v>
      </c>
      <c r="B249" s="77" t="s">
        <v>463</v>
      </c>
      <c r="C249" s="78">
        <v>30</v>
      </c>
      <c r="D249" s="79">
        <v>7405.7445000000007</v>
      </c>
      <c r="E249" s="80">
        <v>100042300</v>
      </c>
      <c r="F249" s="79">
        <v>6724.7565000000013</v>
      </c>
      <c r="G249" s="81">
        <v>100073478</v>
      </c>
      <c r="H249" s="71"/>
    </row>
    <row r="250" spans="1:8" ht="18" customHeight="1">
      <c r="A250" s="77" t="s">
        <v>821</v>
      </c>
      <c r="B250" s="77" t="s">
        <v>464</v>
      </c>
      <c r="C250" s="78">
        <v>30</v>
      </c>
      <c r="D250" s="79">
        <v>7405.7445000000007</v>
      </c>
      <c r="E250" s="80">
        <v>100042332</v>
      </c>
      <c r="F250" s="79">
        <v>6724.7565000000013</v>
      </c>
      <c r="G250" s="81">
        <v>100073494</v>
      </c>
      <c r="H250" s="71"/>
    </row>
    <row r="251" spans="1:8" ht="18" customHeight="1">
      <c r="A251" s="77" t="s">
        <v>822</v>
      </c>
      <c r="B251" s="77" t="s">
        <v>465</v>
      </c>
      <c r="C251" s="78">
        <v>30</v>
      </c>
      <c r="D251" s="79">
        <v>7541.6880000000019</v>
      </c>
      <c r="E251" s="80">
        <v>100042364</v>
      </c>
      <c r="F251" s="79">
        <v>6860.7000000000016</v>
      </c>
      <c r="G251" s="81">
        <v>100073510</v>
      </c>
      <c r="H251" s="71"/>
    </row>
    <row r="252" spans="1:8" ht="18" customHeight="1">
      <c r="A252" s="77" t="s">
        <v>823</v>
      </c>
      <c r="B252" s="77" t="s">
        <v>466</v>
      </c>
      <c r="C252" s="78">
        <v>30</v>
      </c>
      <c r="D252" s="79">
        <v>7541.6880000000019</v>
      </c>
      <c r="E252" s="80">
        <v>100042396</v>
      </c>
      <c r="F252" s="79">
        <v>6860.7000000000016</v>
      </c>
      <c r="G252" s="81">
        <v>100073526</v>
      </c>
      <c r="H252" s="71"/>
    </row>
    <row r="253" spans="1:8" ht="32.4" customHeight="1">
      <c r="A253" s="607" t="s">
        <v>467</v>
      </c>
      <c r="B253" s="608"/>
      <c r="C253" s="608"/>
      <c r="D253" s="608"/>
      <c r="E253" s="609"/>
      <c r="F253" s="608"/>
      <c r="G253" s="610"/>
      <c r="H253" s="71"/>
    </row>
    <row r="254" spans="1:8" ht="18" customHeight="1">
      <c r="A254" s="77" t="s">
        <v>824</v>
      </c>
      <c r="B254" s="77" t="s">
        <v>1158</v>
      </c>
      <c r="C254" s="78">
        <v>3</v>
      </c>
      <c r="D254" s="79">
        <v>2167.4730000000004</v>
      </c>
      <c r="E254" s="80">
        <v>100042428</v>
      </c>
      <c r="F254" s="79">
        <v>1548.7395000000004</v>
      </c>
      <c r="G254" s="81">
        <v>100073542</v>
      </c>
      <c r="H254" s="71"/>
    </row>
    <row r="255" spans="1:8" ht="18.75" customHeight="1">
      <c r="A255" s="77" t="s">
        <v>825</v>
      </c>
      <c r="B255" s="77" t="s">
        <v>1159</v>
      </c>
      <c r="C255" s="78">
        <v>4</v>
      </c>
      <c r="D255" s="79">
        <v>2271.6540000000005</v>
      </c>
      <c r="E255" s="80">
        <v>100042460</v>
      </c>
      <c r="F255" s="79">
        <v>1654.1910000000003</v>
      </c>
      <c r="G255" s="81">
        <v>100073558</v>
      </c>
      <c r="H255" s="71"/>
    </row>
    <row r="256" spans="1:8" ht="18" customHeight="1">
      <c r="A256" s="77" t="s">
        <v>826</v>
      </c>
      <c r="B256" s="77" t="s">
        <v>1160</v>
      </c>
      <c r="C256" s="78">
        <v>5.5</v>
      </c>
      <c r="D256" s="79">
        <v>2946.2895000000008</v>
      </c>
      <c r="E256" s="80">
        <v>100042492</v>
      </c>
      <c r="F256" s="79">
        <v>2558.7870000000007</v>
      </c>
      <c r="G256" s="81">
        <v>100073574</v>
      </c>
      <c r="H256" s="71"/>
    </row>
    <row r="257" spans="1:8" ht="18" customHeight="1">
      <c r="A257" s="77" t="s">
        <v>827</v>
      </c>
      <c r="B257" s="77" t="s">
        <v>1161</v>
      </c>
      <c r="C257" s="78">
        <v>7.5</v>
      </c>
      <c r="D257" s="79">
        <v>2975.5110000000004</v>
      </c>
      <c r="E257" s="80">
        <v>100042524</v>
      </c>
      <c r="F257" s="79">
        <v>2588.0085000000004</v>
      </c>
      <c r="G257" s="81">
        <v>100073590</v>
      </c>
      <c r="H257" s="71"/>
    </row>
    <row r="258" spans="1:8" ht="18" customHeight="1">
      <c r="A258" s="77" t="s">
        <v>828</v>
      </c>
      <c r="B258" s="77" t="s">
        <v>1162</v>
      </c>
      <c r="C258" s="78">
        <v>11</v>
      </c>
      <c r="D258" s="79">
        <v>3833.0985000000005</v>
      </c>
      <c r="E258" s="80">
        <v>100042556</v>
      </c>
      <c r="F258" s="79">
        <v>3345.2265000000007</v>
      </c>
      <c r="G258" s="81">
        <v>100073606</v>
      </c>
      <c r="H258" s="71"/>
    </row>
    <row r="259" spans="1:8" ht="18" customHeight="1">
      <c r="A259" s="77" t="s">
        <v>829</v>
      </c>
      <c r="B259" s="77" t="s">
        <v>1163</v>
      </c>
      <c r="C259" s="78">
        <v>11</v>
      </c>
      <c r="D259" s="79">
        <v>3833.0985000000005</v>
      </c>
      <c r="E259" s="80">
        <v>100042588</v>
      </c>
      <c r="F259" s="79">
        <v>3345.2265000000007</v>
      </c>
      <c r="G259" s="81">
        <v>100073622</v>
      </c>
      <c r="H259" s="71"/>
    </row>
    <row r="260" spans="1:8" ht="18" customHeight="1">
      <c r="A260" s="77" t="s">
        <v>830</v>
      </c>
      <c r="B260" s="77" t="s">
        <v>1164</v>
      </c>
      <c r="C260" s="78">
        <v>15</v>
      </c>
      <c r="D260" s="79">
        <v>5304.3375000000005</v>
      </c>
      <c r="E260" s="80">
        <v>100042620</v>
      </c>
      <c r="F260" s="79">
        <v>4291.7490000000007</v>
      </c>
      <c r="G260" s="81">
        <v>100073638</v>
      </c>
      <c r="H260" s="71"/>
    </row>
    <row r="261" spans="1:8" ht="18" customHeight="1">
      <c r="A261" s="77" t="s">
        <v>831</v>
      </c>
      <c r="B261" s="77" t="s">
        <v>1165</v>
      </c>
      <c r="C261" s="78">
        <v>15</v>
      </c>
      <c r="D261" s="79">
        <v>5304.3375000000005</v>
      </c>
      <c r="E261" s="80">
        <v>100042652</v>
      </c>
      <c r="F261" s="79">
        <v>4291.7490000000007</v>
      </c>
      <c r="G261" s="81">
        <v>100073654</v>
      </c>
      <c r="H261" s="71"/>
    </row>
    <row r="262" spans="1:8" ht="18" customHeight="1">
      <c r="A262" s="77" t="s">
        <v>832</v>
      </c>
      <c r="B262" s="77" t="s">
        <v>1166</v>
      </c>
      <c r="C262" s="78">
        <v>18.5</v>
      </c>
      <c r="D262" s="79">
        <v>6117.4575000000013</v>
      </c>
      <c r="E262" s="80">
        <v>100042684</v>
      </c>
      <c r="F262" s="79">
        <v>4718.6370000000015</v>
      </c>
      <c r="G262" s="81">
        <v>100073670</v>
      </c>
      <c r="H262" s="71"/>
    </row>
    <row r="263" spans="1:8" ht="15.75" customHeight="1">
      <c r="A263" s="77" t="s">
        <v>833</v>
      </c>
      <c r="B263" s="77" t="s">
        <v>1167</v>
      </c>
      <c r="C263" s="78">
        <v>18.5</v>
      </c>
      <c r="D263" s="79">
        <v>6117.4575000000013</v>
      </c>
      <c r="E263" s="80">
        <v>100042716</v>
      </c>
      <c r="F263" s="79">
        <v>4718.6370000000015</v>
      </c>
      <c r="G263" s="81">
        <v>100073686</v>
      </c>
      <c r="H263" s="71"/>
    </row>
    <row r="264" spans="1:8" ht="18" customHeight="1">
      <c r="A264" s="77" t="s">
        <v>834</v>
      </c>
      <c r="B264" s="77" t="s">
        <v>1168</v>
      </c>
      <c r="C264" s="78">
        <v>22</v>
      </c>
      <c r="D264" s="79">
        <v>6779.3880000000017</v>
      </c>
      <c r="E264" s="80">
        <v>100042748</v>
      </c>
      <c r="F264" s="79">
        <v>5328.4770000000008</v>
      </c>
      <c r="G264" s="81">
        <v>100073702</v>
      </c>
      <c r="H264" s="71"/>
    </row>
    <row r="265" spans="1:8" ht="20.25" customHeight="1">
      <c r="A265" s="77" t="s">
        <v>835</v>
      </c>
      <c r="B265" s="77" t="s">
        <v>1169</v>
      </c>
      <c r="C265" s="78">
        <v>22</v>
      </c>
      <c r="D265" s="79">
        <v>6779.3880000000017</v>
      </c>
      <c r="E265" s="80">
        <v>100042780</v>
      </c>
      <c r="F265" s="79">
        <v>5328.4770000000008</v>
      </c>
      <c r="G265" s="81">
        <v>100073718</v>
      </c>
      <c r="H265" s="71"/>
    </row>
    <row r="266" spans="1:8" ht="17.25" customHeight="1">
      <c r="A266" s="77" t="s">
        <v>836</v>
      </c>
      <c r="B266" s="77" t="s">
        <v>1170</v>
      </c>
      <c r="C266" s="78">
        <v>30</v>
      </c>
      <c r="D266" s="79">
        <v>7823.7390000000023</v>
      </c>
      <c r="E266" s="80">
        <v>100042812</v>
      </c>
      <c r="F266" s="79">
        <v>6645.9855000000007</v>
      </c>
      <c r="G266" s="81">
        <v>100073734</v>
      </c>
      <c r="H266" s="71"/>
    </row>
    <row r="267" spans="1:8" ht="14.25" customHeight="1">
      <c r="A267" s="77" t="s">
        <v>837</v>
      </c>
      <c r="B267" s="77" t="s">
        <v>1171</v>
      </c>
      <c r="C267" s="78">
        <v>30</v>
      </c>
      <c r="D267" s="79">
        <v>7823.7390000000023</v>
      </c>
      <c r="E267" s="80">
        <v>100042844</v>
      </c>
      <c r="F267" s="79">
        <v>6645.9855000000007</v>
      </c>
      <c r="G267" s="81">
        <v>100073750</v>
      </c>
      <c r="H267" s="71"/>
    </row>
    <row r="268" spans="1:8" ht="18" customHeight="1">
      <c r="A268" s="77" t="s">
        <v>838</v>
      </c>
      <c r="B268" s="77" t="s">
        <v>1172</v>
      </c>
      <c r="C268" s="78">
        <v>30</v>
      </c>
      <c r="D268" s="79">
        <v>8100.7080000000014</v>
      </c>
      <c r="E268" s="80">
        <v>100042876</v>
      </c>
      <c r="F268" s="79">
        <v>6896.2740000000022</v>
      </c>
      <c r="G268" s="81">
        <v>100073766</v>
      </c>
      <c r="H268" s="71"/>
    </row>
    <row r="269" spans="1:8" ht="18" customHeight="1">
      <c r="A269" s="77" t="s">
        <v>839</v>
      </c>
      <c r="B269" s="77" t="s">
        <v>1173</v>
      </c>
      <c r="C269" s="78">
        <v>30</v>
      </c>
      <c r="D269" s="79">
        <v>8100.7080000000014</v>
      </c>
      <c r="E269" s="80">
        <v>100042908</v>
      </c>
      <c r="F269" s="79">
        <v>6896.2740000000022</v>
      </c>
      <c r="G269" s="81">
        <v>100073782</v>
      </c>
      <c r="H269" s="71"/>
    </row>
    <row r="270" spans="1:8" ht="18" customHeight="1">
      <c r="A270" s="77" t="s">
        <v>840</v>
      </c>
      <c r="B270" s="77" t="s">
        <v>1174</v>
      </c>
      <c r="C270" s="78">
        <v>30</v>
      </c>
      <c r="D270" s="79">
        <v>8490.7515000000021</v>
      </c>
      <c r="E270" s="80">
        <v>100042940</v>
      </c>
      <c r="F270" s="79">
        <v>7767.8370000000004</v>
      </c>
      <c r="G270" s="81">
        <v>100073798</v>
      </c>
      <c r="H270" s="71"/>
    </row>
    <row r="271" spans="1:8" ht="18" customHeight="1">
      <c r="A271" s="77" t="s">
        <v>841</v>
      </c>
      <c r="B271" s="77" t="s">
        <v>1175</v>
      </c>
      <c r="C271" s="78">
        <v>37</v>
      </c>
      <c r="D271" s="79">
        <v>8730.876000000002</v>
      </c>
      <c r="E271" s="80">
        <v>100042972</v>
      </c>
      <c r="F271" s="79">
        <v>8009.2320000000027</v>
      </c>
      <c r="G271" s="81">
        <v>100073814</v>
      </c>
      <c r="H271" s="71"/>
    </row>
    <row r="272" spans="1:8" ht="18" customHeight="1">
      <c r="A272" s="77" t="s">
        <v>842</v>
      </c>
      <c r="B272" s="77" t="s">
        <v>1176</v>
      </c>
      <c r="C272" s="78">
        <v>37</v>
      </c>
      <c r="D272" s="79">
        <v>9124.7310000000016</v>
      </c>
      <c r="E272" s="80">
        <v>100043004</v>
      </c>
      <c r="F272" s="79">
        <v>8319.2340000000022</v>
      </c>
      <c r="G272" s="81">
        <v>100073830</v>
      </c>
      <c r="H272" s="71"/>
    </row>
    <row r="273" spans="1:8" ht="18" customHeight="1">
      <c r="A273" s="77" t="s">
        <v>843</v>
      </c>
      <c r="B273" s="77" t="s">
        <v>1177</v>
      </c>
      <c r="C273" s="78">
        <v>37</v>
      </c>
      <c r="D273" s="79">
        <v>9124.7310000000016</v>
      </c>
      <c r="E273" s="80">
        <v>100043036</v>
      </c>
      <c r="F273" s="79">
        <v>8319.2340000000022</v>
      </c>
      <c r="G273" s="81">
        <v>100073846</v>
      </c>
      <c r="H273" s="71"/>
    </row>
    <row r="274" spans="1:8" ht="18" customHeight="1">
      <c r="A274" s="77" t="s">
        <v>844</v>
      </c>
      <c r="B274" s="77" t="s">
        <v>1178</v>
      </c>
      <c r="C274" s="78">
        <v>45</v>
      </c>
      <c r="D274" s="79">
        <v>12046.881000000001</v>
      </c>
      <c r="E274" s="80">
        <v>100043068</v>
      </c>
      <c r="F274" s="79">
        <v>10853.881500000001</v>
      </c>
      <c r="G274" s="81">
        <v>100073862</v>
      </c>
      <c r="H274" s="71"/>
    </row>
    <row r="275" spans="1:8" ht="18" customHeight="1">
      <c r="A275" s="77" t="s">
        <v>845</v>
      </c>
      <c r="B275" s="77" t="s">
        <v>1179</v>
      </c>
      <c r="C275" s="78">
        <v>45</v>
      </c>
      <c r="D275" s="79">
        <v>12046.881000000001</v>
      </c>
      <c r="E275" s="80">
        <v>100043100</v>
      </c>
      <c r="F275" s="79">
        <v>10853.881500000001</v>
      </c>
      <c r="G275" s="81">
        <v>100073878</v>
      </c>
      <c r="H275" s="71"/>
    </row>
    <row r="276" spans="1:8" ht="18" customHeight="1">
      <c r="A276" s="77" t="s">
        <v>846</v>
      </c>
      <c r="B276" s="77" t="s">
        <v>1180</v>
      </c>
      <c r="C276" s="78">
        <v>45</v>
      </c>
      <c r="D276" s="79">
        <v>12356.883000000003</v>
      </c>
      <c r="E276" s="80">
        <v>100043132</v>
      </c>
      <c r="F276" s="79">
        <v>11139.744000000002</v>
      </c>
      <c r="G276" s="81">
        <v>100073894</v>
      </c>
      <c r="H276" s="71"/>
    </row>
    <row r="277" spans="1:8" ht="18" customHeight="1">
      <c r="A277" s="77" t="s">
        <v>847</v>
      </c>
      <c r="B277" s="77" t="s">
        <v>1181</v>
      </c>
      <c r="C277" s="78">
        <v>45</v>
      </c>
      <c r="D277" s="79">
        <v>12356.883000000003</v>
      </c>
      <c r="E277" s="80">
        <v>100043164</v>
      </c>
      <c r="F277" s="79">
        <v>11139.744000000002</v>
      </c>
      <c r="G277" s="81">
        <v>100073910</v>
      </c>
      <c r="H277" s="71"/>
    </row>
    <row r="278" spans="1:8" ht="18" customHeight="1">
      <c r="A278" s="77" t="s">
        <v>848</v>
      </c>
      <c r="B278" s="77" t="s">
        <v>1182</v>
      </c>
      <c r="C278" s="78">
        <v>45</v>
      </c>
      <c r="D278" s="79">
        <v>12665.614500000003</v>
      </c>
      <c r="E278" s="80">
        <v>100043196</v>
      </c>
      <c r="F278" s="79">
        <v>11425.606500000002</v>
      </c>
      <c r="G278" s="81">
        <v>100073926</v>
      </c>
      <c r="H278" s="71"/>
    </row>
    <row r="279" spans="1:8" ht="42.6" customHeight="1">
      <c r="A279" s="607" t="s">
        <v>468</v>
      </c>
      <c r="B279" s="608"/>
      <c r="C279" s="608"/>
      <c r="D279" s="608"/>
      <c r="E279" s="609"/>
      <c r="F279" s="608"/>
      <c r="G279" s="610"/>
      <c r="H279" s="71"/>
    </row>
    <row r="280" spans="1:8" ht="18" customHeight="1">
      <c r="A280" s="77" t="s">
        <v>849</v>
      </c>
      <c r="B280" s="77" t="s">
        <v>1183</v>
      </c>
      <c r="C280" s="78">
        <v>4</v>
      </c>
      <c r="D280" s="79">
        <v>2500.3440000000005</v>
      </c>
      <c r="E280" s="80">
        <v>100043228</v>
      </c>
      <c r="F280" s="79">
        <v>1820.6265000000003</v>
      </c>
      <c r="G280" s="81">
        <v>100073942</v>
      </c>
      <c r="H280" s="71"/>
    </row>
    <row r="281" spans="1:8" ht="17.25" customHeight="1">
      <c r="A281" s="77" t="s">
        <v>850</v>
      </c>
      <c r="B281" s="77" t="s">
        <v>1184</v>
      </c>
      <c r="C281" s="78">
        <v>5.5</v>
      </c>
      <c r="D281" s="79">
        <v>2734.116</v>
      </c>
      <c r="E281" s="80">
        <v>100043260</v>
      </c>
      <c r="F281" s="79">
        <v>2060.7510000000007</v>
      </c>
      <c r="G281" s="81">
        <v>100073958</v>
      </c>
      <c r="H281" s="71"/>
    </row>
    <row r="282" spans="1:8" ht="18" customHeight="1">
      <c r="A282" s="77" t="s">
        <v>851</v>
      </c>
      <c r="B282" s="77" t="s">
        <v>1185</v>
      </c>
      <c r="C282" s="78">
        <v>7.5</v>
      </c>
      <c r="D282" s="79">
        <v>3431.6205000000009</v>
      </c>
      <c r="E282" s="80">
        <v>100043292</v>
      </c>
      <c r="F282" s="79">
        <v>3106.3725000000009</v>
      </c>
      <c r="G282" s="81">
        <v>100073974</v>
      </c>
      <c r="H282" s="71"/>
    </row>
    <row r="283" spans="1:8" ht="18" customHeight="1">
      <c r="A283" s="77" t="s">
        <v>852</v>
      </c>
      <c r="B283" s="77" t="s">
        <v>1186</v>
      </c>
      <c r="C283" s="78">
        <v>11</v>
      </c>
      <c r="D283" s="79">
        <v>3742.8930000000009</v>
      </c>
      <c r="E283" s="80">
        <v>100043324</v>
      </c>
      <c r="F283" s="79">
        <v>3464.6535000000003</v>
      </c>
      <c r="G283" s="81">
        <v>100073990</v>
      </c>
      <c r="H283" s="71"/>
    </row>
    <row r="284" spans="1:8" ht="18" customHeight="1">
      <c r="A284" s="77" t="s">
        <v>853</v>
      </c>
      <c r="B284" s="77" t="s">
        <v>1187</v>
      </c>
      <c r="C284" s="78">
        <v>11</v>
      </c>
      <c r="D284" s="79">
        <v>3754.3275000000003</v>
      </c>
      <c r="E284" s="80">
        <v>100043356</v>
      </c>
      <c r="F284" s="79">
        <v>3479.8995000000009</v>
      </c>
      <c r="G284" s="81">
        <v>100074006</v>
      </c>
      <c r="H284" s="71"/>
    </row>
    <row r="285" spans="1:8" ht="18" customHeight="1">
      <c r="A285" s="77" t="s">
        <v>854</v>
      </c>
      <c r="B285" s="77" t="s">
        <v>1188</v>
      </c>
      <c r="C285" s="78">
        <v>15</v>
      </c>
      <c r="D285" s="79">
        <v>4987.9830000000011</v>
      </c>
      <c r="E285" s="80">
        <v>100043388</v>
      </c>
      <c r="F285" s="79">
        <v>4049.0835000000011</v>
      </c>
      <c r="G285" s="81">
        <v>100074022</v>
      </c>
      <c r="H285" s="71"/>
    </row>
    <row r="286" spans="1:8" ht="18" customHeight="1">
      <c r="A286" s="77" t="s">
        <v>855</v>
      </c>
      <c r="B286" s="77" t="s">
        <v>1189</v>
      </c>
      <c r="C286" s="78">
        <v>15</v>
      </c>
      <c r="D286" s="79">
        <v>5000.688000000001</v>
      </c>
      <c r="E286" s="80">
        <v>100043420</v>
      </c>
      <c r="F286" s="79">
        <v>4064.3295000000012</v>
      </c>
      <c r="G286" s="81">
        <v>100074038</v>
      </c>
      <c r="H286" s="71"/>
    </row>
    <row r="287" spans="1:8" ht="18" customHeight="1">
      <c r="A287" s="77" t="s">
        <v>856</v>
      </c>
      <c r="B287" s="77" t="s">
        <v>1190</v>
      </c>
      <c r="C287" s="78">
        <v>18.5</v>
      </c>
      <c r="D287" s="79">
        <v>5093.4345000000012</v>
      </c>
      <c r="E287" s="80">
        <v>100043452</v>
      </c>
      <c r="F287" s="79">
        <v>4158.3465000000006</v>
      </c>
      <c r="G287" s="81">
        <v>100074054</v>
      </c>
      <c r="H287" s="71"/>
    </row>
    <row r="288" spans="1:8" ht="18" customHeight="1">
      <c r="A288" s="77" t="s">
        <v>857</v>
      </c>
      <c r="B288" s="77" t="s">
        <v>1191</v>
      </c>
      <c r="C288" s="78">
        <v>18.5</v>
      </c>
      <c r="D288" s="79">
        <v>5394.5430000000015</v>
      </c>
      <c r="E288" s="80">
        <v>100043484</v>
      </c>
      <c r="F288" s="79">
        <v>4497.5700000000006</v>
      </c>
      <c r="G288" s="81">
        <v>100074070</v>
      </c>
      <c r="H288" s="71"/>
    </row>
    <row r="289" spans="1:8" ht="18" customHeight="1">
      <c r="A289" s="77" t="s">
        <v>858</v>
      </c>
      <c r="B289" s="77" t="s">
        <v>1192</v>
      </c>
      <c r="C289" s="78">
        <v>22</v>
      </c>
      <c r="D289" s="79">
        <v>5724.8730000000005</v>
      </c>
      <c r="E289" s="80">
        <v>100043516</v>
      </c>
      <c r="F289" s="79">
        <v>4830.4410000000007</v>
      </c>
      <c r="G289" s="81">
        <v>100074086</v>
      </c>
      <c r="H289" s="71"/>
    </row>
    <row r="290" spans="1:8" ht="21" customHeight="1">
      <c r="A290" s="77" t="s">
        <v>859</v>
      </c>
      <c r="B290" s="77" t="s">
        <v>1193</v>
      </c>
      <c r="C290" s="78">
        <v>22</v>
      </c>
      <c r="D290" s="79">
        <v>5738.8485000000019</v>
      </c>
      <c r="E290" s="80">
        <v>100043548</v>
      </c>
      <c r="F290" s="79">
        <v>4845.6870000000017</v>
      </c>
      <c r="G290" s="81">
        <v>100074102</v>
      </c>
      <c r="H290" s="71"/>
    </row>
    <row r="291" spans="1:8" ht="18" customHeight="1">
      <c r="A291" s="77" t="s">
        <v>860</v>
      </c>
      <c r="B291" s="77" t="s">
        <v>1194</v>
      </c>
      <c r="C291" s="78">
        <v>30</v>
      </c>
      <c r="D291" s="79">
        <v>7183.4070000000002</v>
      </c>
      <c r="E291" s="80">
        <v>100043580</v>
      </c>
      <c r="F291" s="79">
        <v>6283.8930000000018</v>
      </c>
      <c r="G291" s="81">
        <v>100074118</v>
      </c>
      <c r="H291" s="71"/>
    </row>
    <row r="292" spans="1:8" ht="18.75" customHeight="1">
      <c r="A292" s="77" t="s">
        <v>861</v>
      </c>
      <c r="B292" s="77" t="s">
        <v>1195</v>
      </c>
      <c r="C292" s="78">
        <v>30</v>
      </c>
      <c r="D292" s="79">
        <v>7188.4890000000014</v>
      </c>
      <c r="E292" s="80">
        <v>100043612</v>
      </c>
      <c r="F292" s="79">
        <v>6287.7045000000007</v>
      </c>
      <c r="G292" s="81">
        <v>100074134</v>
      </c>
      <c r="H292" s="71"/>
    </row>
    <row r="293" spans="1:8" ht="19.5" customHeight="1">
      <c r="A293" s="77" t="s">
        <v>862</v>
      </c>
      <c r="B293" s="77" t="s">
        <v>1196</v>
      </c>
      <c r="C293" s="78">
        <v>30</v>
      </c>
      <c r="D293" s="79">
        <v>7193.5710000000008</v>
      </c>
      <c r="E293" s="80">
        <v>100043644</v>
      </c>
      <c r="F293" s="79">
        <v>6294.0570000000007</v>
      </c>
      <c r="G293" s="81">
        <v>100074150</v>
      </c>
      <c r="H293" s="71"/>
    </row>
    <row r="294" spans="1:8" ht="19.5" customHeight="1">
      <c r="A294" s="77" t="s">
        <v>863</v>
      </c>
      <c r="B294" s="77" t="s">
        <v>1197</v>
      </c>
      <c r="C294" s="78">
        <v>30</v>
      </c>
      <c r="D294" s="79">
        <v>7833.9030000000012</v>
      </c>
      <c r="E294" s="80">
        <v>100043676</v>
      </c>
      <c r="F294" s="79">
        <v>6968.692500000001</v>
      </c>
      <c r="G294" s="81">
        <v>100074166</v>
      </c>
      <c r="H294" s="71"/>
    </row>
    <row r="295" spans="1:8" ht="18" customHeight="1">
      <c r="A295" s="77" t="s">
        <v>864</v>
      </c>
      <c r="B295" s="77" t="s">
        <v>1198</v>
      </c>
      <c r="C295" s="78">
        <v>37</v>
      </c>
      <c r="D295" s="79">
        <v>8085.4620000000014</v>
      </c>
      <c r="E295" s="80">
        <v>100043708</v>
      </c>
      <c r="F295" s="79">
        <v>7220.2515000000012</v>
      </c>
      <c r="G295" s="81">
        <v>100074182</v>
      </c>
      <c r="H295" s="71"/>
    </row>
    <row r="296" spans="1:8" ht="18" customHeight="1">
      <c r="A296" s="77" t="s">
        <v>865</v>
      </c>
      <c r="B296" s="77" t="s">
        <v>1199</v>
      </c>
      <c r="C296" s="78">
        <v>37</v>
      </c>
      <c r="D296" s="79">
        <v>8096.8965000000026</v>
      </c>
      <c r="E296" s="80">
        <v>100043740</v>
      </c>
      <c r="F296" s="79">
        <v>7234.2270000000017</v>
      </c>
      <c r="G296" s="81">
        <v>100074198</v>
      </c>
      <c r="H296" s="71"/>
    </row>
    <row r="297" spans="1:8" ht="18" customHeight="1">
      <c r="A297" s="77" t="s">
        <v>866</v>
      </c>
      <c r="B297" s="77" t="s">
        <v>1200</v>
      </c>
      <c r="C297" s="78">
        <v>37</v>
      </c>
      <c r="D297" s="79">
        <v>9380.1015000000025</v>
      </c>
      <c r="E297" s="80">
        <v>100043772</v>
      </c>
      <c r="F297" s="79">
        <v>7851.6900000000014</v>
      </c>
      <c r="G297" s="81">
        <v>100074214</v>
      </c>
      <c r="H297" s="71"/>
    </row>
    <row r="298" spans="1:8" ht="18" customHeight="1">
      <c r="A298" s="77" t="s">
        <v>867</v>
      </c>
      <c r="B298" s="77" t="s">
        <v>1201</v>
      </c>
      <c r="C298" s="78">
        <v>37</v>
      </c>
      <c r="D298" s="79">
        <v>9397.8885000000028</v>
      </c>
      <c r="E298" s="80">
        <v>100043804</v>
      </c>
      <c r="F298" s="79">
        <v>7856.7720000000018</v>
      </c>
      <c r="G298" s="81">
        <v>100074230</v>
      </c>
      <c r="H298" s="71"/>
    </row>
    <row r="299" spans="1:8" ht="18" customHeight="1">
      <c r="A299" s="77" t="s">
        <v>868</v>
      </c>
      <c r="B299" s="77" t="s">
        <v>1202</v>
      </c>
      <c r="C299" s="78">
        <v>45</v>
      </c>
      <c r="D299" s="79">
        <v>10278.345000000001</v>
      </c>
      <c r="E299" s="80">
        <v>100043836</v>
      </c>
      <c r="F299" s="79">
        <v>8748.6630000000023</v>
      </c>
      <c r="G299" s="81">
        <v>100074246</v>
      </c>
      <c r="H299" s="71"/>
    </row>
    <row r="300" spans="1:8" ht="18" customHeight="1">
      <c r="A300" s="77" t="s">
        <v>869</v>
      </c>
      <c r="B300" s="77" t="s">
        <v>1203</v>
      </c>
      <c r="C300" s="78">
        <v>45</v>
      </c>
      <c r="D300" s="79">
        <v>11571.714</v>
      </c>
      <c r="E300" s="80">
        <v>100043868</v>
      </c>
      <c r="F300" s="79">
        <v>10930.111500000001</v>
      </c>
      <c r="G300" s="81">
        <v>100074262</v>
      </c>
      <c r="H300" s="71"/>
    </row>
    <row r="301" spans="1:8" ht="18" customHeight="1">
      <c r="A301" s="77" t="s">
        <v>870</v>
      </c>
      <c r="B301" s="77" t="s">
        <v>1204</v>
      </c>
      <c r="C301" s="78">
        <v>45</v>
      </c>
      <c r="D301" s="79">
        <v>11578.066500000003</v>
      </c>
      <c r="E301" s="80">
        <v>100043900</v>
      </c>
      <c r="F301" s="79">
        <v>10940.275500000003</v>
      </c>
      <c r="G301" s="81">
        <v>100074278</v>
      </c>
      <c r="H301" s="71"/>
    </row>
    <row r="302" spans="1:8" ht="30" customHeight="1">
      <c r="A302" s="607" t="s">
        <v>469</v>
      </c>
      <c r="B302" s="608"/>
      <c r="C302" s="608"/>
      <c r="D302" s="608"/>
      <c r="E302" s="609"/>
      <c r="F302" s="608"/>
      <c r="G302" s="610"/>
      <c r="H302" s="71"/>
    </row>
    <row r="303" spans="1:8" ht="18" customHeight="1">
      <c r="A303" s="77" t="s">
        <v>871</v>
      </c>
      <c r="B303" s="77" t="s">
        <v>1205</v>
      </c>
      <c r="C303" s="78">
        <v>5.5</v>
      </c>
      <c r="D303" s="79">
        <v>3967.7715000000007</v>
      </c>
      <c r="E303" s="80">
        <v>100043932</v>
      </c>
      <c r="F303" s="79">
        <v>2904.3630000000007</v>
      </c>
      <c r="G303" s="81">
        <v>100074294</v>
      </c>
      <c r="H303" s="71"/>
    </row>
    <row r="304" spans="1:8" ht="18" customHeight="1">
      <c r="A304" s="77" t="s">
        <v>872</v>
      </c>
      <c r="B304" s="77" t="s">
        <v>1206</v>
      </c>
      <c r="C304" s="78">
        <v>7.5</v>
      </c>
      <c r="D304" s="79">
        <v>3996.9930000000008</v>
      </c>
      <c r="E304" s="80">
        <v>100043964</v>
      </c>
      <c r="F304" s="79">
        <v>2937.3960000000002</v>
      </c>
      <c r="G304" s="81">
        <v>100074310</v>
      </c>
      <c r="H304" s="71"/>
    </row>
    <row r="305" spans="1:8" ht="18" customHeight="1">
      <c r="A305" s="77" t="s">
        <v>873</v>
      </c>
      <c r="B305" s="77" t="s">
        <v>1207</v>
      </c>
      <c r="C305" s="78">
        <v>11</v>
      </c>
      <c r="D305" s="79">
        <v>5290.3620000000001</v>
      </c>
      <c r="E305" s="80">
        <v>100043996</v>
      </c>
      <c r="F305" s="79">
        <v>4426.4220000000005</v>
      </c>
      <c r="G305" s="81">
        <v>100074326</v>
      </c>
      <c r="H305" s="71"/>
    </row>
    <row r="306" spans="1:8" ht="18" customHeight="1">
      <c r="A306" s="77" t="s">
        <v>874</v>
      </c>
      <c r="B306" s="77" t="s">
        <v>1208</v>
      </c>
      <c r="C306" s="78">
        <v>15</v>
      </c>
      <c r="D306" s="79">
        <v>5398.3545000000004</v>
      </c>
      <c r="E306" s="80">
        <v>100044028</v>
      </c>
      <c r="F306" s="79">
        <v>4534.4145000000008</v>
      </c>
      <c r="G306" s="81">
        <v>100074342</v>
      </c>
      <c r="H306" s="71"/>
    </row>
    <row r="307" spans="1:8" ht="18" customHeight="1">
      <c r="A307" s="77" t="s">
        <v>875</v>
      </c>
      <c r="B307" s="77" t="s">
        <v>1209</v>
      </c>
      <c r="C307" s="78">
        <v>18.5</v>
      </c>
      <c r="D307" s="79">
        <v>5971.35</v>
      </c>
      <c r="E307" s="80">
        <v>100044060</v>
      </c>
      <c r="F307" s="79">
        <v>5408.518500000001</v>
      </c>
      <c r="G307" s="81">
        <v>100074358</v>
      </c>
      <c r="H307" s="71"/>
    </row>
    <row r="308" spans="1:8" ht="18" customHeight="1">
      <c r="A308" s="77" t="s">
        <v>876</v>
      </c>
      <c r="B308" s="77" t="s">
        <v>1210</v>
      </c>
      <c r="C308" s="78">
        <v>22</v>
      </c>
      <c r="D308" s="79">
        <v>6305.4915000000019</v>
      </c>
      <c r="E308" s="80">
        <v>100044092</v>
      </c>
      <c r="F308" s="79">
        <v>5754.0945000000002</v>
      </c>
      <c r="G308" s="81">
        <v>100074374</v>
      </c>
      <c r="H308" s="71"/>
    </row>
    <row r="309" spans="1:8" ht="18" customHeight="1">
      <c r="A309" s="77" t="s">
        <v>877</v>
      </c>
      <c r="B309" s="77" t="s">
        <v>1211</v>
      </c>
      <c r="C309" s="78">
        <v>30</v>
      </c>
      <c r="D309" s="79">
        <v>7466.728500000002</v>
      </c>
      <c r="E309" s="80">
        <v>100044124</v>
      </c>
      <c r="F309" s="79">
        <v>6408.402000000001</v>
      </c>
      <c r="G309" s="81">
        <v>100074390</v>
      </c>
      <c r="H309" s="71"/>
    </row>
    <row r="310" spans="1:8" ht="18" customHeight="1">
      <c r="A310" s="77" t="s">
        <v>878</v>
      </c>
      <c r="B310" s="77" t="s">
        <v>1212</v>
      </c>
      <c r="C310" s="78">
        <v>30</v>
      </c>
      <c r="D310" s="79">
        <v>7475.6220000000012</v>
      </c>
      <c r="E310" s="80">
        <v>100044156</v>
      </c>
      <c r="F310" s="79">
        <v>6418.5660000000016</v>
      </c>
      <c r="G310" s="81">
        <v>100074406</v>
      </c>
      <c r="H310" s="71"/>
    </row>
    <row r="311" spans="1:8" ht="18" customHeight="1">
      <c r="A311" s="77" t="s">
        <v>879</v>
      </c>
      <c r="B311" s="77" t="s">
        <v>1213</v>
      </c>
      <c r="C311" s="78">
        <v>37</v>
      </c>
      <c r="D311" s="79">
        <v>8127.3885000000018</v>
      </c>
      <c r="E311" s="80">
        <v>100044188</v>
      </c>
      <c r="F311" s="79">
        <v>7730.9925000000012</v>
      </c>
      <c r="G311" s="81">
        <v>100074422</v>
      </c>
      <c r="H311" s="71"/>
    </row>
    <row r="312" spans="1:8" ht="18" customHeight="1">
      <c r="A312" s="77" t="s">
        <v>880</v>
      </c>
      <c r="B312" s="77" t="s">
        <v>1214</v>
      </c>
      <c r="C312" s="78">
        <v>37</v>
      </c>
      <c r="D312" s="79">
        <v>8136.2820000000029</v>
      </c>
      <c r="E312" s="80">
        <v>100044220</v>
      </c>
      <c r="F312" s="79">
        <v>7741.1565000000019</v>
      </c>
      <c r="G312" s="81">
        <v>100074438</v>
      </c>
      <c r="H312" s="71"/>
    </row>
    <row r="313" spans="1:8" ht="18" customHeight="1">
      <c r="A313" s="77" t="s">
        <v>881</v>
      </c>
      <c r="B313" s="77" t="s">
        <v>1215</v>
      </c>
      <c r="C313" s="78">
        <v>45</v>
      </c>
      <c r="D313" s="79">
        <v>10543.879500000003</v>
      </c>
      <c r="E313" s="80">
        <v>100044252</v>
      </c>
      <c r="F313" s="79">
        <v>9843.8340000000007</v>
      </c>
      <c r="G313" s="81">
        <v>100074454</v>
      </c>
      <c r="H313" s="71"/>
    </row>
    <row r="314" spans="1:8" ht="21.75" customHeight="1">
      <c r="A314" s="77" t="s">
        <v>882</v>
      </c>
      <c r="B314" s="77" t="s">
        <v>1216</v>
      </c>
      <c r="C314" s="78">
        <v>45</v>
      </c>
      <c r="D314" s="79">
        <v>10555.314</v>
      </c>
      <c r="E314" s="80">
        <v>100044284</v>
      </c>
      <c r="F314" s="79">
        <v>9855.2685000000019</v>
      </c>
      <c r="G314" s="81">
        <v>100074470</v>
      </c>
      <c r="H314" s="71"/>
    </row>
    <row r="315" spans="1:8" ht="33.6" customHeight="1">
      <c r="A315" s="619" t="s">
        <v>470</v>
      </c>
      <c r="B315" s="619"/>
      <c r="C315" s="619"/>
      <c r="D315" s="619"/>
      <c r="E315" s="619"/>
      <c r="F315" s="619"/>
      <c r="G315" s="91"/>
      <c r="H315" s="71"/>
    </row>
    <row r="316" spans="1:8" ht="20.25" customHeight="1">
      <c r="A316" s="92" t="s">
        <v>883</v>
      </c>
      <c r="B316" s="92" t="s">
        <v>1217</v>
      </c>
      <c r="C316" s="84">
        <v>11</v>
      </c>
      <c r="D316" s="79">
        <v>9024.072750000003</v>
      </c>
      <c r="E316" s="267"/>
      <c r="F316" s="79">
        <v>6830.2080000000014</v>
      </c>
      <c r="G316" s="91"/>
      <c r="H316" s="71"/>
    </row>
    <row r="317" spans="1:8" ht="18" customHeight="1">
      <c r="A317" s="92" t="s">
        <v>884</v>
      </c>
      <c r="B317" s="92" t="s">
        <v>1218</v>
      </c>
      <c r="C317" s="84">
        <v>15</v>
      </c>
      <c r="D317" s="79">
        <v>10529.095500000001</v>
      </c>
      <c r="E317" s="268"/>
      <c r="F317" s="79">
        <v>8109.6592500000015</v>
      </c>
      <c r="G317" s="91"/>
      <c r="H317" s="71"/>
    </row>
    <row r="318" spans="1:8" ht="18" customHeight="1">
      <c r="A318" s="92" t="s">
        <v>885</v>
      </c>
      <c r="B318" s="92" t="s">
        <v>1219</v>
      </c>
      <c r="C318" s="84">
        <v>18.5</v>
      </c>
      <c r="D318" s="79">
        <v>10858.963500000003</v>
      </c>
      <c r="E318" s="268"/>
      <c r="F318" s="79">
        <v>8665.098750000001</v>
      </c>
      <c r="G318" s="91"/>
      <c r="H318" s="71"/>
    </row>
    <row r="319" spans="1:8" ht="18" customHeight="1">
      <c r="A319" s="92" t="s">
        <v>886</v>
      </c>
      <c r="B319" s="92" t="s">
        <v>1220</v>
      </c>
      <c r="C319" s="84">
        <v>22</v>
      </c>
      <c r="D319" s="79">
        <v>11435.019750000003</v>
      </c>
      <c r="E319" s="268"/>
      <c r="F319" s="79">
        <v>9241.1550000000025</v>
      </c>
      <c r="G319" s="91"/>
      <c r="H319" s="71"/>
    </row>
    <row r="320" spans="1:8" ht="18" customHeight="1">
      <c r="A320" s="92" t="s">
        <v>887</v>
      </c>
      <c r="B320" s="92" t="s">
        <v>1221</v>
      </c>
      <c r="C320" s="84">
        <v>30</v>
      </c>
      <c r="D320" s="79">
        <v>13952.688750000001</v>
      </c>
      <c r="E320" s="268"/>
      <c r="F320" s="79">
        <v>11758.824000000002</v>
      </c>
      <c r="G320" s="91"/>
      <c r="H320" s="71"/>
    </row>
    <row r="321" spans="1:8" ht="18" customHeight="1">
      <c r="A321" s="92" t="s">
        <v>888</v>
      </c>
      <c r="B321" s="92" t="s">
        <v>1222</v>
      </c>
      <c r="C321" s="84">
        <v>30</v>
      </c>
      <c r="D321" s="79">
        <v>13952.688750000001</v>
      </c>
      <c r="E321" s="268"/>
      <c r="F321" s="79">
        <v>11758.824000000002</v>
      </c>
      <c r="G321" s="91"/>
      <c r="H321" s="71"/>
    </row>
    <row r="322" spans="1:8" ht="18" customHeight="1">
      <c r="A322" s="92" t="s">
        <v>889</v>
      </c>
      <c r="B322" s="92" t="s">
        <v>1223</v>
      </c>
      <c r="C322" s="84">
        <v>30</v>
      </c>
      <c r="D322" s="79">
        <v>13952.688750000001</v>
      </c>
      <c r="E322" s="268"/>
      <c r="F322" s="79">
        <v>11758.824000000002</v>
      </c>
      <c r="G322" s="91"/>
      <c r="H322" s="71"/>
    </row>
    <row r="323" spans="1:8" ht="18" customHeight="1">
      <c r="A323" s="92" t="s">
        <v>890</v>
      </c>
      <c r="B323" s="92" t="s">
        <v>1224</v>
      </c>
      <c r="C323" s="84">
        <v>37</v>
      </c>
      <c r="D323" s="79">
        <v>15840.940500000002</v>
      </c>
      <c r="E323" s="268"/>
      <c r="F323" s="79">
        <v>13647.075750000002</v>
      </c>
      <c r="G323" s="91"/>
      <c r="H323" s="71"/>
    </row>
    <row r="324" spans="1:8" ht="18" customHeight="1">
      <c r="A324" s="92" t="s">
        <v>891</v>
      </c>
      <c r="B324" s="92" t="s">
        <v>1225</v>
      </c>
      <c r="C324" s="84">
        <v>37</v>
      </c>
      <c r="D324" s="79">
        <v>15840.940500000002</v>
      </c>
      <c r="E324" s="268"/>
      <c r="F324" s="79">
        <v>13647.075750000002</v>
      </c>
      <c r="G324" s="91"/>
      <c r="H324" s="71"/>
    </row>
    <row r="325" spans="1:8" ht="18" customHeight="1">
      <c r="A325" s="92" t="s">
        <v>892</v>
      </c>
      <c r="B325" s="92" t="s">
        <v>1226</v>
      </c>
      <c r="C325" s="84">
        <v>45</v>
      </c>
      <c r="D325" s="79">
        <v>18171.846000000001</v>
      </c>
      <c r="E325" s="268"/>
      <c r="F325" s="79">
        <v>15856.706250000001</v>
      </c>
      <c r="G325" s="91"/>
      <c r="H325" s="71"/>
    </row>
    <row r="326" spans="1:8" ht="18" customHeight="1">
      <c r="A326" s="92" t="s">
        <v>893</v>
      </c>
      <c r="B326" s="92" t="s">
        <v>1227</v>
      </c>
      <c r="C326" s="84">
        <v>45</v>
      </c>
      <c r="D326" s="79">
        <v>18574.479000000007</v>
      </c>
      <c r="E326" s="268"/>
      <c r="F326" s="79">
        <v>16379.401500000004</v>
      </c>
      <c r="G326" s="91"/>
      <c r="H326" s="71"/>
    </row>
    <row r="327" spans="1:8" ht="18" customHeight="1">
      <c r="A327" s="92" t="s">
        <v>894</v>
      </c>
      <c r="B327" s="92" t="s">
        <v>1228</v>
      </c>
      <c r="C327" s="84">
        <v>45</v>
      </c>
      <c r="D327" s="79">
        <v>18574.479000000007</v>
      </c>
      <c r="E327" s="268"/>
      <c r="F327" s="79">
        <v>16379.401500000004</v>
      </c>
      <c r="G327" s="91"/>
      <c r="H327" s="71"/>
    </row>
    <row r="328" spans="1:8" ht="16.5" customHeight="1">
      <c r="A328" s="92" t="s">
        <v>895</v>
      </c>
      <c r="B328" s="92" t="s">
        <v>1229</v>
      </c>
      <c r="C328" s="84">
        <v>55</v>
      </c>
      <c r="D328" s="79">
        <v>20691.940500000004</v>
      </c>
      <c r="E328" s="268"/>
      <c r="F328" s="79">
        <v>18518.692500000001</v>
      </c>
      <c r="G328" s="91"/>
      <c r="H328" s="71"/>
    </row>
    <row r="329" spans="1:8" ht="18" customHeight="1">
      <c r="A329" s="92" t="s">
        <v>896</v>
      </c>
      <c r="B329" s="92" t="s">
        <v>1230</v>
      </c>
      <c r="C329" s="84">
        <v>55</v>
      </c>
      <c r="D329" s="79">
        <v>21563.907750000002</v>
      </c>
      <c r="E329" s="268"/>
      <c r="F329" s="79">
        <v>19367.6175</v>
      </c>
      <c r="G329" s="91"/>
      <c r="H329" s="71"/>
    </row>
    <row r="330" spans="1:8" ht="15.75" customHeight="1">
      <c r="A330" s="92" t="s">
        <v>897</v>
      </c>
      <c r="B330" s="92" t="s">
        <v>1231</v>
      </c>
      <c r="C330" s="84">
        <v>55</v>
      </c>
      <c r="D330" s="79">
        <v>21563.907750000002</v>
      </c>
      <c r="E330" s="268"/>
      <c r="F330" s="79">
        <v>19367.6175</v>
      </c>
      <c r="G330" s="91"/>
      <c r="H330" s="71"/>
    </row>
    <row r="331" spans="1:8" ht="19.5" customHeight="1">
      <c r="A331" s="92" t="s">
        <v>2207</v>
      </c>
      <c r="B331" s="92" t="s">
        <v>2208</v>
      </c>
      <c r="C331" s="84">
        <v>75</v>
      </c>
      <c r="D331" s="79">
        <v>24219.830250000003</v>
      </c>
      <c r="E331" s="268"/>
      <c r="F331" s="79">
        <v>22092.666750000008</v>
      </c>
      <c r="G331" s="91"/>
      <c r="H331" s="71"/>
    </row>
    <row r="332" spans="1:8" ht="17.25" customHeight="1">
      <c r="A332" s="92" t="s">
        <v>898</v>
      </c>
      <c r="B332" s="92" t="s">
        <v>1232</v>
      </c>
      <c r="C332" s="84">
        <v>75</v>
      </c>
      <c r="D332" s="79">
        <v>25118.478000000006</v>
      </c>
      <c r="E332" s="268"/>
      <c r="F332" s="79">
        <v>22923.400500000003</v>
      </c>
      <c r="G332" s="91"/>
      <c r="H332" s="71"/>
    </row>
    <row r="333" spans="1:8" ht="18" customHeight="1">
      <c r="A333" s="92" t="s">
        <v>899</v>
      </c>
      <c r="B333" s="92" t="s">
        <v>1233</v>
      </c>
      <c r="C333" s="84">
        <v>75</v>
      </c>
      <c r="D333" s="79">
        <v>25118.478000000006</v>
      </c>
      <c r="E333" s="268"/>
      <c r="F333" s="79">
        <v>22923.400500000003</v>
      </c>
      <c r="G333" s="91"/>
      <c r="H333" s="71"/>
    </row>
    <row r="334" spans="1:8" ht="18" customHeight="1">
      <c r="A334" s="92" t="s">
        <v>900</v>
      </c>
      <c r="B334" s="92" t="s">
        <v>1234</v>
      </c>
      <c r="C334" s="84">
        <v>75</v>
      </c>
      <c r="D334" s="79">
        <v>25118.478000000006</v>
      </c>
      <c r="E334" s="269"/>
      <c r="F334" s="79">
        <v>22923.400500000003</v>
      </c>
      <c r="G334" s="91"/>
      <c r="H334" s="71"/>
    </row>
    <row r="335" spans="1:8" ht="34.200000000000003" customHeight="1">
      <c r="A335" s="608" t="s">
        <v>472</v>
      </c>
      <c r="B335" s="608"/>
      <c r="C335" s="608"/>
      <c r="D335" s="608"/>
      <c r="E335" s="608"/>
      <c r="F335" s="608"/>
      <c r="G335" s="91"/>
      <c r="H335" s="71"/>
    </row>
    <row r="336" spans="1:8" ht="18" customHeight="1">
      <c r="A336" s="92" t="s">
        <v>901</v>
      </c>
      <c r="B336" s="92" t="s">
        <v>1235</v>
      </c>
      <c r="C336" s="84">
        <v>11</v>
      </c>
      <c r="D336" s="79">
        <v>9329.6857500000024</v>
      </c>
      <c r="E336" s="267"/>
      <c r="F336" s="79">
        <v>7061.8432500000017</v>
      </c>
      <c r="G336" s="91"/>
      <c r="H336" s="71"/>
    </row>
    <row r="337" spans="1:8" ht="21.75" customHeight="1">
      <c r="A337" s="92" t="s">
        <v>902</v>
      </c>
      <c r="B337" s="92" t="s">
        <v>1236</v>
      </c>
      <c r="C337" s="84">
        <v>15</v>
      </c>
      <c r="D337" s="79">
        <v>9505.5345000000016</v>
      </c>
      <c r="E337" s="268"/>
      <c r="F337" s="79">
        <v>7237.6920000000018</v>
      </c>
      <c r="G337" s="91"/>
      <c r="H337" s="71"/>
    </row>
    <row r="338" spans="1:8" ht="18" customHeight="1">
      <c r="A338" s="92" t="s">
        <v>903</v>
      </c>
      <c r="B338" s="92" t="s">
        <v>1237</v>
      </c>
      <c r="C338" s="84">
        <v>18.5</v>
      </c>
      <c r="D338" s="79">
        <v>10669.774500000001</v>
      </c>
      <c r="E338" s="268"/>
      <c r="F338" s="79">
        <v>8502.5902500000011</v>
      </c>
      <c r="G338" s="91"/>
      <c r="H338" s="71"/>
    </row>
    <row r="339" spans="1:8" ht="18" customHeight="1">
      <c r="A339" s="92" t="s">
        <v>904</v>
      </c>
      <c r="B339" s="92" t="s">
        <v>1238</v>
      </c>
      <c r="C339" s="84">
        <v>22</v>
      </c>
      <c r="D339" s="79">
        <v>11738.207250000003</v>
      </c>
      <c r="E339" s="268"/>
      <c r="F339" s="79">
        <v>9470.3647500000006</v>
      </c>
      <c r="G339" s="91"/>
      <c r="H339" s="71"/>
    </row>
    <row r="340" spans="1:8" ht="18" customHeight="1">
      <c r="A340" s="92" t="s">
        <v>905</v>
      </c>
      <c r="B340" s="92" t="s">
        <v>1239</v>
      </c>
      <c r="C340" s="84">
        <v>30</v>
      </c>
      <c r="D340" s="79">
        <v>13337.824500000001</v>
      </c>
      <c r="E340" s="268"/>
      <c r="F340" s="79">
        <v>11145.172500000001</v>
      </c>
      <c r="G340" s="91"/>
      <c r="H340" s="71"/>
    </row>
    <row r="341" spans="1:8" ht="18" customHeight="1">
      <c r="A341" s="92" t="s">
        <v>906</v>
      </c>
      <c r="B341" s="92" t="s">
        <v>1240</v>
      </c>
      <c r="C341" s="84">
        <v>30</v>
      </c>
      <c r="D341" s="79">
        <v>14308.024500000001</v>
      </c>
      <c r="E341" s="268"/>
      <c r="F341" s="79">
        <v>12040.182000000003</v>
      </c>
      <c r="G341" s="91"/>
      <c r="H341" s="71"/>
    </row>
    <row r="342" spans="1:8" ht="18" customHeight="1">
      <c r="A342" s="92" t="s">
        <v>907</v>
      </c>
      <c r="B342" s="92" t="s">
        <v>1241</v>
      </c>
      <c r="C342" s="84">
        <v>37</v>
      </c>
      <c r="D342" s="79">
        <v>14709.444750000002</v>
      </c>
      <c r="E342" s="268"/>
      <c r="F342" s="79">
        <v>12441.602250000002</v>
      </c>
      <c r="G342" s="91"/>
      <c r="H342" s="71"/>
    </row>
    <row r="343" spans="1:8" ht="18" customHeight="1">
      <c r="A343" s="92" t="s">
        <v>908</v>
      </c>
      <c r="B343" s="92" t="s">
        <v>1242</v>
      </c>
      <c r="C343" s="84">
        <v>37</v>
      </c>
      <c r="D343" s="79">
        <v>14709.444750000002</v>
      </c>
      <c r="E343" s="268"/>
      <c r="F343" s="79">
        <v>12441.602250000002</v>
      </c>
      <c r="G343" s="91"/>
      <c r="H343" s="71"/>
    </row>
    <row r="344" spans="1:8" ht="18" customHeight="1">
      <c r="A344" s="92" t="s">
        <v>909</v>
      </c>
      <c r="B344" s="92" t="s">
        <v>1243</v>
      </c>
      <c r="C344" s="84">
        <v>45</v>
      </c>
      <c r="D344" s="79">
        <v>17498.769750000003</v>
      </c>
      <c r="E344" s="268"/>
      <c r="F344" s="79">
        <v>15230.927250000002</v>
      </c>
      <c r="G344" s="91"/>
      <c r="H344" s="71"/>
    </row>
    <row r="345" spans="1:8" ht="18" customHeight="1">
      <c r="A345" s="92" t="s">
        <v>910</v>
      </c>
      <c r="B345" s="92" t="s">
        <v>1244</v>
      </c>
      <c r="C345" s="84">
        <v>45</v>
      </c>
      <c r="D345" s="79">
        <v>17498.769750000003</v>
      </c>
      <c r="E345" s="268"/>
      <c r="F345" s="79">
        <v>15230.927250000002</v>
      </c>
      <c r="G345" s="91"/>
      <c r="H345" s="71"/>
    </row>
    <row r="346" spans="1:8" ht="18" customHeight="1">
      <c r="A346" s="92" t="s">
        <v>911</v>
      </c>
      <c r="B346" s="92" t="s">
        <v>1245</v>
      </c>
      <c r="C346" s="84">
        <v>55</v>
      </c>
      <c r="D346" s="79">
        <v>19634.422500000004</v>
      </c>
      <c r="E346" s="268"/>
      <c r="F346" s="79">
        <v>17398.111500000003</v>
      </c>
      <c r="G346" s="91"/>
      <c r="H346" s="71"/>
    </row>
    <row r="347" spans="1:8" ht="18" customHeight="1">
      <c r="A347" s="92" t="s">
        <v>912</v>
      </c>
      <c r="B347" s="92" t="s">
        <v>1246</v>
      </c>
      <c r="C347" s="84">
        <v>55</v>
      </c>
      <c r="D347" s="79">
        <v>20551.261500000001</v>
      </c>
      <c r="E347" s="268"/>
      <c r="F347" s="79">
        <v>18283.419000000002</v>
      </c>
      <c r="G347" s="91"/>
      <c r="H347" s="71"/>
    </row>
    <row r="348" spans="1:8" ht="18" customHeight="1">
      <c r="A348" s="92" t="s">
        <v>913</v>
      </c>
      <c r="B348" s="92" t="s">
        <v>1247</v>
      </c>
      <c r="C348" s="84">
        <v>75</v>
      </c>
      <c r="D348" s="79">
        <v>23292.076500000003</v>
      </c>
      <c r="E348" s="268"/>
      <c r="F348" s="79">
        <v>21056.978250000007</v>
      </c>
      <c r="G348" s="91"/>
      <c r="H348" s="71"/>
    </row>
    <row r="349" spans="1:8" ht="18" customHeight="1">
      <c r="A349" s="92" t="s">
        <v>914</v>
      </c>
      <c r="B349" s="92" t="s">
        <v>1248</v>
      </c>
      <c r="C349" s="84">
        <v>75</v>
      </c>
      <c r="D349" s="79">
        <v>23292.076500000003</v>
      </c>
      <c r="E349" s="268"/>
      <c r="F349" s="79">
        <v>21056.978250000007</v>
      </c>
      <c r="G349" s="91"/>
      <c r="H349" s="71"/>
    </row>
    <row r="350" spans="1:8" ht="18" customHeight="1">
      <c r="A350" s="92" t="s">
        <v>915</v>
      </c>
      <c r="B350" s="92" t="s">
        <v>1249</v>
      </c>
      <c r="C350" s="84">
        <v>75</v>
      </c>
      <c r="D350" s="79">
        <v>24154.341750000007</v>
      </c>
      <c r="E350" s="268"/>
      <c r="F350" s="79">
        <v>21886.499250000008</v>
      </c>
      <c r="G350" s="91"/>
      <c r="H350" s="71"/>
    </row>
    <row r="351" spans="1:8" ht="18.75" customHeight="1">
      <c r="A351" s="92" t="s">
        <v>916</v>
      </c>
      <c r="B351" s="92" t="s">
        <v>1250</v>
      </c>
      <c r="C351" s="84">
        <v>75</v>
      </c>
      <c r="D351" s="79">
        <v>24154.341750000007</v>
      </c>
      <c r="E351" s="268"/>
      <c r="F351" s="79">
        <v>21886.499250000008</v>
      </c>
      <c r="G351" s="91"/>
      <c r="H351" s="71"/>
    </row>
    <row r="352" spans="1:8" ht="25.5" customHeight="1">
      <c r="A352" s="92" t="s">
        <v>917</v>
      </c>
      <c r="B352" s="92" t="s">
        <v>1251</v>
      </c>
      <c r="C352" s="84">
        <v>75</v>
      </c>
      <c r="D352" s="79">
        <v>24154.341750000007</v>
      </c>
      <c r="E352" s="269"/>
      <c r="F352" s="79">
        <v>21886.499250000008</v>
      </c>
      <c r="G352" s="91"/>
      <c r="H352" s="71"/>
    </row>
    <row r="353" spans="1:8" ht="39" customHeight="1">
      <c r="A353" s="608" t="s">
        <v>473</v>
      </c>
      <c r="B353" s="608"/>
      <c r="C353" s="608"/>
      <c r="D353" s="608"/>
      <c r="E353" s="608"/>
      <c r="F353" s="608"/>
      <c r="G353" s="91"/>
      <c r="H353" s="71"/>
    </row>
    <row r="354" spans="1:8" ht="18" customHeight="1">
      <c r="A354" s="92" t="s">
        <v>918</v>
      </c>
      <c r="B354" s="92" t="s">
        <v>1252</v>
      </c>
      <c r="C354" s="84">
        <v>18.5</v>
      </c>
      <c r="D354" s="79">
        <v>11842.503750000002</v>
      </c>
      <c r="E354" s="267"/>
      <c r="F354" s="79">
        <v>9173.2410000000018</v>
      </c>
      <c r="G354" s="91"/>
      <c r="H354" s="71"/>
    </row>
    <row r="355" spans="1:8" ht="20.25" customHeight="1">
      <c r="A355" s="92" t="s">
        <v>919</v>
      </c>
      <c r="B355" s="92" t="s">
        <v>1253</v>
      </c>
      <c r="C355" s="84">
        <v>22</v>
      </c>
      <c r="D355" s="79">
        <v>12367.624500000002</v>
      </c>
      <c r="E355" s="268"/>
      <c r="F355" s="79">
        <v>9698.3617500000018</v>
      </c>
      <c r="G355" s="91"/>
      <c r="H355" s="71"/>
    </row>
    <row r="356" spans="1:8" ht="18" customHeight="1">
      <c r="A356" s="92" t="s">
        <v>920</v>
      </c>
      <c r="B356" s="92" t="s">
        <v>1254</v>
      </c>
      <c r="C356" s="84">
        <v>30</v>
      </c>
      <c r="D356" s="79">
        <v>13372.994250000003</v>
      </c>
      <c r="E356" s="268"/>
      <c r="F356" s="79">
        <v>10703.731500000002</v>
      </c>
      <c r="G356" s="91"/>
      <c r="H356" s="71"/>
    </row>
    <row r="357" spans="1:8" ht="18" customHeight="1">
      <c r="A357" s="92" t="s">
        <v>921</v>
      </c>
      <c r="B357" s="92" t="s">
        <v>1255</v>
      </c>
      <c r="C357" s="84">
        <v>37</v>
      </c>
      <c r="D357" s="79">
        <v>15896.727000000003</v>
      </c>
      <c r="E357" s="268"/>
      <c r="F357" s="79">
        <v>13227.464250000001</v>
      </c>
      <c r="G357" s="91"/>
      <c r="H357" s="71"/>
    </row>
    <row r="358" spans="1:8" ht="18" customHeight="1">
      <c r="A358" s="92" t="s">
        <v>922</v>
      </c>
      <c r="B358" s="92" t="s">
        <v>1256</v>
      </c>
      <c r="C358" s="84">
        <v>45</v>
      </c>
      <c r="D358" s="79">
        <v>16991.840250000005</v>
      </c>
      <c r="E358" s="268"/>
      <c r="F358" s="79">
        <v>14322.577500000003</v>
      </c>
      <c r="G358" s="91"/>
      <c r="H358" s="71"/>
    </row>
    <row r="359" spans="1:8" ht="18" customHeight="1">
      <c r="A359" s="92" t="s">
        <v>923</v>
      </c>
      <c r="B359" s="92" t="s">
        <v>1257</v>
      </c>
      <c r="C359" s="84">
        <v>55</v>
      </c>
      <c r="D359" s="79">
        <v>18328.290750000004</v>
      </c>
      <c r="E359" s="268"/>
      <c r="F359" s="79">
        <v>15659.028000000002</v>
      </c>
      <c r="G359" s="91"/>
      <c r="H359" s="71"/>
    </row>
    <row r="360" spans="1:8" ht="18" customHeight="1">
      <c r="A360" s="92" t="s">
        <v>924</v>
      </c>
      <c r="B360" s="92" t="s">
        <v>1258</v>
      </c>
      <c r="C360" s="84">
        <v>55</v>
      </c>
      <c r="D360" s="79">
        <v>18328.290750000004</v>
      </c>
      <c r="E360" s="268"/>
      <c r="F360" s="79">
        <v>15659.028000000002</v>
      </c>
      <c r="G360" s="91"/>
      <c r="H360" s="71"/>
    </row>
    <row r="361" spans="1:8" ht="18" customHeight="1">
      <c r="A361" s="92" t="s">
        <v>925</v>
      </c>
      <c r="B361" s="92" t="s">
        <v>1259</v>
      </c>
      <c r="C361" s="84">
        <v>75</v>
      </c>
      <c r="D361" s="79">
        <v>22228.494750000002</v>
      </c>
      <c r="E361" s="268"/>
      <c r="F361" s="79">
        <v>19559.232000000004</v>
      </c>
      <c r="G361" s="91"/>
      <c r="H361" s="71"/>
    </row>
    <row r="362" spans="1:8" ht="18" customHeight="1">
      <c r="A362" s="92" t="s">
        <v>926</v>
      </c>
      <c r="B362" s="92" t="s">
        <v>1260</v>
      </c>
      <c r="C362" s="84">
        <v>75</v>
      </c>
      <c r="D362" s="79">
        <v>22228.494750000002</v>
      </c>
      <c r="E362" s="268"/>
      <c r="F362" s="79">
        <v>19559.232000000004</v>
      </c>
      <c r="G362" s="91"/>
      <c r="H362" s="71"/>
    </row>
    <row r="363" spans="1:8" ht="18" customHeight="1">
      <c r="A363" s="92" t="s">
        <v>927</v>
      </c>
      <c r="B363" s="92" t="s">
        <v>1261</v>
      </c>
      <c r="C363" s="84">
        <v>75</v>
      </c>
      <c r="D363" s="79">
        <v>22228.494750000002</v>
      </c>
      <c r="E363" s="268"/>
      <c r="F363" s="79">
        <v>19559.232000000004</v>
      </c>
      <c r="G363" s="91"/>
      <c r="H363" s="71"/>
    </row>
    <row r="364" spans="1:8" ht="18" customHeight="1">
      <c r="A364" s="92" t="s">
        <v>928</v>
      </c>
      <c r="B364" s="92" t="s">
        <v>1262</v>
      </c>
      <c r="C364" s="84">
        <v>75</v>
      </c>
      <c r="D364" s="79">
        <v>22228.494750000002</v>
      </c>
      <c r="E364" s="268"/>
      <c r="F364" s="79">
        <v>19559.232000000004</v>
      </c>
      <c r="G364" s="91"/>
      <c r="H364" s="71"/>
    </row>
    <row r="365" spans="1:8" ht="18" customHeight="1">
      <c r="A365" s="92" t="s">
        <v>929</v>
      </c>
      <c r="B365" s="92" t="s">
        <v>1263</v>
      </c>
      <c r="C365" s="84">
        <v>75</v>
      </c>
      <c r="D365" s="79">
        <v>22228.494750000002</v>
      </c>
      <c r="E365" s="268"/>
      <c r="F365" s="79">
        <v>19559.232000000004</v>
      </c>
      <c r="G365" s="91"/>
      <c r="H365" s="71"/>
    </row>
    <row r="366" spans="1:8" ht="18" customHeight="1">
      <c r="A366" s="92" t="s">
        <v>930</v>
      </c>
      <c r="B366" s="92" t="s">
        <v>1264</v>
      </c>
      <c r="C366" s="84">
        <v>90</v>
      </c>
      <c r="D366" s="79">
        <v>22684.488750000004</v>
      </c>
      <c r="E366" s="268"/>
      <c r="F366" s="79">
        <v>20015.226000000002</v>
      </c>
      <c r="G366" s="91"/>
      <c r="H366" s="71"/>
    </row>
    <row r="367" spans="1:8" ht="18" customHeight="1">
      <c r="A367" s="92" t="s">
        <v>931</v>
      </c>
      <c r="B367" s="92" t="s">
        <v>1265</v>
      </c>
      <c r="C367" s="84">
        <v>90</v>
      </c>
      <c r="D367" s="79">
        <v>24841.971000000001</v>
      </c>
      <c r="E367" s="268"/>
      <c r="F367" s="79">
        <v>22172.708250000007</v>
      </c>
      <c r="G367" s="91"/>
      <c r="H367" s="71"/>
    </row>
    <row r="368" spans="1:8" ht="19.5" customHeight="1">
      <c r="A368" s="92" t="s">
        <v>932</v>
      </c>
      <c r="B368" s="92" t="s">
        <v>1266</v>
      </c>
      <c r="C368" s="84">
        <v>110</v>
      </c>
      <c r="D368" s="79">
        <v>30575.853000000006</v>
      </c>
      <c r="E368" s="268"/>
      <c r="F368" s="79">
        <v>27906.590250000001</v>
      </c>
      <c r="G368" s="91"/>
      <c r="H368" s="71"/>
    </row>
    <row r="369" spans="1:8" ht="18" customHeight="1">
      <c r="A369" s="92" t="s">
        <v>933</v>
      </c>
      <c r="B369" s="92" t="s">
        <v>1267</v>
      </c>
      <c r="C369" s="84">
        <v>110</v>
      </c>
      <c r="D369" s="79">
        <v>30575.853000000006</v>
      </c>
      <c r="E369" s="268"/>
      <c r="F369" s="79">
        <v>27906.590250000001</v>
      </c>
      <c r="G369" s="91"/>
      <c r="H369" s="71"/>
    </row>
    <row r="370" spans="1:8" ht="20.25" customHeight="1">
      <c r="A370" s="92" t="s">
        <v>934</v>
      </c>
      <c r="B370" s="92" t="s">
        <v>1268</v>
      </c>
      <c r="C370" s="93">
        <v>110</v>
      </c>
      <c r="D370" s="79">
        <v>30575.853000000006</v>
      </c>
      <c r="E370" s="269"/>
      <c r="F370" s="79">
        <v>27906.590250000001</v>
      </c>
      <c r="G370" s="91"/>
      <c r="H370" s="71"/>
    </row>
    <row r="371" spans="1:8" ht="32.25" customHeight="1">
      <c r="A371" s="94"/>
      <c r="B371" s="94"/>
      <c r="C371" s="94"/>
      <c r="D371" s="95"/>
      <c r="E371" s="96"/>
      <c r="F371" s="95"/>
      <c r="G371" s="91"/>
      <c r="H371" s="71"/>
    </row>
    <row r="372" spans="1:8" ht="32.25" customHeight="1">
      <c r="G372" s="91"/>
      <c r="H372" s="71"/>
    </row>
    <row r="373" spans="1:8" ht="18" customHeight="1">
      <c r="H373" s="97"/>
    </row>
    <row r="374" spans="1:8" ht="18" customHeight="1"/>
    <row r="375" spans="1:8" ht="18" customHeight="1"/>
    <row r="376" spans="1:8" ht="18" customHeight="1"/>
    <row r="377" spans="1:8" ht="18" customHeight="1"/>
    <row r="378" spans="1:8" ht="18" customHeight="1"/>
    <row r="379" spans="1:8" ht="18" customHeight="1"/>
    <row r="380" spans="1:8" ht="18" customHeight="1"/>
    <row r="381" spans="1:8" ht="18" customHeight="1"/>
    <row r="382" spans="1:8" ht="18" customHeight="1"/>
    <row r="383" spans="1:8" ht="18" customHeight="1"/>
    <row r="384" spans="1:8" ht="18" customHeight="1"/>
    <row r="385" spans="7:8" ht="18" customHeight="1"/>
    <row r="386" spans="7:8" ht="18" customHeight="1"/>
    <row r="387" spans="7:8" ht="18" customHeight="1"/>
    <row r="388" spans="7:8" ht="18" customHeight="1"/>
    <row r="389" spans="7:8" ht="18" customHeight="1">
      <c r="G389" s="98"/>
    </row>
    <row r="390" spans="7:8" ht="18" customHeight="1">
      <c r="G390" s="91"/>
    </row>
    <row r="391" spans="7:8">
      <c r="H391" s="71"/>
    </row>
  </sheetData>
  <mergeCells count="27">
    <mergeCell ref="A302:G302"/>
    <mergeCell ref="A315:F315"/>
    <mergeCell ref="A335:F335"/>
    <mergeCell ref="A353:F353"/>
    <mergeCell ref="A196:G196"/>
    <mergeCell ref="A214:G214"/>
    <mergeCell ref="A232:G232"/>
    <mergeCell ref="A253:G253"/>
    <mergeCell ref="A279:G279"/>
    <mergeCell ref="A178:G178"/>
    <mergeCell ref="A12:A13"/>
    <mergeCell ref="C12:C13"/>
    <mergeCell ref="D12:E12"/>
    <mergeCell ref="F12:G12"/>
    <mergeCell ref="A14:G14"/>
    <mergeCell ref="A50:G50"/>
    <mergeCell ref="A76:G76"/>
    <mergeCell ref="A112:G112"/>
    <mergeCell ref="A134:G134"/>
    <mergeCell ref="A155:G155"/>
    <mergeCell ref="H14:K14"/>
    <mergeCell ref="A2:G2"/>
    <mergeCell ref="A7:F7"/>
    <mergeCell ref="A8:F8"/>
    <mergeCell ref="A9:G9"/>
    <mergeCell ref="A10:G10"/>
    <mergeCell ref="A11:F11"/>
  </mergeCells>
  <printOptions horizontalCentered="1"/>
  <pageMargins left="0.70866141732283472" right="0.19685039370078741" top="0.39370078740157483" bottom="0.39370078740157483" header="0.11811023622047245" footer="0.11811023622047245"/>
  <pageSetup paperSize="9" scale="64" firstPageNumber="2" fitToHeight="0" orientation="portrait" useFirstPageNumber="1" r:id="rId1"/>
  <headerFooter>
    <oddFooter>&amp;R&amp;"Verdana,обычный"&amp;P</oddFooter>
  </headerFooter>
  <rowBreaks count="6" manualBreakCount="6">
    <brk id="133" max="16383" man="1"/>
    <brk id="177" max="16383" man="1"/>
    <brk id="231" max="5" man="1"/>
    <brk id="278" max="5" man="1"/>
    <brk id="314" max="5" man="1"/>
    <brk id="352" max="5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727E2-C242-487D-81CC-15B835E90497}">
  <sheetPr codeName="Лист6">
    <tabColor indexed="19"/>
  </sheetPr>
  <dimension ref="A1:P225"/>
  <sheetViews>
    <sheetView view="pageBreakPreview" topLeftCell="A115" zoomScale="70" zoomScaleNormal="55" zoomScaleSheetLayoutView="70" zoomScalePageLayoutView="55" workbookViewId="0">
      <selection activeCell="I163" sqref="I163"/>
    </sheetView>
  </sheetViews>
  <sheetFormatPr defaultColWidth="10" defaultRowHeight="16.2"/>
  <cols>
    <col min="1" max="1" width="19.5546875" style="106" customWidth="1"/>
    <col min="2" max="2" width="17.6640625" style="171" customWidth="1"/>
    <col min="3" max="3" width="21.6640625" style="172" customWidth="1"/>
    <col min="4" max="4" width="20.5546875" style="173" customWidth="1"/>
    <col min="5" max="5" width="12.88671875" style="111" customWidth="1"/>
    <col min="6" max="6" width="20.33203125" style="174" customWidth="1"/>
    <col min="7" max="7" width="22.6640625" style="174" customWidth="1"/>
    <col min="8" max="8" width="16.33203125" style="653" customWidth="1"/>
    <col min="9" max="9" width="17" style="106" customWidth="1"/>
    <col min="10" max="10" width="19.88671875" style="106" customWidth="1"/>
    <col min="11" max="11" width="13.44140625" style="111" customWidth="1"/>
    <col min="12" max="13" width="20.33203125" style="112" customWidth="1"/>
    <col min="14" max="14" width="16.33203125" style="112" customWidth="1"/>
    <col min="15" max="256" width="10" style="106"/>
    <col min="257" max="257" width="19.5546875" style="106" customWidth="1"/>
    <col min="258" max="258" width="17.6640625" style="106" customWidth="1"/>
    <col min="259" max="259" width="21.6640625" style="106" customWidth="1"/>
    <col min="260" max="260" width="20.5546875" style="106" customWidth="1"/>
    <col min="261" max="261" width="12.88671875" style="106" customWidth="1"/>
    <col min="262" max="262" width="20.33203125" style="106" customWidth="1"/>
    <col min="263" max="263" width="22.6640625" style="106" customWidth="1"/>
    <col min="264" max="264" width="16.33203125" style="106" customWidth="1"/>
    <col min="265" max="265" width="17" style="106" customWidth="1"/>
    <col min="266" max="266" width="19.88671875" style="106" customWidth="1"/>
    <col min="267" max="267" width="13.44140625" style="106" customWidth="1"/>
    <col min="268" max="269" width="20.33203125" style="106" customWidth="1"/>
    <col min="270" max="270" width="16.33203125" style="106" customWidth="1"/>
    <col min="271" max="512" width="10" style="106"/>
    <col min="513" max="513" width="19.5546875" style="106" customWidth="1"/>
    <col min="514" max="514" width="17.6640625" style="106" customWidth="1"/>
    <col min="515" max="515" width="21.6640625" style="106" customWidth="1"/>
    <col min="516" max="516" width="20.5546875" style="106" customWidth="1"/>
    <col min="517" max="517" width="12.88671875" style="106" customWidth="1"/>
    <col min="518" max="518" width="20.33203125" style="106" customWidth="1"/>
    <col min="519" max="519" width="22.6640625" style="106" customWidth="1"/>
    <col min="520" max="520" width="16.33203125" style="106" customWidth="1"/>
    <col min="521" max="521" width="17" style="106" customWidth="1"/>
    <col min="522" max="522" width="19.88671875" style="106" customWidth="1"/>
    <col min="523" max="523" width="13.44140625" style="106" customWidth="1"/>
    <col min="524" max="525" width="20.33203125" style="106" customWidth="1"/>
    <col min="526" max="526" width="16.33203125" style="106" customWidth="1"/>
    <col min="527" max="768" width="10" style="106"/>
    <col min="769" max="769" width="19.5546875" style="106" customWidth="1"/>
    <col min="770" max="770" width="17.6640625" style="106" customWidth="1"/>
    <col min="771" max="771" width="21.6640625" style="106" customWidth="1"/>
    <col min="772" max="772" width="20.5546875" style="106" customWidth="1"/>
    <col min="773" max="773" width="12.88671875" style="106" customWidth="1"/>
    <col min="774" max="774" width="20.33203125" style="106" customWidth="1"/>
    <col min="775" max="775" width="22.6640625" style="106" customWidth="1"/>
    <col min="776" max="776" width="16.33203125" style="106" customWidth="1"/>
    <col min="777" max="777" width="17" style="106" customWidth="1"/>
    <col min="778" max="778" width="19.88671875" style="106" customWidth="1"/>
    <col min="779" max="779" width="13.44140625" style="106" customWidth="1"/>
    <col min="780" max="781" width="20.33203125" style="106" customWidth="1"/>
    <col min="782" max="782" width="16.33203125" style="106" customWidth="1"/>
    <col min="783" max="1024" width="10" style="106"/>
    <col min="1025" max="1025" width="19.5546875" style="106" customWidth="1"/>
    <col min="1026" max="1026" width="17.6640625" style="106" customWidth="1"/>
    <col min="1027" max="1027" width="21.6640625" style="106" customWidth="1"/>
    <col min="1028" max="1028" width="20.5546875" style="106" customWidth="1"/>
    <col min="1029" max="1029" width="12.88671875" style="106" customWidth="1"/>
    <col min="1030" max="1030" width="20.33203125" style="106" customWidth="1"/>
    <col min="1031" max="1031" width="22.6640625" style="106" customWidth="1"/>
    <col min="1032" max="1032" width="16.33203125" style="106" customWidth="1"/>
    <col min="1033" max="1033" width="17" style="106" customWidth="1"/>
    <col min="1034" max="1034" width="19.88671875" style="106" customWidth="1"/>
    <col min="1035" max="1035" width="13.44140625" style="106" customWidth="1"/>
    <col min="1036" max="1037" width="20.33203125" style="106" customWidth="1"/>
    <col min="1038" max="1038" width="16.33203125" style="106" customWidth="1"/>
    <col min="1039" max="1280" width="10" style="106"/>
    <col min="1281" max="1281" width="19.5546875" style="106" customWidth="1"/>
    <col min="1282" max="1282" width="17.6640625" style="106" customWidth="1"/>
    <col min="1283" max="1283" width="21.6640625" style="106" customWidth="1"/>
    <col min="1284" max="1284" width="20.5546875" style="106" customWidth="1"/>
    <col min="1285" max="1285" width="12.88671875" style="106" customWidth="1"/>
    <col min="1286" max="1286" width="20.33203125" style="106" customWidth="1"/>
    <col min="1287" max="1287" width="22.6640625" style="106" customWidth="1"/>
    <col min="1288" max="1288" width="16.33203125" style="106" customWidth="1"/>
    <col min="1289" max="1289" width="17" style="106" customWidth="1"/>
    <col min="1290" max="1290" width="19.88671875" style="106" customWidth="1"/>
    <col min="1291" max="1291" width="13.44140625" style="106" customWidth="1"/>
    <col min="1292" max="1293" width="20.33203125" style="106" customWidth="1"/>
    <col min="1294" max="1294" width="16.33203125" style="106" customWidth="1"/>
    <col min="1295" max="1536" width="10" style="106"/>
    <col min="1537" max="1537" width="19.5546875" style="106" customWidth="1"/>
    <col min="1538" max="1538" width="17.6640625" style="106" customWidth="1"/>
    <col min="1539" max="1539" width="21.6640625" style="106" customWidth="1"/>
    <col min="1540" max="1540" width="20.5546875" style="106" customWidth="1"/>
    <col min="1541" max="1541" width="12.88671875" style="106" customWidth="1"/>
    <col min="1542" max="1542" width="20.33203125" style="106" customWidth="1"/>
    <col min="1543" max="1543" width="22.6640625" style="106" customWidth="1"/>
    <col min="1544" max="1544" width="16.33203125" style="106" customWidth="1"/>
    <col min="1545" max="1545" width="17" style="106" customWidth="1"/>
    <col min="1546" max="1546" width="19.88671875" style="106" customWidth="1"/>
    <col min="1547" max="1547" width="13.44140625" style="106" customWidth="1"/>
    <col min="1548" max="1549" width="20.33203125" style="106" customWidth="1"/>
    <col min="1550" max="1550" width="16.33203125" style="106" customWidth="1"/>
    <col min="1551" max="1792" width="10" style="106"/>
    <col min="1793" max="1793" width="19.5546875" style="106" customWidth="1"/>
    <col min="1794" max="1794" width="17.6640625" style="106" customWidth="1"/>
    <col min="1795" max="1795" width="21.6640625" style="106" customWidth="1"/>
    <col min="1796" max="1796" width="20.5546875" style="106" customWidth="1"/>
    <col min="1797" max="1797" width="12.88671875" style="106" customWidth="1"/>
    <col min="1798" max="1798" width="20.33203125" style="106" customWidth="1"/>
    <col min="1799" max="1799" width="22.6640625" style="106" customWidth="1"/>
    <col min="1800" max="1800" width="16.33203125" style="106" customWidth="1"/>
    <col min="1801" max="1801" width="17" style="106" customWidth="1"/>
    <col min="1802" max="1802" width="19.88671875" style="106" customWidth="1"/>
    <col min="1803" max="1803" width="13.44140625" style="106" customWidth="1"/>
    <col min="1804" max="1805" width="20.33203125" style="106" customWidth="1"/>
    <col min="1806" max="1806" width="16.33203125" style="106" customWidth="1"/>
    <col min="1807" max="2048" width="10" style="106"/>
    <col min="2049" max="2049" width="19.5546875" style="106" customWidth="1"/>
    <col min="2050" max="2050" width="17.6640625" style="106" customWidth="1"/>
    <col min="2051" max="2051" width="21.6640625" style="106" customWidth="1"/>
    <col min="2052" max="2052" width="20.5546875" style="106" customWidth="1"/>
    <col min="2053" max="2053" width="12.88671875" style="106" customWidth="1"/>
    <col min="2054" max="2054" width="20.33203125" style="106" customWidth="1"/>
    <col min="2055" max="2055" width="22.6640625" style="106" customWidth="1"/>
    <col min="2056" max="2056" width="16.33203125" style="106" customWidth="1"/>
    <col min="2057" max="2057" width="17" style="106" customWidth="1"/>
    <col min="2058" max="2058" width="19.88671875" style="106" customWidth="1"/>
    <col min="2059" max="2059" width="13.44140625" style="106" customWidth="1"/>
    <col min="2060" max="2061" width="20.33203125" style="106" customWidth="1"/>
    <col min="2062" max="2062" width="16.33203125" style="106" customWidth="1"/>
    <col min="2063" max="2304" width="10" style="106"/>
    <col min="2305" max="2305" width="19.5546875" style="106" customWidth="1"/>
    <col min="2306" max="2306" width="17.6640625" style="106" customWidth="1"/>
    <col min="2307" max="2307" width="21.6640625" style="106" customWidth="1"/>
    <col min="2308" max="2308" width="20.5546875" style="106" customWidth="1"/>
    <col min="2309" max="2309" width="12.88671875" style="106" customWidth="1"/>
    <col min="2310" max="2310" width="20.33203125" style="106" customWidth="1"/>
    <col min="2311" max="2311" width="22.6640625" style="106" customWidth="1"/>
    <col min="2312" max="2312" width="16.33203125" style="106" customWidth="1"/>
    <col min="2313" max="2313" width="17" style="106" customWidth="1"/>
    <col min="2314" max="2314" width="19.88671875" style="106" customWidth="1"/>
    <col min="2315" max="2315" width="13.44140625" style="106" customWidth="1"/>
    <col min="2316" max="2317" width="20.33203125" style="106" customWidth="1"/>
    <col min="2318" max="2318" width="16.33203125" style="106" customWidth="1"/>
    <col min="2319" max="2560" width="10" style="106"/>
    <col min="2561" max="2561" width="19.5546875" style="106" customWidth="1"/>
    <col min="2562" max="2562" width="17.6640625" style="106" customWidth="1"/>
    <col min="2563" max="2563" width="21.6640625" style="106" customWidth="1"/>
    <col min="2564" max="2564" width="20.5546875" style="106" customWidth="1"/>
    <col min="2565" max="2565" width="12.88671875" style="106" customWidth="1"/>
    <col min="2566" max="2566" width="20.33203125" style="106" customWidth="1"/>
    <col min="2567" max="2567" width="22.6640625" style="106" customWidth="1"/>
    <col min="2568" max="2568" width="16.33203125" style="106" customWidth="1"/>
    <col min="2569" max="2569" width="17" style="106" customWidth="1"/>
    <col min="2570" max="2570" width="19.88671875" style="106" customWidth="1"/>
    <col min="2571" max="2571" width="13.44140625" style="106" customWidth="1"/>
    <col min="2572" max="2573" width="20.33203125" style="106" customWidth="1"/>
    <col min="2574" max="2574" width="16.33203125" style="106" customWidth="1"/>
    <col min="2575" max="2816" width="10" style="106"/>
    <col min="2817" max="2817" width="19.5546875" style="106" customWidth="1"/>
    <col min="2818" max="2818" width="17.6640625" style="106" customWidth="1"/>
    <col min="2819" max="2819" width="21.6640625" style="106" customWidth="1"/>
    <col min="2820" max="2820" width="20.5546875" style="106" customWidth="1"/>
    <col min="2821" max="2821" width="12.88671875" style="106" customWidth="1"/>
    <col min="2822" max="2822" width="20.33203125" style="106" customWidth="1"/>
    <col min="2823" max="2823" width="22.6640625" style="106" customWidth="1"/>
    <col min="2824" max="2824" width="16.33203125" style="106" customWidth="1"/>
    <col min="2825" max="2825" width="17" style="106" customWidth="1"/>
    <col min="2826" max="2826" width="19.88671875" style="106" customWidth="1"/>
    <col min="2827" max="2827" width="13.44140625" style="106" customWidth="1"/>
    <col min="2828" max="2829" width="20.33203125" style="106" customWidth="1"/>
    <col min="2830" max="2830" width="16.33203125" style="106" customWidth="1"/>
    <col min="2831" max="3072" width="10" style="106"/>
    <col min="3073" max="3073" width="19.5546875" style="106" customWidth="1"/>
    <col min="3074" max="3074" width="17.6640625" style="106" customWidth="1"/>
    <col min="3075" max="3075" width="21.6640625" style="106" customWidth="1"/>
    <col min="3076" max="3076" width="20.5546875" style="106" customWidth="1"/>
    <col min="3077" max="3077" width="12.88671875" style="106" customWidth="1"/>
    <col min="3078" max="3078" width="20.33203125" style="106" customWidth="1"/>
    <col min="3079" max="3079" width="22.6640625" style="106" customWidth="1"/>
    <col min="3080" max="3080" width="16.33203125" style="106" customWidth="1"/>
    <col min="3081" max="3081" width="17" style="106" customWidth="1"/>
    <col min="3082" max="3082" width="19.88671875" style="106" customWidth="1"/>
    <col min="3083" max="3083" width="13.44140625" style="106" customWidth="1"/>
    <col min="3084" max="3085" width="20.33203125" style="106" customWidth="1"/>
    <col min="3086" max="3086" width="16.33203125" style="106" customWidth="1"/>
    <col min="3087" max="3328" width="10" style="106"/>
    <col min="3329" max="3329" width="19.5546875" style="106" customWidth="1"/>
    <col min="3330" max="3330" width="17.6640625" style="106" customWidth="1"/>
    <col min="3331" max="3331" width="21.6640625" style="106" customWidth="1"/>
    <col min="3332" max="3332" width="20.5546875" style="106" customWidth="1"/>
    <col min="3333" max="3333" width="12.88671875" style="106" customWidth="1"/>
    <col min="3334" max="3334" width="20.33203125" style="106" customWidth="1"/>
    <col min="3335" max="3335" width="22.6640625" style="106" customWidth="1"/>
    <col min="3336" max="3336" width="16.33203125" style="106" customWidth="1"/>
    <col min="3337" max="3337" width="17" style="106" customWidth="1"/>
    <col min="3338" max="3338" width="19.88671875" style="106" customWidth="1"/>
    <col min="3339" max="3339" width="13.44140625" style="106" customWidth="1"/>
    <col min="3340" max="3341" width="20.33203125" style="106" customWidth="1"/>
    <col min="3342" max="3342" width="16.33203125" style="106" customWidth="1"/>
    <col min="3343" max="3584" width="10" style="106"/>
    <col min="3585" max="3585" width="19.5546875" style="106" customWidth="1"/>
    <col min="3586" max="3586" width="17.6640625" style="106" customWidth="1"/>
    <col min="3587" max="3587" width="21.6640625" style="106" customWidth="1"/>
    <col min="3588" max="3588" width="20.5546875" style="106" customWidth="1"/>
    <col min="3589" max="3589" width="12.88671875" style="106" customWidth="1"/>
    <col min="3590" max="3590" width="20.33203125" style="106" customWidth="1"/>
    <col min="3591" max="3591" width="22.6640625" style="106" customWidth="1"/>
    <col min="3592" max="3592" width="16.33203125" style="106" customWidth="1"/>
    <col min="3593" max="3593" width="17" style="106" customWidth="1"/>
    <col min="3594" max="3594" width="19.88671875" style="106" customWidth="1"/>
    <col min="3595" max="3595" width="13.44140625" style="106" customWidth="1"/>
    <col min="3596" max="3597" width="20.33203125" style="106" customWidth="1"/>
    <col min="3598" max="3598" width="16.33203125" style="106" customWidth="1"/>
    <col min="3599" max="3840" width="10" style="106"/>
    <col min="3841" max="3841" width="19.5546875" style="106" customWidth="1"/>
    <col min="3842" max="3842" width="17.6640625" style="106" customWidth="1"/>
    <col min="3843" max="3843" width="21.6640625" style="106" customWidth="1"/>
    <col min="3844" max="3844" width="20.5546875" style="106" customWidth="1"/>
    <col min="3845" max="3845" width="12.88671875" style="106" customWidth="1"/>
    <col min="3846" max="3846" width="20.33203125" style="106" customWidth="1"/>
    <col min="3847" max="3847" width="22.6640625" style="106" customWidth="1"/>
    <col min="3848" max="3848" width="16.33203125" style="106" customWidth="1"/>
    <col min="3849" max="3849" width="17" style="106" customWidth="1"/>
    <col min="3850" max="3850" width="19.88671875" style="106" customWidth="1"/>
    <col min="3851" max="3851" width="13.44140625" style="106" customWidth="1"/>
    <col min="3852" max="3853" width="20.33203125" style="106" customWidth="1"/>
    <col min="3854" max="3854" width="16.33203125" style="106" customWidth="1"/>
    <col min="3855" max="4096" width="10" style="106"/>
    <col min="4097" max="4097" width="19.5546875" style="106" customWidth="1"/>
    <col min="4098" max="4098" width="17.6640625" style="106" customWidth="1"/>
    <col min="4099" max="4099" width="21.6640625" style="106" customWidth="1"/>
    <col min="4100" max="4100" width="20.5546875" style="106" customWidth="1"/>
    <col min="4101" max="4101" width="12.88671875" style="106" customWidth="1"/>
    <col min="4102" max="4102" width="20.33203125" style="106" customWidth="1"/>
    <col min="4103" max="4103" width="22.6640625" style="106" customWidth="1"/>
    <col min="4104" max="4104" width="16.33203125" style="106" customWidth="1"/>
    <col min="4105" max="4105" width="17" style="106" customWidth="1"/>
    <col min="4106" max="4106" width="19.88671875" style="106" customWidth="1"/>
    <col min="4107" max="4107" width="13.44140625" style="106" customWidth="1"/>
    <col min="4108" max="4109" width="20.33203125" style="106" customWidth="1"/>
    <col min="4110" max="4110" width="16.33203125" style="106" customWidth="1"/>
    <col min="4111" max="4352" width="10" style="106"/>
    <col min="4353" max="4353" width="19.5546875" style="106" customWidth="1"/>
    <col min="4354" max="4354" width="17.6640625" style="106" customWidth="1"/>
    <col min="4355" max="4355" width="21.6640625" style="106" customWidth="1"/>
    <col min="4356" max="4356" width="20.5546875" style="106" customWidth="1"/>
    <col min="4357" max="4357" width="12.88671875" style="106" customWidth="1"/>
    <col min="4358" max="4358" width="20.33203125" style="106" customWidth="1"/>
    <col min="4359" max="4359" width="22.6640625" style="106" customWidth="1"/>
    <col min="4360" max="4360" width="16.33203125" style="106" customWidth="1"/>
    <col min="4361" max="4361" width="17" style="106" customWidth="1"/>
    <col min="4362" max="4362" width="19.88671875" style="106" customWidth="1"/>
    <col min="4363" max="4363" width="13.44140625" style="106" customWidth="1"/>
    <col min="4364" max="4365" width="20.33203125" style="106" customWidth="1"/>
    <col min="4366" max="4366" width="16.33203125" style="106" customWidth="1"/>
    <col min="4367" max="4608" width="10" style="106"/>
    <col min="4609" max="4609" width="19.5546875" style="106" customWidth="1"/>
    <col min="4610" max="4610" width="17.6640625" style="106" customWidth="1"/>
    <col min="4611" max="4611" width="21.6640625" style="106" customWidth="1"/>
    <col min="4612" max="4612" width="20.5546875" style="106" customWidth="1"/>
    <col min="4613" max="4613" width="12.88671875" style="106" customWidth="1"/>
    <col min="4614" max="4614" width="20.33203125" style="106" customWidth="1"/>
    <col min="4615" max="4615" width="22.6640625" style="106" customWidth="1"/>
    <col min="4616" max="4616" width="16.33203125" style="106" customWidth="1"/>
    <col min="4617" max="4617" width="17" style="106" customWidth="1"/>
    <col min="4618" max="4618" width="19.88671875" style="106" customWidth="1"/>
    <col min="4619" max="4619" width="13.44140625" style="106" customWidth="1"/>
    <col min="4620" max="4621" width="20.33203125" style="106" customWidth="1"/>
    <col min="4622" max="4622" width="16.33203125" style="106" customWidth="1"/>
    <col min="4623" max="4864" width="10" style="106"/>
    <col min="4865" max="4865" width="19.5546875" style="106" customWidth="1"/>
    <col min="4866" max="4866" width="17.6640625" style="106" customWidth="1"/>
    <col min="4867" max="4867" width="21.6640625" style="106" customWidth="1"/>
    <col min="4868" max="4868" width="20.5546875" style="106" customWidth="1"/>
    <col min="4869" max="4869" width="12.88671875" style="106" customWidth="1"/>
    <col min="4870" max="4870" width="20.33203125" style="106" customWidth="1"/>
    <col min="4871" max="4871" width="22.6640625" style="106" customWidth="1"/>
    <col min="4872" max="4872" width="16.33203125" style="106" customWidth="1"/>
    <col min="4873" max="4873" width="17" style="106" customWidth="1"/>
    <col min="4874" max="4874" width="19.88671875" style="106" customWidth="1"/>
    <col min="4875" max="4875" width="13.44140625" style="106" customWidth="1"/>
    <col min="4876" max="4877" width="20.33203125" style="106" customWidth="1"/>
    <col min="4878" max="4878" width="16.33203125" style="106" customWidth="1"/>
    <col min="4879" max="5120" width="10" style="106"/>
    <col min="5121" max="5121" width="19.5546875" style="106" customWidth="1"/>
    <col min="5122" max="5122" width="17.6640625" style="106" customWidth="1"/>
    <col min="5123" max="5123" width="21.6640625" style="106" customWidth="1"/>
    <col min="5124" max="5124" width="20.5546875" style="106" customWidth="1"/>
    <col min="5125" max="5125" width="12.88671875" style="106" customWidth="1"/>
    <col min="5126" max="5126" width="20.33203125" style="106" customWidth="1"/>
    <col min="5127" max="5127" width="22.6640625" style="106" customWidth="1"/>
    <col min="5128" max="5128" width="16.33203125" style="106" customWidth="1"/>
    <col min="5129" max="5129" width="17" style="106" customWidth="1"/>
    <col min="5130" max="5130" width="19.88671875" style="106" customWidth="1"/>
    <col min="5131" max="5131" width="13.44140625" style="106" customWidth="1"/>
    <col min="5132" max="5133" width="20.33203125" style="106" customWidth="1"/>
    <col min="5134" max="5134" width="16.33203125" style="106" customWidth="1"/>
    <col min="5135" max="5376" width="10" style="106"/>
    <col min="5377" max="5377" width="19.5546875" style="106" customWidth="1"/>
    <col min="5378" max="5378" width="17.6640625" style="106" customWidth="1"/>
    <col min="5379" max="5379" width="21.6640625" style="106" customWidth="1"/>
    <col min="5380" max="5380" width="20.5546875" style="106" customWidth="1"/>
    <col min="5381" max="5381" width="12.88671875" style="106" customWidth="1"/>
    <col min="5382" max="5382" width="20.33203125" style="106" customWidth="1"/>
    <col min="5383" max="5383" width="22.6640625" style="106" customWidth="1"/>
    <col min="5384" max="5384" width="16.33203125" style="106" customWidth="1"/>
    <col min="5385" max="5385" width="17" style="106" customWidth="1"/>
    <col min="5386" max="5386" width="19.88671875" style="106" customWidth="1"/>
    <col min="5387" max="5387" width="13.44140625" style="106" customWidth="1"/>
    <col min="5388" max="5389" width="20.33203125" style="106" customWidth="1"/>
    <col min="5390" max="5390" width="16.33203125" style="106" customWidth="1"/>
    <col min="5391" max="5632" width="10" style="106"/>
    <col min="5633" max="5633" width="19.5546875" style="106" customWidth="1"/>
    <col min="5634" max="5634" width="17.6640625" style="106" customWidth="1"/>
    <col min="5635" max="5635" width="21.6640625" style="106" customWidth="1"/>
    <col min="5636" max="5636" width="20.5546875" style="106" customWidth="1"/>
    <col min="5637" max="5637" width="12.88671875" style="106" customWidth="1"/>
    <col min="5638" max="5638" width="20.33203125" style="106" customWidth="1"/>
    <col min="5639" max="5639" width="22.6640625" style="106" customWidth="1"/>
    <col min="5640" max="5640" width="16.33203125" style="106" customWidth="1"/>
    <col min="5641" max="5641" width="17" style="106" customWidth="1"/>
    <col min="5642" max="5642" width="19.88671875" style="106" customWidth="1"/>
    <col min="5643" max="5643" width="13.44140625" style="106" customWidth="1"/>
    <col min="5644" max="5645" width="20.33203125" style="106" customWidth="1"/>
    <col min="5646" max="5646" width="16.33203125" style="106" customWidth="1"/>
    <col min="5647" max="5888" width="10" style="106"/>
    <col min="5889" max="5889" width="19.5546875" style="106" customWidth="1"/>
    <col min="5890" max="5890" width="17.6640625" style="106" customWidth="1"/>
    <col min="5891" max="5891" width="21.6640625" style="106" customWidth="1"/>
    <col min="5892" max="5892" width="20.5546875" style="106" customWidth="1"/>
    <col min="5893" max="5893" width="12.88671875" style="106" customWidth="1"/>
    <col min="5894" max="5894" width="20.33203125" style="106" customWidth="1"/>
    <col min="5895" max="5895" width="22.6640625" style="106" customWidth="1"/>
    <col min="5896" max="5896" width="16.33203125" style="106" customWidth="1"/>
    <col min="5897" max="5897" width="17" style="106" customWidth="1"/>
    <col min="5898" max="5898" width="19.88671875" style="106" customWidth="1"/>
    <col min="5899" max="5899" width="13.44140625" style="106" customWidth="1"/>
    <col min="5900" max="5901" width="20.33203125" style="106" customWidth="1"/>
    <col min="5902" max="5902" width="16.33203125" style="106" customWidth="1"/>
    <col min="5903" max="6144" width="10" style="106"/>
    <col min="6145" max="6145" width="19.5546875" style="106" customWidth="1"/>
    <col min="6146" max="6146" width="17.6640625" style="106" customWidth="1"/>
    <col min="6147" max="6147" width="21.6640625" style="106" customWidth="1"/>
    <col min="6148" max="6148" width="20.5546875" style="106" customWidth="1"/>
    <col min="6149" max="6149" width="12.88671875" style="106" customWidth="1"/>
    <col min="6150" max="6150" width="20.33203125" style="106" customWidth="1"/>
    <col min="6151" max="6151" width="22.6640625" style="106" customWidth="1"/>
    <col min="6152" max="6152" width="16.33203125" style="106" customWidth="1"/>
    <col min="6153" max="6153" width="17" style="106" customWidth="1"/>
    <col min="6154" max="6154" width="19.88671875" style="106" customWidth="1"/>
    <col min="6155" max="6155" width="13.44140625" style="106" customWidth="1"/>
    <col min="6156" max="6157" width="20.33203125" style="106" customWidth="1"/>
    <col min="6158" max="6158" width="16.33203125" style="106" customWidth="1"/>
    <col min="6159" max="6400" width="10" style="106"/>
    <col min="6401" max="6401" width="19.5546875" style="106" customWidth="1"/>
    <col min="6402" max="6402" width="17.6640625" style="106" customWidth="1"/>
    <col min="6403" max="6403" width="21.6640625" style="106" customWidth="1"/>
    <col min="6404" max="6404" width="20.5546875" style="106" customWidth="1"/>
    <col min="6405" max="6405" width="12.88671875" style="106" customWidth="1"/>
    <col min="6406" max="6406" width="20.33203125" style="106" customWidth="1"/>
    <col min="6407" max="6407" width="22.6640625" style="106" customWidth="1"/>
    <col min="6408" max="6408" width="16.33203125" style="106" customWidth="1"/>
    <col min="6409" max="6409" width="17" style="106" customWidth="1"/>
    <col min="6410" max="6410" width="19.88671875" style="106" customWidth="1"/>
    <col min="6411" max="6411" width="13.44140625" style="106" customWidth="1"/>
    <col min="6412" max="6413" width="20.33203125" style="106" customWidth="1"/>
    <col min="6414" max="6414" width="16.33203125" style="106" customWidth="1"/>
    <col min="6415" max="6656" width="10" style="106"/>
    <col min="6657" max="6657" width="19.5546875" style="106" customWidth="1"/>
    <col min="6658" max="6658" width="17.6640625" style="106" customWidth="1"/>
    <col min="6659" max="6659" width="21.6640625" style="106" customWidth="1"/>
    <col min="6660" max="6660" width="20.5546875" style="106" customWidth="1"/>
    <col min="6661" max="6661" width="12.88671875" style="106" customWidth="1"/>
    <col min="6662" max="6662" width="20.33203125" style="106" customWidth="1"/>
    <col min="6663" max="6663" width="22.6640625" style="106" customWidth="1"/>
    <col min="6664" max="6664" width="16.33203125" style="106" customWidth="1"/>
    <col min="6665" max="6665" width="17" style="106" customWidth="1"/>
    <col min="6666" max="6666" width="19.88671875" style="106" customWidth="1"/>
    <col min="6667" max="6667" width="13.44140625" style="106" customWidth="1"/>
    <col min="6668" max="6669" width="20.33203125" style="106" customWidth="1"/>
    <col min="6670" max="6670" width="16.33203125" style="106" customWidth="1"/>
    <col min="6671" max="6912" width="10" style="106"/>
    <col min="6913" max="6913" width="19.5546875" style="106" customWidth="1"/>
    <col min="6914" max="6914" width="17.6640625" style="106" customWidth="1"/>
    <col min="6915" max="6915" width="21.6640625" style="106" customWidth="1"/>
    <col min="6916" max="6916" width="20.5546875" style="106" customWidth="1"/>
    <col min="6917" max="6917" width="12.88671875" style="106" customWidth="1"/>
    <col min="6918" max="6918" width="20.33203125" style="106" customWidth="1"/>
    <col min="6919" max="6919" width="22.6640625" style="106" customWidth="1"/>
    <col min="6920" max="6920" width="16.33203125" style="106" customWidth="1"/>
    <col min="6921" max="6921" width="17" style="106" customWidth="1"/>
    <col min="6922" max="6922" width="19.88671875" style="106" customWidth="1"/>
    <col min="6923" max="6923" width="13.44140625" style="106" customWidth="1"/>
    <col min="6924" max="6925" width="20.33203125" style="106" customWidth="1"/>
    <col min="6926" max="6926" width="16.33203125" style="106" customWidth="1"/>
    <col min="6927" max="7168" width="10" style="106"/>
    <col min="7169" max="7169" width="19.5546875" style="106" customWidth="1"/>
    <col min="7170" max="7170" width="17.6640625" style="106" customWidth="1"/>
    <col min="7171" max="7171" width="21.6640625" style="106" customWidth="1"/>
    <col min="7172" max="7172" width="20.5546875" style="106" customWidth="1"/>
    <col min="7173" max="7173" width="12.88671875" style="106" customWidth="1"/>
    <col min="7174" max="7174" width="20.33203125" style="106" customWidth="1"/>
    <col min="7175" max="7175" width="22.6640625" style="106" customWidth="1"/>
    <col min="7176" max="7176" width="16.33203125" style="106" customWidth="1"/>
    <col min="7177" max="7177" width="17" style="106" customWidth="1"/>
    <col min="7178" max="7178" width="19.88671875" style="106" customWidth="1"/>
    <col min="7179" max="7179" width="13.44140625" style="106" customWidth="1"/>
    <col min="7180" max="7181" width="20.33203125" style="106" customWidth="1"/>
    <col min="7182" max="7182" width="16.33203125" style="106" customWidth="1"/>
    <col min="7183" max="7424" width="10" style="106"/>
    <col min="7425" max="7425" width="19.5546875" style="106" customWidth="1"/>
    <col min="7426" max="7426" width="17.6640625" style="106" customWidth="1"/>
    <col min="7427" max="7427" width="21.6640625" style="106" customWidth="1"/>
    <col min="7428" max="7428" width="20.5546875" style="106" customWidth="1"/>
    <col min="7429" max="7429" width="12.88671875" style="106" customWidth="1"/>
    <col min="7430" max="7430" width="20.33203125" style="106" customWidth="1"/>
    <col min="7431" max="7431" width="22.6640625" style="106" customWidth="1"/>
    <col min="7432" max="7432" width="16.33203125" style="106" customWidth="1"/>
    <col min="7433" max="7433" width="17" style="106" customWidth="1"/>
    <col min="7434" max="7434" width="19.88671875" style="106" customWidth="1"/>
    <col min="7435" max="7435" width="13.44140625" style="106" customWidth="1"/>
    <col min="7436" max="7437" width="20.33203125" style="106" customWidth="1"/>
    <col min="7438" max="7438" width="16.33203125" style="106" customWidth="1"/>
    <col min="7439" max="7680" width="10" style="106"/>
    <col min="7681" max="7681" width="19.5546875" style="106" customWidth="1"/>
    <col min="7682" max="7682" width="17.6640625" style="106" customWidth="1"/>
    <col min="7683" max="7683" width="21.6640625" style="106" customWidth="1"/>
    <col min="7684" max="7684" width="20.5546875" style="106" customWidth="1"/>
    <col min="7685" max="7685" width="12.88671875" style="106" customWidth="1"/>
    <col min="7686" max="7686" width="20.33203125" style="106" customWidth="1"/>
    <col min="7687" max="7687" width="22.6640625" style="106" customWidth="1"/>
    <col min="7688" max="7688" width="16.33203125" style="106" customWidth="1"/>
    <col min="7689" max="7689" width="17" style="106" customWidth="1"/>
    <col min="7690" max="7690" width="19.88671875" style="106" customWidth="1"/>
    <col min="7691" max="7691" width="13.44140625" style="106" customWidth="1"/>
    <col min="7692" max="7693" width="20.33203125" style="106" customWidth="1"/>
    <col min="7694" max="7694" width="16.33203125" style="106" customWidth="1"/>
    <col min="7695" max="7936" width="10" style="106"/>
    <col min="7937" max="7937" width="19.5546875" style="106" customWidth="1"/>
    <col min="7938" max="7938" width="17.6640625" style="106" customWidth="1"/>
    <col min="7939" max="7939" width="21.6640625" style="106" customWidth="1"/>
    <col min="7940" max="7940" width="20.5546875" style="106" customWidth="1"/>
    <col min="7941" max="7941" width="12.88671875" style="106" customWidth="1"/>
    <col min="7942" max="7942" width="20.33203125" style="106" customWidth="1"/>
    <col min="7943" max="7943" width="22.6640625" style="106" customWidth="1"/>
    <col min="7944" max="7944" width="16.33203125" style="106" customWidth="1"/>
    <col min="7945" max="7945" width="17" style="106" customWidth="1"/>
    <col min="7946" max="7946" width="19.88671875" style="106" customWidth="1"/>
    <col min="7947" max="7947" width="13.44140625" style="106" customWidth="1"/>
    <col min="7948" max="7949" width="20.33203125" style="106" customWidth="1"/>
    <col min="7950" max="7950" width="16.33203125" style="106" customWidth="1"/>
    <col min="7951" max="8192" width="10" style="106"/>
    <col min="8193" max="8193" width="19.5546875" style="106" customWidth="1"/>
    <col min="8194" max="8194" width="17.6640625" style="106" customWidth="1"/>
    <col min="8195" max="8195" width="21.6640625" style="106" customWidth="1"/>
    <col min="8196" max="8196" width="20.5546875" style="106" customWidth="1"/>
    <col min="8197" max="8197" width="12.88671875" style="106" customWidth="1"/>
    <col min="8198" max="8198" width="20.33203125" style="106" customWidth="1"/>
    <col min="8199" max="8199" width="22.6640625" style="106" customWidth="1"/>
    <col min="8200" max="8200" width="16.33203125" style="106" customWidth="1"/>
    <col min="8201" max="8201" width="17" style="106" customWidth="1"/>
    <col min="8202" max="8202" width="19.88671875" style="106" customWidth="1"/>
    <col min="8203" max="8203" width="13.44140625" style="106" customWidth="1"/>
    <col min="8204" max="8205" width="20.33203125" style="106" customWidth="1"/>
    <col min="8206" max="8206" width="16.33203125" style="106" customWidth="1"/>
    <col min="8207" max="8448" width="10" style="106"/>
    <col min="8449" max="8449" width="19.5546875" style="106" customWidth="1"/>
    <col min="8450" max="8450" width="17.6640625" style="106" customWidth="1"/>
    <col min="8451" max="8451" width="21.6640625" style="106" customWidth="1"/>
    <col min="8452" max="8452" width="20.5546875" style="106" customWidth="1"/>
    <col min="8453" max="8453" width="12.88671875" style="106" customWidth="1"/>
    <col min="8454" max="8454" width="20.33203125" style="106" customWidth="1"/>
    <col min="8455" max="8455" width="22.6640625" style="106" customWidth="1"/>
    <col min="8456" max="8456" width="16.33203125" style="106" customWidth="1"/>
    <col min="8457" max="8457" width="17" style="106" customWidth="1"/>
    <col min="8458" max="8458" width="19.88671875" style="106" customWidth="1"/>
    <col min="8459" max="8459" width="13.44140625" style="106" customWidth="1"/>
    <col min="8460" max="8461" width="20.33203125" style="106" customWidth="1"/>
    <col min="8462" max="8462" width="16.33203125" style="106" customWidth="1"/>
    <col min="8463" max="8704" width="10" style="106"/>
    <col min="8705" max="8705" width="19.5546875" style="106" customWidth="1"/>
    <col min="8706" max="8706" width="17.6640625" style="106" customWidth="1"/>
    <col min="8707" max="8707" width="21.6640625" style="106" customWidth="1"/>
    <col min="8708" max="8708" width="20.5546875" style="106" customWidth="1"/>
    <col min="8709" max="8709" width="12.88671875" style="106" customWidth="1"/>
    <col min="8710" max="8710" width="20.33203125" style="106" customWidth="1"/>
    <col min="8711" max="8711" width="22.6640625" style="106" customWidth="1"/>
    <col min="8712" max="8712" width="16.33203125" style="106" customWidth="1"/>
    <col min="8713" max="8713" width="17" style="106" customWidth="1"/>
    <col min="8714" max="8714" width="19.88671875" style="106" customWidth="1"/>
    <col min="8715" max="8715" width="13.44140625" style="106" customWidth="1"/>
    <col min="8716" max="8717" width="20.33203125" style="106" customWidth="1"/>
    <col min="8718" max="8718" width="16.33203125" style="106" customWidth="1"/>
    <col min="8719" max="8960" width="10" style="106"/>
    <col min="8961" max="8961" width="19.5546875" style="106" customWidth="1"/>
    <col min="8962" max="8962" width="17.6640625" style="106" customWidth="1"/>
    <col min="8963" max="8963" width="21.6640625" style="106" customWidth="1"/>
    <col min="8964" max="8964" width="20.5546875" style="106" customWidth="1"/>
    <col min="8965" max="8965" width="12.88671875" style="106" customWidth="1"/>
    <col min="8966" max="8966" width="20.33203125" style="106" customWidth="1"/>
    <col min="8967" max="8967" width="22.6640625" style="106" customWidth="1"/>
    <col min="8968" max="8968" width="16.33203125" style="106" customWidth="1"/>
    <col min="8969" max="8969" width="17" style="106" customWidth="1"/>
    <col min="8970" max="8970" width="19.88671875" style="106" customWidth="1"/>
    <col min="8971" max="8971" width="13.44140625" style="106" customWidth="1"/>
    <col min="8972" max="8973" width="20.33203125" style="106" customWidth="1"/>
    <col min="8974" max="8974" width="16.33203125" style="106" customWidth="1"/>
    <col min="8975" max="9216" width="10" style="106"/>
    <col min="9217" max="9217" width="19.5546875" style="106" customWidth="1"/>
    <col min="9218" max="9218" width="17.6640625" style="106" customWidth="1"/>
    <col min="9219" max="9219" width="21.6640625" style="106" customWidth="1"/>
    <col min="9220" max="9220" width="20.5546875" style="106" customWidth="1"/>
    <col min="9221" max="9221" width="12.88671875" style="106" customWidth="1"/>
    <col min="9222" max="9222" width="20.33203125" style="106" customWidth="1"/>
    <col min="9223" max="9223" width="22.6640625" style="106" customWidth="1"/>
    <col min="9224" max="9224" width="16.33203125" style="106" customWidth="1"/>
    <col min="9225" max="9225" width="17" style="106" customWidth="1"/>
    <col min="9226" max="9226" width="19.88671875" style="106" customWidth="1"/>
    <col min="9227" max="9227" width="13.44140625" style="106" customWidth="1"/>
    <col min="9228" max="9229" width="20.33203125" style="106" customWidth="1"/>
    <col min="9230" max="9230" width="16.33203125" style="106" customWidth="1"/>
    <col min="9231" max="9472" width="10" style="106"/>
    <col min="9473" max="9473" width="19.5546875" style="106" customWidth="1"/>
    <col min="9474" max="9474" width="17.6640625" style="106" customWidth="1"/>
    <col min="9475" max="9475" width="21.6640625" style="106" customWidth="1"/>
    <col min="9476" max="9476" width="20.5546875" style="106" customWidth="1"/>
    <col min="9477" max="9477" width="12.88671875" style="106" customWidth="1"/>
    <col min="9478" max="9478" width="20.33203125" style="106" customWidth="1"/>
    <col min="9479" max="9479" width="22.6640625" style="106" customWidth="1"/>
    <col min="9480" max="9480" width="16.33203125" style="106" customWidth="1"/>
    <col min="9481" max="9481" width="17" style="106" customWidth="1"/>
    <col min="9482" max="9482" width="19.88671875" style="106" customWidth="1"/>
    <col min="9483" max="9483" width="13.44140625" style="106" customWidth="1"/>
    <col min="9484" max="9485" width="20.33203125" style="106" customWidth="1"/>
    <col min="9486" max="9486" width="16.33203125" style="106" customWidth="1"/>
    <col min="9487" max="9728" width="10" style="106"/>
    <col min="9729" max="9729" width="19.5546875" style="106" customWidth="1"/>
    <col min="9730" max="9730" width="17.6640625" style="106" customWidth="1"/>
    <col min="9731" max="9731" width="21.6640625" style="106" customWidth="1"/>
    <col min="9732" max="9732" width="20.5546875" style="106" customWidth="1"/>
    <col min="9733" max="9733" width="12.88671875" style="106" customWidth="1"/>
    <col min="9734" max="9734" width="20.33203125" style="106" customWidth="1"/>
    <col min="9735" max="9735" width="22.6640625" style="106" customWidth="1"/>
    <col min="9736" max="9736" width="16.33203125" style="106" customWidth="1"/>
    <col min="9737" max="9737" width="17" style="106" customWidth="1"/>
    <col min="9738" max="9738" width="19.88671875" style="106" customWidth="1"/>
    <col min="9739" max="9739" width="13.44140625" style="106" customWidth="1"/>
    <col min="9740" max="9741" width="20.33203125" style="106" customWidth="1"/>
    <col min="9742" max="9742" width="16.33203125" style="106" customWidth="1"/>
    <col min="9743" max="9984" width="10" style="106"/>
    <col min="9985" max="9985" width="19.5546875" style="106" customWidth="1"/>
    <col min="9986" max="9986" width="17.6640625" style="106" customWidth="1"/>
    <col min="9987" max="9987" width="21.6640625" style="106" customWidth="1"/>
    <col min="9988" max="9988" width="20.5546875" style="106" customWidth="1"/>
    <col min="9989" max="9989" width="12.88671875" style="106" customWidth="1"/>
    <col min="9990" max="9990" width="20.33203125" style="106" customWidth="1"/>
    <col min="9991" max="9991" width="22.6640625" style="106" customWidth="1"/>
    <col min="9992" max="9992" width="16.33203125" style="106" customWidth="1"/>
    <col min="9993" max="9993" width="17" style="106" customWidth="1"/>
    <col min="9994" max="9994" width="19.88671875" style="106" customWidth="1"/>
    <col min="9995" max="9995" width="13.44140625" style="106" customWidth="1"/>
    <col min="9996" max="9997" width="20.33203125" style="106" customWidth="1"/>
    <col min="9998" max="9998" width="16.33203125" style="106" customWidth="1"/>
    <col min="9999" max="10240" width="10" style="106"/>
    <col min="10241" max="10241" width="19.5546875" style="106" customWidth="1"/>
    <col min="10242" max="10242" width="17.6640625" style="106" customWidth="1"/>
    <col min="10243" max="10243" width="21.6640625" style="106" customWidth="1"/>
    <col min="10244" max="10244" width="20.5546875" style="106" customWidth="1"/>
    <col min="10245" max="10245" width="12.88671875" style="106" customWidth="1"/>
    <col min="10246" max="10246" width="20.33203125" style="106" customWidth="1"/>
    <col min="10247" max="10247" width="22.6640625" style="106" customWidth="1"/>
    <col min="10248" max="10248" width="16.33203125" style="106" customWidth="1"/>
    <col min="10249" max="10249" width="17" style="106" customWidth="1"/>
    <col min="10250" max="10250" width="19.88671875" style="106" customWidth="1"/>
    <col min="10251" max="10251" width="13.44140625" style="106" customWidth="1"/>
    <col min="10252" max="10253" width="20.33203125" style="106" customWidth="1"/>
    <col min="10254" max="10254" width="16.33203125" style="106" customWidth="1"/>
    <col min="10255" max="10496" width="10" style="106"/>
    <col min="10497" max="10497" width="19.5546875" style="106" customWidth="1"/>
    <col min="10498" max="10498" width="17.6640625" style="106" customWidth="1"/>
    <col min="10499" max="10499" width="21.6640625" style="106" customWidth="1"/>
    <col min="10500" max="10500" width="20.5546875" style="106" customWidth="1"/>
    <col min="10501" max="10501" width="12.88671875" style="106" customWidth="1"/>
    <col min="10502" max="10502" width="20.33203125" style="106" customWidth="1"/>
    <col min="10503" max="10503" width="22.6640625" style="106" customWidth="1"/>
    <col min="10504" max="10504" width="16.33203125" style="106" customWidth="1"/>
    <col min="10505" max="10505" width="17" style="106" customWidth="1"/>
    <col min="10506" max="10506" width="19.88671875" style="106" customWidth="1"/>
    <col min="10507" max="10507" width="13.44140625" style="106" customWidth="1"/>
    <col min="10508" max="10509" width="20.33203125" style="106" customWidth="1"/>
    <col min="10510" max="10510" width="16.33203125" style="106" customWidth="1"/>
    <col min="10511" max="10752" width="10" style="106"/>
    <col min="10753" max="10753" width="19.5546875" style="106" customWidth="1"/>
    <col min="10754" max="10754" width="17.6640625" style="106" customWidth="1"/>
    <col min="10755" max="10755" width="21.6640625" style="106" customWidth="1"/>
    <col min="10756" max="10756" width="20.5546875" style="106" customWidth="1"/>
    <col min="10757" max="10757" width="12.88671875" style="106" customWidth="1"/>
    <col min="10758" max="10758" width="20.33203125" style="106" customWidth="1"/>
    <col min="10759" max="10759" width="22.6640625" style="106" customWidth="1"/>
    <col min="10760" max="10760" width="16.33203125" style="106" customWidth="1"/>
    <col min="10761" max="10761" width="17" style="106" customWidth="1"/>
    <col min="10762" max="10762" width="19.88671875" style="106" customWidth="1"/>
    <col min="10763" max="10763" width="13.44140625" style="106" customWidth="1"/>
    <col min="10764" max="10765" width="20.33203125" style="106" customWidth="1"/>
    <col min="10766" max="10766" width="16.33203125" style="106" customWidth="1"/>
    <col min="10767" max="11008" width="10" style="106"/>
    <col min="11009" max="11009" width="19.5546875" style="106" customWidth="1"/>
    <col min="11010" max="11010" width="17.6640625" style="106" customWidth="1"/>
    <col min="11011" max="11011" width="21.6640625" style="106" customWidth="1"/>
    <col min="11012" max="11012" width="20.5546875" style="106" customWidth="1"/>
    <col min="11013" max="11013" width="12.88671875" style="106" customWidth="1"/>
    <col min="11014" max="11014" width="20.33203125" style="106" customWidth="1"/>
    <col min="11015" max="11015" width="22.6640625" style="106" customWidth="1"/>
    <col min="11016" max="11016" width="16.33203125" style="106" customWidth="1"/>
    <col min="11017" max="11017" width="17" style="106" customWidth="1"/>
    <col min="11018" max="11018" width="19.88671875" style="106" customWidth="1"/>
    <col min="11019" max="11019" width="13.44140625" style="106" customWidth="1"/>
    <col min="11020" max="11021" width="20.33203125" style="106" customWidth="1"/>
    <col min="11022" max="11022" width="16.33203125" style="106" customWidth="1"/>
    <col min="11023" max="11264" width="10" style="106"/>
    <col min="11265" max="11265" width="19.5546875" style="106" customWidth="1"/>
    <col min="11266" max="11266" width="17.6640625" style="106" customWidth="1"/>
    <col min="11267" max="11267" width="21.6640625" style="106" customWidth="1"/>
    <col min="11268" max="11268" width="20.5546875" style="106" customWidth="1"/>
    <col min="11269" max="11269" width="12.88671875" style="106" customWidth="1"/>
    <col min="11270" max="11270" width="20.33203125" style="106" customWidth="1"/>
    <col min="11271" max="11271" width="22.6640625" style="106" customWidth="1"/>
    <col min="11272" max="11272" width="16.33203125" style="106" customWidth="1"/>
    <col min="11273" max="11273" width="17" style="106" customWidth="1"/>
    <col min="11274" max="11274" width="19.88671875" style="106" customWidth="1"/>
    <col min="11275" max="11275" width="13.44140625" style="106" customWidth="1"/>
    <col min="11276" max="11277" width="20.33203125" style="106" customWidth="1"/>
    <col min="11278" max="11278" width="16.33203125" style="106" customWidth="1"/>
    <col min="11279" max="11520" width="10" style="106"/>
    <col min="11521" max="11521" width="19.5546875" style="106" customWidth="1"/>
    <col min="11522" max="11522" width="17.6640625" style="106" customWidth="1"/>
    <col min="11523" max="11523" width="21.6640625" style="106" customWidth="1"/>
    <col min="11524" max="11524" width="20.5546875" style="106" customWidth="1"/>
    <col min="11525" max="11525" width="12.88671875" style="106" customWidth="1"/>
    <col min="11526" max="11526" width="20.33203125" style="106" customWidth="1"/>
    <col min="11527" max="11527" width="22.6640625" style="106" customWidth="1"/>
    <col min="11528" max="11528" width="16.33203125" style="106" customWidth="1"/>
    <col min="11529" max="11529" width="17" style="106" customWidth="1"/>
    <col min="11530" max="11530" width="19.88671875" style="106" customWidth="1"/>
    <col min="11531" max="11531" width="13.44140625" style="106" customWidth="1"/>
    <col min="11532" max="11533" width="20.33203125" style="106" customWidth="1"/>
    <col min="11534" max="11534" width="16.33203125" style="106" customWidth="1"/>
    <col min="11535" max="11776" width="10" style="106"/>
    <col min="11777" max="11777" width="19.5546875" style="106" customWidth="1"/>
    <col min="11778" max="11778" width="17.6640625" style="106" customWidth="1"/>
    <col min="11779" max="11779" width="21.6640625" style="106" customWidth="1"/>
    <col min="11780" max="11780" width="20.5546875" style="106" customWidth="1"/>
    <col min="11781" max="11781" width="12.88671875" style="106" customWidth="1"/>
    <col min="11782" max="11782" width="20.33203125" style="106" customWidth="1"/>
    <col min="11783" max="11783" width="22.6640625" style="106" customWidth="1"/>
    <col min="11784" max="11784" width="16.33203125" style="106" customWidth="1"/>
    <col min="11785" max="11785" width="17" style="106" customWidth="1"/>
    <col min="11786" max="11786" width="19.88671875" style="106" customWidth="1"/>
    <col min="11787" max="11787" width="13.44140625" style="106" customWidth="1"/>
    <col min="11788" max="11789" width="20.33203125" style="106" customWidth="1"/>
    <col min="11790" max="11790" width="16.33203125" style="106" customWidth="1"/>
    <col min="11791" max="12032" width="10" style="106"/>
    <col min="12033" max="12033" width="19.5546875" style="106" customWidth="1"/>
    <col min="12034" max="12034" width="17.6640625" style="106" customWidth="1"/>
    <col min="12035" max="12035" width="21.6640625" style="106" customWidth="1"/>
    <col min="12036" max="12036" width="20.5546875" style="106" customWidth="1"/>
    <col min="12037" max="12037" width="12.88671875" style="106" customWidth="1"/>
    <col min="12038" max="12038" width="20.33203125" style="106" customWidth="1"/>
    <col min="12039" max="12039" width="22.6640625" style="106" customWidth="1"/>
    <col min="12040" max="12040" width="16.33203125" style="106" customWidth="1"/>
    <col min="12041" max="12041" width="17" style="106" customWidth="1"/>
    <col min="12042" max="12042" width="19.88671875" style="106" customWidth="1"/>
    <col min="12043" max="12043" width="13.44140625" style="106" customWidth="1"/>
    <col min="12044" max="12045" width="20.33203125" style="106" customWidth="1"/>
    <col min="12046" max="12046" width="16.33203125" style="106" customWidth="1"/>
    <col min="12047" max="12288" width="10" style="106"/>
    <col min="12289" max="12289" width="19.5546875" style="106" customWidth="1"/>
    <col min="12290" max="12290" width="17.6640625" style="106" customWidth="1"/>
    <col min="12291" max="12291" width="21.6640625" style="106" customWidth="1"/>
    <col min="12292" max="12292" width="20.5546875" style="106" customWidth="1"/>
    <col min="12293" max="12293" width="12.88671875" style="106" customWidth="1"/>
    <col min="12294" max="12294" width="20.33203125" style="106" customWidth="1"/>
    <col min="12295" max="12295" width="22.6640625" style="106" customWidth="1"/>
    <col min="12296" max="12296" width="16.33203125" style="106" customWidth="1"/>
    <col min="12297" max="12297" width="17" style="106" customWidth="1"/>
    <col min="12298" max="12298" width="19.88671875" style="106" customWidth="1"/>
    <col min="12299" max="12299" width="13.44140625" style="106" customWidth="1"/>
    <col min="12300" max="12301" width="20.33203125" style="106" customWidth="1"/>
    <col min="12302" max="12302" width="16.33203125" style="106" customWidth="1"/>
    <col min="12303" max="12544" width="10" style="106"/>
    <col min="12545" max="12545" width="19.5546875" style="106" customWidth="1"/>
    <col min="12546" max="12546" width="17.6640625" style="106" customWidth="1"/>
    <col min="12547" max="12547" width="21.6640625" style="106" customWidth="1"/>
    <col min="12548" max="12548" width="20.5546875" style="106" customWidth="1"/>
    <col min="12549" max="12549" width="12.88671875" style="106" customWidth="1"/>
    <col min="12550" max="12550" width="20.33203125" style="106" customWidth="1"/>
    <col min="12551" max="12551" width="22.6640625" style="106" customWidth="1"/>
    <col min="12552" max="12552" width="16.33203125" style="106" customWidth="1"/>
    <col min="12553" max="12553" width="17" style="106" customWidth="1"/>
    <col min="12554" max="12554" width="19.88671875" style="106" customWidth="1"/>
    <col min="12555" max="12555" width="13.44140625" style="106" customWidth="1"/>
    <col min="12556" max="12557" width="20.33203125" style="106" customWidth="1"/>
    <col min="12558" max="12558" width="16.33203125" style="106" customWidth="1"/>
    <col min="12559" max="12800" width="10" style="106"/>
    <col min="12801" max="12801" width="19.5546875" style="106" customWidth="1"/>
    <col min="12802" max="12802" width="17.6640625" style="106" customWidth="1"/>
    <col min="12803" max="12803" width="21.6640625" style="106" customWidth="1"/>
    <col min="12804" max="12804" width="20.5546875" style="106" customWidth="1"/>
    <col min="12805" max="12805" width="12.88671875" style="106" customWidth="1"/>
    <col min="12806" max="12806" width="20.33203125" style="106" customWidth="1"/>
    <col min="12807" max="12807" width="22.6640625" style="106" customWidth="1"/>
    <col min="12808" max="12808" width="16.33203125" style="106" customWidth="1"/>
    <col min="12809" max="12809" width="17" style="106" customWidth="1"/>
    <col min="12810" max="12810" width="19.88671875" style="106" customWidth="1"/>
    <col min="12811" max="12811" width="13.44140625" style="106" customWidth="1"/>
    <col min="12812" max="12813" width="20.33203125" style="106" customWidth="1"/>
    <col min="12814" max="12814" width="16.33203125" style="106" customWidth="1"/>
    <col min="12815" max="13056" width="10" style="106"/>
    <col min="13057" max="13057" width="19.5546875" style="106" customWidth="1"/>
    <col min="13058" max="13058" width="17.6640625" style="106" customWidth="1"/>
    <col min="13059" max="13059" width="21.6640625" style="106" customWidth="1"/>
    <col min="13060" max="13060" width="20.5546875" style="106" customWidth="1"/>
    <col min="13061" max="13061" width="12.88671875" style="106" customWidth="1"/>
    <col min="13062" max="13062" width="20.33203125" style="106" customWidth="1"/>
    <col min="13063" max="13063" width="22.6640625" style="106" customWidth="1"/>
    <col min="13064" max="13064" width="16.33203125" style="106" customWidth="1"/>
    <col min="13065" max="13065" width="17" style="106" customWidth="1"/>
    <col min="13066" max="13066" width="19.88671875" style="106" customWidth="1"/>
    <col min="13067" max="13067" width="13.44140625" style="106" customWidth="1"/>
    <col min="13068" max="13069" width="20.33203125" style="106" customWidth="1"/>
    <col min="13070" max="13070" width="16.33203125" style="106" customWidth="1"/>
    <col min="13071" max="13312" width="10" style="106"/>
    <col min="13313" max="13313" width="19.5546875" style="106" customWidth="1"/>
    <col min="13314" max="13314" width="17.6640625" style="106" customWidth="1"/>
    <col min="13315" max="13315" width="21.6640625" style="106" customWidth="1"/>
    <col min="13316" max="13316" width="20.5546875" style="106" customWidth="1"/>
    <col min="13317" max="13317" width="12.88671875" style="106" customWidth="1"/>
    <col min="13318" max="13318" width="20.33203125" style="106" customWidth="1"/>
    <col min="13319" max="13319" width="22.6640625" style="106" customWidth="1"/>
    <col min="13320" max="13320" width="16.33203125" style="106" customWidth="1"/>
    <col min="13321" max="13321" width="17" style="106" customWidth="1"/>
    <col min="13322" max="13322" width="19.88671875" style="106" customWidth="1"/>
    <col min="13323" max="13323" width="13.44140625" style="106" customWidth="1"/>
    <col min="13324" max="13325" width="20.33203125" style="106" customWidth="1"/>
    <col min="13326" max="13326" width="16.33203125" style="106" customWidth="1"/>
    <col min="13327" max="13568" width="10" style="106"/>
    <col min="13569" max="13569" width="19.5546875" style="106" customWidth="1"/>
    <col min="13570" max="13570" width="17.6640625" style="106" customWidth="1"/>
    <col min="13571" max="13571" width="21.6640625" style="106" customWidth="1"/>
    <col min="13572" max="13572" width="20.5546875" style="106" customWidth="1"/>
    <col min="13573" max="13573" width="12.88671875" style="106" customWidth="1"/>
    <col min="13574" max="13574" width="20.33203125" style="106" customWidth="1"/>
    <col min="13575" max="13575" width="22.6640625" style="106" customWidth="1"/>
    <col min="13576" max="13576" width="16.33203125" style="106" customWidth="1"/>
    <col min="13577" max="13577" width="17" style="106" customWidth="1"/>
    <col min="13578" max="13578" width="19.88671875" style="106" customWidth="1"/>
    <col min="13579" max="13579" width="13.44140625" style="106" customWidth="1"/>
    <col min="13580" max="13581" width="20.33203125" style="106" customWidth="1"/>
    <col min="13582" max="13582" width="16.33203125" style="106" customWidth="1"/>
    <col min="13583" max="13824" width="10" style="106"/>
    <col min="13825" max="13825" width="19.5546875" style="106" customWidth="1"/>
    <col min="13826" max="13826" width="17.6640625" style="106" customWidth="1"/>
    <col min="13827" max="13827" width="21.6640625" style="106" customWidth="1"/>
    <col min="13828" max="13828" width="20.5546875" style="106" customWidth="1"/>
    <col min="13829" max="13829" width="12.88671875" style="106" customWidth="1"/>
    <col min="13830" max="13830" width="20.33203125" style="106" customWidth="1"/>
    <col min="13831" max="13831" width="22.6640625" style="106" customWidth="1"/>
    <col min="13832" max="13832" width="16.33203125" style="106" customWidth="1"/>
    <col min="13833" max="13833" width="17" style="106" customWidth="1"/>
    <col min="13834" max="13834" width="19.88671875" style="106" customWidth="1"/>
    <col min="13835" max="13835" width="13.44140625" style="106" customWidth="1"/>
    <col min="13836" max="13837" width="20.33203125" style="106" customWidth="1"/>
    <col min="13838" max="13838" width="16.33203125" style="106" customWidth="1"/>
    <col min="13839" max="14080" width="10" style="106"/>
    <col min="14081" max="14081" width="19.5546875" style="106" customWidth="1"/>
    <col min="14082" max="14082" width="17.6640625" style="106" customWidth="1"/>
    <col min="14083" max="14083" width="21.6640625" style="106" customWidth="1"/>
    <col min="14084" max="14084" width="20.5546875" style="106" customWidth="1"/>
    <col min="14085" max="14085" width="12.88671875" style="106" customWidth="1"/>
    <col min="14086" max="14086" width="20.33203125" style="106" customWidth="1"/>
    <col min="14087" max="14087" width="22.6640625" style="106" customWidth="1"/>
    <col min="14088" max="14088" width="16.33203125" style="106" customWidth="1"/>
    <col min="14089" max="14089" width="17" style="106" customWidth="1"/>
    <col min="14090" max="14090" width="19.88671875" style="106" customWidth="1"/>
    <col min="14091" max="14091" width="13.44140625" style="106" customWidth="1"/>
    <col min="14092" max="14093" width="20.33203125" style="106" customWidth="1"/>
    <col min="14094" max="14094" width="16.33203125" style="106" customWidth="1"/>
    <col min="14095" max="14336" width="10" style="106"/>
    <col min="14337" max="14337" width="19.5546875" style="106" customWidth="1"/>
    <col min="14338" max="14338" width="17.6640625" style="106" customWidth="1"/>
    <col min="14339" max="14339" width="21.6640625" style="106" customWidth="1"/>
    <col min="14340" max="14340" width="20.5546875" style="106" customWidth="1"/>
    <col min="14341" max="14341" width="12.88671875" style="106" customWidth="1"/>
    <col min="14342" max="14342" width="20.33203125" style="106" customWidth="1"/>
    <col min="14343" max="14343" width="22.6640625" style="106" customWidth="1"/>
    <col min="14344" max="14344" width="16.33203125" style="106" customWidth="1"/>
    <col min="14345" max="14345" width="17" style="106" customWidth="1"/>
    <col min="14346" max="14346" width="19.88671875" style="106" customWidth="1"/>
    <col min="14347" max="14347" width="13.44140625" style="106" customWidth="1"/>
    <col min="14348" max="14349" width="20.33203125" style="106" customWidth="1"/>
    <col min="14350" max="14350" width="16.33203125" style="106" customWidth="1"/>
    <col min="14351" max="14592" width="10" style="106"/>
    <col min="14593" max="14593" width="19.5546875" style="106" customWidth="1"/>
    <col min="14594" max="14594" width="17.6640625" style="106" customWidth="1"/>
    <col min="14595" max="14595" width="21.6640625" style="106" customWidth="1"/>
    <col min="14596" max="14596" width="20.5546875" style="106" customWidth="1"/>
    <col min="14597" max="14597" width="12.88671875" style="106" customWidth="1"/>
    <col min="14598" max="14598" width="20.33203125" style="106" customWidth="1"/>
    <col min="14599" max="14599" width="22.6640625" style="106" customWidth="1"/>
    <col min="14600" max="14600" width="16.33203125" style="106" customWidth="1"/>
    <col min="14601" max="14601" width="17" style="106" customWidth="1"/>
    <col min="14602" max="14602" width="19.88671875" style="106" customWidth="1"/>
    <col min="14603" max="14603" width="13.44140625" style="106" customWidth="1"/>
    <col min="14604" max="14605" width="20.33203125" style="106" customWidth="1"/>
    <col min="14606" max="14606" width="16.33203125" style="106" customWidth="1"/>
    <col min="14607" max="14848" width="10" style="106"/>
    <col min="14849" max="14849" width="19.5546875" style="106" customWidth="1"/>
    <col min="14850" max="14850" width="17.6640625" style="106" customWidth="1"/>
    <col min="14851" max="14851" width="21.6640625" style="106" customWidth="1"/>
    <col min="14852" max="14852" width="20.5546875" style="106" customWidth="1"/>
    <col min="14853" max="14853" width="12.88671875" style="106" customWidth="1"/>
    <col min="14854" max="14854" width="20.33203125" style="106" customWidth="1"/>
    <col min="14855" max="14855" width="22.6640625" style="106" customWidth="1"/>
    <col min="14856" max="14856" width="16.33203125" style="106" customWidth="1"/>
    <col min="14857" max="14857" width="17" style="106" customWidth="1"/>
    <col min="14858" max="14858" width="19.88671875" style="106" customWidth="1"/>
    <col min="14859" max="14859" width="13.44140625" style="106" customWidth="1"/>
    <col min="14860" max="14861" width="20.33203125" style="106" customWidth="1"/>
    <col min="14862" max="14862" width="16.33203125" style="106" customWidth="1"/>
    <col min="14863" max="15104" width="10" style="106"/>
    <col min="15105" max="15105" width="19.5546875" style="106" customWidth="1"/>
    <col min="15106" max="15106" width="17.6640625" style="106" customWidth="1"/>
    <col min="15107" max="15107" width="21.6640625" style="106" customWidth="1"/>
    <col min="15108" max="15108" width="20.5546875" style="106" customWidth="1"/>
    <col min="15109" max="15109" width="12.88671875" style="106" customWidth="1"/>
    <col min="15110" max="15110" width="20.33203125" style="106" customWidth="1"/>
    <col min="15111" max="15111" width="22.6640625" style="106" customWidth="1"/>
    <col min="15112" max="15112" width="16.33203125" style="106" customWidth="1"/>
    <col min="15113" max="15113" width="17" style="106" customWidth="1"/>
    <col min="15114" max="15114" width="19.88671875" style="106" customWidth="1"/>
    <col min="15115" max="15115" width="13.44140625" style="106" customWidth="1"/>
    <col min="15116" max="15117" width="20.33203125" style="106" customWidth="1"/>
    <col min="15118" max="15118" width="16.33203125" style="106" customWidth="1"/>
    <col min="15119" max="15360" width="10" style="106"/>
    <col min="15361" max="15361" width="19.5546875" style="106" customWidth="1"/>
    <col min="15362" max="15362" width="17.6640625" style="106" customWidth="1"/>
    <col min="15363" max="15363" width="21.6640625" style="106" customWidth="1"/>
    <col min="15364" max="15364" width="20.5546875" style="106" customWidth="1"/>
    <col min="15365" max="15365" width="12.88671875" style="106" customWidth="1"/>
    <col min="15366" max="15366" width="20.33203125" style="106" customWidth="1"/>
    <col min="15367" max="15367" width="22.6640625" style="106" customWidth="1"/>
    <col min="15368" max="15368" width="16.33203125" style="106" customWidth="1"/>
    <col min="15369" max="15369" width="17" style="106" customWidth="1"/>
    <col min="15370" max="15370" width="19.88671875" style="106" customWidth="1"/>
    <col min="15371" max="15371" width="13.44140625" style="106" customWidth="1"/>
    <col min="15372" max="15373" width="20.33203125" style="106" customWidth="1"/>
    <col min="15374" max="15374" width="16.33203125" style="106" customWidth="1"/>
    <col min="15375" max="15616" width="10" style="106"/>
    <col min="15617" max="15617" width="19.5546875" style="106" customWidth="1"/>
    <col min="15618" max="15618" width="17.6640625" style="106" customWidth="1"/>
    <col min="15619" max="15619" width="21.6640625" style="106" customWidth="1"/>
    <col min="15620" max="15620" width="20.5546875" style="106" customWidth="1"/>
    <col min="15621" max="15621" width="12.88671875" style="106" customWidth="1"/>
    <col min="15622" max="15622" width="20.33203125" style="106" customWidth="1"/>
    <col min="15623" max="15623" width="22.6640625" style="106" customWidth="1"/>
    <col min="15624" max="15624" width="16.33203125" style="106" customWidth="1"/>
    <col min="15625" max="15625" width="17" style="106" customWidth="1"/>
    <col min="15626" max="15626" width="19.88671875" style="106" customWidth="1"/>
    <col min="15627" max="15627" width="13.44140625" style="106" customWidth="1"/>
    <col min="15628" max="15629" width="20.33203125" style="106" customWidth="1"/>
    <col min="15630" max="15630" width="16.33203125" style="106" customWidth="1"/>
    <col min="15631" max="15872" width="10" style="106"/>
    <col min="15873" max="15873" width="19.5546875" style="106" customWidth="1"/>
    <col min="15874" max="15874" width="17.6640625" style="106" customWidth="1"/>
    <col min="15875" max="15875" width="21.6640625" style="106" customWidth="1"/>
    <col min="15876" max="15876" width="20.5546875" style="106" customWidth="1"/>
    <col min="15877" max="15877" width="12.88671875" style="106" customWidth="1"/>
    <col min="15878" max="15878" width="20.33203125" style="106" customWidth="1"/>
    <col min="15879" max="15879" width="22.6640625" style="106" customWidth="1"/>
    <col min="15880" max="15880" width="16.33203125" style="106" customWidth="1"/>
    <col min="15881" max="15881" width="17" style="106" customWidth="1"/>
    <col min="15882" max="15882" width="19.88671875" style="106" customWidth="1"/>
    <col min="15883" max="15883" width="13.44140625" style="106" customWidth="1"/>
    <col min="15884" max="15885" width="20.33203125" style="106" customWidth="1"/>
    <col min="15886" max="15886" width="16.33203125" style="106" customWidth="1"/>
    <col min="15887" max="16128" width="10" style="106"/>
    <col min="16129" max="16129" width="19.5546875" style="106" customWidth="1"/>
    <col min="16130" max="16130" width="17.6640625" style="106" customWidth="1"/>
    <col min="16131" max="16131" width="21.6640625" style="106" customWidth="1"/>
    <col min="16132" max="16132" width="20.5546875" style="106" customWidth="1"/>
    <col min="16133" max="16133" width="12.88671875" style="106" customWidth="1"/>
    <col min="16134" max="16134" width="20.33203125" style="106" customWidth="1"/>
    <col min="16135" max="16135" width="22.6640625" style="106" customWidth="1"/>
    <col min="16136" max="16136" width="16.33203125" style="106" customWidth="1"/>
    <col min="16137" max="16137" width="17" style="106" customWidth="1"/>
    <col min="16138" max="16138" width="19.88671875" style="106" customWidth="1"/>
    <col min="16139" max="16139" width="13.44140625" style="106" customWidth="1"/>
    <col min="16140" max="16141" width="20.33203125" style="106" customWidth="1"/>
    <col min="16142" max="16142" width="16.33203125" style="106" customWidth="1"/>
    <col min="16143" max="16384" width="10" style="106"/>
  </cols>
  <sheetData>
    <row r="1" spans="1:16" s="104" customFormat="1" ht="180.6" customHeight="1">
      <c r="A1" s="620" t="s">
        <v>474</v>
      </c>
      <c r="B1" s="620"/>
      <c r="C1" s="620"/>
      <c r="D1" s="620"/>
      <c r="E1" s="620"/>
      <c r="F1" s="620"/>
      <c r="G1" s="620"/>
      <c r="H1" s="654"/>
      <c r="I1" s="99"/>
      <c r="J1" s="99"/>
      <c r="K1" s="99"/>
      <c r="L1" s="100"/>
      <c r="M1" s="101"/>
      <c r="N1" s="101"/>
      <c r="O1" s="102"/>
      <c r="P1" s="103"/>
    </row>
    <row r="2" spans="1:16" ht="52.95" customHeight="1">
      <c r="A2" s="620"/>
      <c r="B2" s="620"/>
      <c r="C2" s="620"/>
      <c r="D2" s="620"/>
      <c r="E2" s="620"/>
      <c r="F2" s="620"/>
      <c r="G2" s="620"/>
      <c r="H2" s="654"/>
      <c r="I2" s="105"/>
      <c r="J2" s="105"/>
      <c r="K2" s="105"/>
      <c r="L2" s="105"/>
      <c r="M2" s="105"/>
      <c r="N2" s="105"/>
    </row>
    <row r="3" spans="1:16" ht="68.25" customHeight="1">
      <c r="A3" s="107" t="s">
        <v>475</v>
      </c>
      <c r="B3" s="108"/>
      <c r="C3" s="109"/>
      <c r="D3" s="110"/>
      <c r="E3" s="107"/>
      <c r="F3" s="109"/>
      <c r="G3" s="109"/>
      <c r="H3" s="655"/>
      <c r="I3" s="107"/>
      <c r="J3" s="107"/>
      <c r="K3" s="107"/>
      <c r="L3" s="111"/>
    </row>
    <row r="4" spans="1:16" ht="19.5" customHeight="1">
      <c r="A4" s="107"/>
      <c r="B4" s="108"/>
      <c r="C4" s="109"/>
      <c r="D4" s="110"/>
      <c r="E4" s="107"/>
      <c r="F4" s="109"/>
      <c r="G4" s="109"/>
      <c r="H4" s="655"/>
      <c r="I4" s="107"/>
      <c r="J4" s="107"/>
      <c r="K4" s="107"/>
      <c r="L4" s="111"/>
    </row>
    <row r="5" spans="1:16" ht="31.5" customHeight="1">
      <c r="A5" s="107"/>
      <c r="B5" s="108"/>
      <c r="C5" s="109"/>
      <c r="D5" s="110"/>
      <c r="E5" s="107"/>
      <c r="F5" s="109"/>
      <c r="G5" s="109"/>
      <c r="H5" s="655"/>
      <c r="I5" s="107"/>
      <c r="J5" s="107"/>
      <c r="K5" s="107"/>
      <c r="L5" s="111"/>
    </row>
    <row r="6" spans="1:16" ht="24" customHeight="1">
      <c r="A6" s="107"/>
      <c r="B6" s="108"/>
      <c r="C6" s="109"/>
      <c r="D6" s="110"/>
      <c r="E6" s="107"/>
      <c r="F6" s="109"/>
      <c r="G6" s="109"/>
      <c r="H6" s="655"/>
      <c r="I6" s="107"/>
      <c r="J6" s="107"/>
      <c r="K6" s="107"/>
      <c r="L6" s="111"/>
    </row>
    <row r="7" spans="1:16" ht="36.75" customHeight="1">
      <c r="A7" s="107"/>
      <c r="B7" s="108"/>
      <c r="C7" s="109"/>
      <c r="D7" s="110"/>
      <c r="E7" s="107"/>
      <c r="F7" s="109"/>
      <c r="G7" s="109"/>
      <c r="H7" s="655"/>
      <c r="I7" s="107"/>
      <c r="J7" s="107"/>
      <c r="K7" s="107"/>
      <c r="L7" s="111"/>
    </row>
    <row r="8" spans="1:16" ht="33.75" customHeight="1">
      <c r="A8" s="107"/>
      <c r="B8" s="108"/>
      <c r="C8" s="109"/>
      <c r="D8" s="110"/>
      <c r="E8" s="107"/>
      <c r="F8" s="109"/>
      <c r="G8" s="109"/>
      <c r="H8" s="655"/>
      <c r="I8" s="107"/>
      <c r="J8" s="107"/>
      <c r="K8" s="107"/>
      <c r="L8" s="111"/>
    </row>
    <row r="9" spans="1:16" ht="23.25" customHeight="1">
      <c r="A9" s="107"/>
      <c r="B9" s="108"/>
      <c r="C9" s="109"/>
      <c r="D9" s="110"/>
      <c r="E9" s="107"/>
      <c r="F9" s="109"/>
      <c r="G9" s="109"/>
      <c r="H9" s="655"/>
      <c r="I9" s="107"/>
      <c r="J9" s="107"/>
      <c r="K9" s="107"/>
      <c r="L9" s="113"/>
    </row>
    <row r="10" spans="1:16" ht="32.4" customHeight="1">
      <c r="A10" s="107"/>
      <c r="B10" s="108"/>
      <c r="C10" s="109"/>
      <c r="D10" s="110"/>
      <c r="E10" s="107"/>
      <c r="F10" s="621" t="s">
        <v>444</v>
      </c>
      <c r="G10" s="621"/>
      <c r="H10" s="655"/>
      <c r="I10" s="107"/>
      <c r="J10" s="107"/>
      <c r="K10" s="107"/>
    </row>
    <row r="11" spans="1:16" ht="29.4" customHeight="1">
      <c r="A11" s="620" t="s">
        <v>476</v>
      </c>
      <c r="B11" s="620"/>
      <c r="C11" s="620"/>
      <c r="D11" s="620"/>
      <c r="E11" s="620"/>
      <c r="F11" s="620"/>
      <c r="G11" s="620"/>
      <c r="H11" s="656"/>
      <c r="I11" s="105"/>
      <c r="J11" s="105"/>
      <c r="K11" s="105"/>
      <c r="L11" s="105"/>
      <c r="M11" s="105"/>
      <c r="N11" s="105"/>
    </row>
    <row r="12" spans="1:16" ht="46.2" customHeight="1">
      <c r="A12" s="622" t="s">
        <v>477</v>
      </c>
      <c r="B12" s="622"/>
      <c r="C12" s="622"/>
      <c r="D12" s="622"/>
      <c r="E12" s="622"/>
      <c r="F12" s="622"/>
      <c r="G12" s="622"/>
      <c r="H12" s="657"/>
      <c r="I12" s="114"/>
      <c r="J12" s="114"/>
      <c r="K12" s="114"/>
      <c r="L12" s="114"/>
      <c r="M12" s="114"/>
      <c r="N12" s="114"/>
    </row>
    <row r="13" spans="1:16" s="116" customFormat="1" ht="84.6" customHeight="1">
      <c r="A13" s="623" t="s">
        <v>478</v>
      </c>
      <c r="B13" s="623"/>
      <c r="C13" s="623"/>
      <c r="D13" s="623"/>
      <c r="E13" s="623"/>
      <c r="F13" s="623"/>
      <c r="G13" s="623"/>
      <c r="H13" s="658"/>
      <c r="I13" s="115"/>
    </row>
    <row r="14" spans="1:16" ht="33.75" customHeight="1">
      <c r="A14" s="624" t="s">
        <v>479</v>
      </c>
      <c r="B14" s="629" t="s">
        <v>450</v>
      </c>
      <c r="C14" s="630" t="s">
        <v>3513</v>
      </c>
      <c r="D14" s="629" t="s">
        <v>450</v>
      </c>
      <c r="E14" s="631" t="s">
        <v>446</v>
      </c>
      <c r="F14" s="625" t="s">
        <v>449</v>
      </c>
      <c r="G14" s="625"/>
      <c r="H14" s="659"/>
      <c r="I14"/>
      <c r="K14" s="106"/>
      <c r="L14" s="106"/>
      <c r="M14" s="106"/>
      <c r="N14" s="106"/>
    </row>
    <row r="15" spans="1:16" ht="45.75" customHeight="1">
      <c r="A15" s="624"/>
      <c r="B15" s="629"/>
      <c r="C15" s="630"/>
      <c r="D15" s="629"/>
      <c r="E15" s="631"/>
      <c r="F15" s="117" t="s">
        <v>480</v>
      </c>
      <c r="G15" s="117" t="s">
        <v>481</v>
      </c>
      <c r="H15" s="659"/>
      <c r="K15" s="106"/>
      <c r="L15" s="106"/>
      <c r="M15" s="106"/>
      <c r="N15" s="106"/>
    </row>
    <row r="16" spans="1:16" ht="18" customHeight="1">
      <c r="A16" s="118" t="s">
        <v>482</v>
      </c>
      <c r="B16" s="119"/>
      <c r="C16" s="120"/>
      <c r="D16" s="121"/>
      <c r="E16" s="122">
        <v>0.25</v>
      </c>
      <c r="F16" s="123">
        <v>410.37150000000008</v>
      </c>
      <c r="G16" s="123"/>
      <c r="I16" s="112"/>
    </row>
    <row r="17" spans="1:9" ht="18" customHeight="1">
      <c r="A17" s="118" t="s">
        <v>483</v>
      </c>
      <c r="B17" s="119"/>
      <c r="C17" s="120"/>
      <c r="D17" s="121"/>
      <c r="E17" s="122">
        <v>0.37</v>
      </c>
      <c r="F17" s="123">
        <v>537.42150000000015</v>
      </c>
      <c r="G17" s="123"/>
      <c r="I17" s="112"/>
    </row>
    <row r="18" spans="1:9" ht="18" customHeight="1">
      <c r="A18" s="118" t="s">
        <v>484</v>
      </c>
      <c r="B18" s="119"/>
      <c r="C18" s="120"/>
      <c r="D18" s="121"/>
      <c r="E18" s="122">
        <v>0.55000000000000004</v>
      </c>
      <c r="F18" s="123">
        <v>600.94650000000013</v>
      </c>
      <c r="G18" s="123"/>
      <c r="I18" s="112"/>
    </row>
    <row r="19" spans="1:9" ht="18" customHeight="1">
      <c r="A19" s="118" t="s">
        <v>485</v>
      </c>
      <c r="B19" s="119"/>
      <c r="C19" s="120"/>
      <c r="D19" s="124"/>
      <c r="E19" s="122">
        <v>0.75</v>
      </c>
      <c r="F19" s="123">
        <v>665.74200000000019</v>
      </c>
      <c r="G19" s="123"/>
      <c r="I19" s="112"/>
    </row>
    <row r="20" spans="1:9" ht="18" customHeight="1">
      <c r="A20" s="125" t="s">
        <v>486</v>
      </c>
      <c r="B20" s="119">
        <v>100433857</v>
      </c>
      <c r="C20" s="126" t="s">
        <v>487</v>
      </c>
      <c r="D20" s="127">
        <v>100437873</v>
      </c>
      <c r="E20" s="122">
        <v>0.75</v>
      </c>
      <c r="F20" s="123">
        <v>673.36500000000012</v>
      </c>
      <c r="G20" s="123">
        <v>604.75800000000015</v>
      </c>
      <c r="H20" s="653">
        <v>32</v>
      </c>
      <c r="I20" s="112"/>
    </row>
    <row r="21" spans="1:9" ht="18" customHeight="1">
      <c r="A21" s="125" t="s">
        <v>488</v>
      </c>
      <c r="B21" s="128">
        <v>100045959</v>
      </c>
      <c r="C21" s="126" t="s">
        <v>489</v>
      </c>
      <c r="D21" s="129">
        <v>100088659</v>
      </c>
      <c r="E21" s="130">
        <v>1.1000000000000001</v>
      </c>
      <c r="F21" s="123">
        <v>673.36500000000012</v>
      </c>
      <c r="G21" s="123">
        <v>604.75800000000015</v>
      </c>
      <c r="H21" s="653">
        <v>32</v>
      </c>
      <c r="I21" s="112"/>
    </row>
    <row r="22" spans="1:9" ht="18" customHeight="1">
      <c r="A22" s="125" t="s">
        <v>490</v>
      </c>
      <c r="B22" s="128">
        <v>100045967</v>
      </c>
      <c r="C22" s="126" t="s">
        <v>491</v>
      </c>
      <c r="D22" s="131">
        <v>100088679</v>
      </c>
      <c r="E22" s="130">
        <v>1.5</v>
      </c>
      <c r="F22" s="123">
        <v>747.05400000000009</v>
      </c>
      <c r="G22" s="123">
        <v>674.63550000000021</v>
      </c>
      <c r="H22" s="653">
        <v>32</v>
      </c>
      <c r="I22" s="112"/>
    </row>
    <row r="23" spans="1:9" ht="18" customHeight="1">
      <c r="A23" s="125" t="s">
        <v>492</v>
      </c>
      <c r="B23" s="128">
        <v>100045975</v>
      </c>
      <c r="C23" s="126" t="s">
        <v>493</v>
      </c>
      <c r="D23" s="131">
        <v>100088699</v>
      </c>
      <c r="E23" s="130">
        <v>2.2000000000000002</v>
      </c>
      <c r="F23" s="123">
        <v>787.71</v>
      </c>
      <c r="G23" s="123">
        <v>714.02100000000019</v>
      </c>
      <c r="H23" s="653">
        <v>32</v>
      </c>
      <c r="I23" s="112"/>
    </row>
    <row r="24" spans="1:9" ht="18" customHeight="1">
      <c r="A24" s="125" t="s">
        <v>494</v>
      </c>
      <c r="B24" s="128">
        <v>100045983</v>
      </c>
      <c r="C24" s="126" t="s">
        <v>495</v>
      </c>
      <c r="D24" s="131">
        <v>100088719</v>
      </c>
      <c r="E24" s="130">
        <v>3</v>
      </c>
      <c r="F24" s="123">
        <v>928.73550000000023</v>
      </c>
      <c r="G24" s="123">
        <v>848.69400000000019</v>
      </c>
      <c r="H24" s="653">
        <v>32</v>
      </c>
      <c r="I24" s="112"/>
    </row>
    <row r="25" spans="1:9" ht="18" customHeight="1">
      <c r="A25" s="125" t="s">
        <v>496</v>
      </c>
      <c r="B25" s="128">
        <v>100045991</v>
      </c>
      <c r="C25" s="126" t="s">
        <v>497</v>
      </c>
      <c r="D25" s="131">
        <v>100088731</v>
      </c>
      <c r="E25" s="130">
        <v>4</v>
      </c>
      <c r="F25" s="123">
        <v>1139.6385000000002</v>
      </c>
      <c r="G25" s="123">
        <v>1021.4820000000002</v>
      </c>
      <c r="H25" s="653">
        <v>32</v>
      </c>
      <c r="I25" s="112"/>
    </row>
    <row r="26" spans="1:9" ht="18" customHeight="1">
      <c r="A26" s="132" t="s">
        <v>498</v>
      </c>
      <c r="B26" s="133">
        <v>100045999</v>
      </c>
      <c r="C26" s="134" t="s">
        <v>499</v>
      </c>
      <c r="D26" s="135">
        <v>100088743</v>
      </c>
      <c r="E26" s="136">
        <v>5.5</v>
      </c>
      <c r="F26" s="123">
        <v>1444.5585000000005</v>
      </c>
      <c r="G26" s="123">
        <v>1311.1560000000004</v>
      </c>
      <c r="H26" s="653">
        <v>32</v>
      </c>
      <c r="I26" s="112"/>
    </row>
    <row r="27" spans="1:9" ht="7.95" customHeight="1">
      <c r="A27" s="626"/>
      <c r="B27" s="626"/>
      <c r="C27" s="626"/>
      <c r="D27" s="627"/>
      <c r="E27" s="626"/>
      <c r="F27" s="626"/>
      <c r="G27" s="626"/>
      <c r="I27" s="112"/>
    </row>
    <row r="28" spans="1:9" ht="18" customHeight="1">
      <c r="A28" s="137"/>
      <c r="B28" s="138"/>
      <c r="C28" s="139" t="s">
        <v>500</v>
      </c>
      <c r="D28" s="127">
        <v>100438143</v>
      </c>
      <c r="E28" s="140">
        <v>0.75</v>
      </c>
      <c r="F28" s="123">
        <v>555.24480000000005</v>
      </c>
      <c r="G28" s="123">
        <v>503.08170000000007</v>
      </c>
      <c r="H28" s="653">
        <v>40</v>
      </c>
      <c r="I28" s="112"/>
    </row>
    <row r="29" spans="1:9" ht="18" customHeight="1">
      <c r="A29" s="137" t="s">
        <v>501</v>
      </c>
      <c r="B29" s="138">
        <v>100046007</v>
      </c>
      <c r="C29" s="139" t="s">
        <v>502</v>
      </c>
      <c r="D29" s="129">
        <v>100123397</v>
      </c>
      <c r="E29" s="140">
        <v>1.1000000000000001</v>
      </c>
      <c r="F29" s="123">
        <v>606.02850000000012</v>
      </c>
      <c r="G29" s="123">
        <v>550.12650000000008</v>
      </c>
      <c r="H29" s="653">
        <v>40</v>
      </c>
      <c r="I29" s="112"/>
    </row>
    <row r="30" spans="1:9" ht="18" customHeight="1">
      <c r="A30" s="125" t="s">
        <v>503</v>
      </c>
      <c r="B30" s="128">
        <v>100046015</v>
      </c>
      <c r="C30" s="126" t="s">
        <v>504</v>
      </c>
      <c r="D30" s="131">
        <v>100123417</v>
      </c>
      <c r="E30" s="130">
        <v>1.5</v>
      </c>
      <c r="F30" s="123">
        <v>678.44700000000012</v>
      </c>
      <c r="G30" s="123">
        <v>617.46300000000008</v>
      </c>
      <c r="H30" s="653">
        <v>40</v>
      </c>
      <c r="I30" s="112"/>
    </row>
    <row r="31" spans="1:9" ht="18" customHeight="1">
      <c r="A31" s="125" t="s">
        <v>505</v>
      </c>
      <c r="B31" s="128">
        <v>100046023</v>
      </c>
      <c r="C31" s="126" t="s">
        <v>506</v>
      </c>
      <c r="D31" s="131">
        <v>100123437</v>
      </c>
      <c r="E31" s="130">
        <v>2.2000000000000002</v>
      </c>
      <c r="F31" s="123">
        <v>757.21800000000019</v>
      </c>
      <c r="G31" s="123">
        <v>689.88150000000019</v>
      </c>
      <c r="H31" s="653">
        <v>40</v>
      </c>
      <c r="I31" s="112"/>
    </row>
    <row r="32" spans="1:9" ht="18" customHeight="1">
      <c r="A32" s="125" t="s">
        <v>507</v>
      </c>
      <c r="B32" s="128">
        <v>100046031</v>
      </c>
      <c r="C32" s="126" t="s">
        <v>508</v>
      </c>
      <c r="D32" s="131">
        <v>100123537</v>
      </c>
      <c r="E32" s="130">
        <v>3</v>
      </c>
      <c r="F32" s="123">
        <v>955.41600000000017</v>
      </c>
      <c r="G32" s="123">
        <v>849.96450000000027</v>
      </c>
      <c r="H32" s="653">
        <v>40</v>
      </c>
      <c r="I32" s="112"/>
    </row>
    <row r="33" spans="1:9" ht="18" customHeight="1">
      <c r="A33" s="125" t="s">
        <v>509</v>
      </c>
      <c r="B33" s="128">
        <v>100046039</v>
      </c>
      <c r="C33" s="126" t="s">
        <v>510</v>
      </c>
      <c r="D33" s="131">
        <v>100123549</v>
      </c>
      <c r="E33" s="130">
        <v>4</v>
      </c>
      <c r="F33" s="123">
        <v>1090.0890000000004</v>
      </c>
      <c r="G33" s="123">
        <v>978.28500000000008</v>
      </c>
      <c r="H33" s="653">
        <v>40</v>
      </c>
      <c r="I33" s="112"/>
    </row>
    <row r="34" spans="1:9" ht="18" customHeight="1">
      <c r="A34" s="125" t="s">
        <v>511</v>
      </c>
      <c r="B34" s="128">
        <v>100046047</v>
      </c>
      <c r="C34" s="126" t="s">
        <v>512</v>
      </c>
      <c r="D34" s="131">
        <v>100123561</v>
      </c>
      <c r="E34" s="130">
        <v>5.5</v>
      </c>
      <c r="F34" s="123">
        <v>1459.8045000000004</v>
      </c>
      <c r="G34" s="123">
        <v>1320.0495000000001</v>
      </c>
      <c r="H34" s="653">
        <v>40</v>
      </c>
      <c r="I34" s="112"/>
    </row>
    <row r="35" spans="1:9" ht="18" customHeight="1">
      <c r="A35" s="125" t="s">
        <v>513</v>
      </c>
      <c r="B35" s="128">
        <v>100046055</v>
      </c>
      <c r="C35" s="126" t="s">
        <v>514</v>
      </c>
      <c r="D35" s="131">
        <v>100123573</v>
      </c>
      <c r="E35" s="130">
        <v>7.5</v>
      </c>
      <c r="F35" s="123">
        <v>1495.3785000000003</v>
      </c>
      <c r="G35" s="123">
        <v>1359.4350000000002</v>
      </c>
      <c r="H35" s="653">
        <v>40</v>
      </c>
      <c r="I35" s="112"/>
    </row>
    <row r="36" spans="1:9" ht="7.95" customHeight="1">
      <c r="A36" s="626"/>
      <c r="B36" s="626"/>
      <c r="C36" s="626"/>
      <c r="D36" s="626"/>
      <c r="E36" s="626"/>
      <c r="F36" s="626"/>
      <c r="G36" s="626"/>
      <c r="I36" s="112"/>
    </row>
    <row r="37" spans="1:9" ht="18" customHeight="1">
      <c r="A37" s="125" t="s">
        <v>515</v>
      </c>
      <c r="B37" s="128">
        <v>100046063</v>
      </c>
      <c r="C37" s="126" t="s">
        <v>516</v>
      </c>
      <c r="D37" s="131">
        <v>100123457</v>
      </c>
      <c r="E37" s="130">
        <v>1.1000000000000001</v>
      </c>
      <c r="F37" s="123">
        <v>707.66850000000011</v>
      </c>
      <c r="G37" s="123">
        <v>639.06150000000014</v>
      </c>
      <c r="H37" s="653">
        <v>50</v>
      </c>
      <c r="I37" s="112"/>
    </row>
    <row r="38" spans="1:9" ht="18" customHeight="1">
      <c r="A38" s="125" t="s">
        <v>517</v>
      </c>
      <c r="B38" s="128">
        <v>100046071</v>
      </c>
      <c r="C38" s="126" t="s">
        <v>518</v>
      </c>
      <c r="D38" s="131">
        <v>100123477</v>
      </c>
      <c r="E38" s="130">
        <v>1.5</v>
      </c>
      <c r="F38" s="123">
        <v>783.89850000000013</v>
      </c>
      <c r="G38" s="123">
        <v>711.48000000000013</v>
      </c>
      <c r="H38" s="653">
        <v>50</v>
      </c>
      <c r="I38" s="112"/>
    </row>
    <row r="39" spans="1:9" ht="18" customHeight="1">
      <c r="A39" s="125" t="s">
        <v>519</v>
      </c>
      <c r="B39" s="128">
        <v>100046079</v>
      </c>
      <c r="C39" s="126" t="s">
        <v>520</v>
      </c>
      <c r="D39" s="131">
        <v>100123497</v>
      </c>
      <c r="E39" s="130">
        <v>2.2000000000000002</v>
      </c>
      <c r="F39" s="123">
        <v>824.55450000000019</v>
      </c>
      <c r="G39" s="123">
        <v>750.86550000000022</v>
      </c>
      <c r="H39" s="653">
        <v>50</v>
      </c>
      <c r="I39" s="112"/>
    </row>
    <row r="40" spans="1:9" ht="18" customHeight="1">
      <c r="A40" s="125" t="s">
        <v>521</v>
      </c>
      <c r="B40" s="128">
        <v>100046087</v>
      </c>
      <c r="C40" s="126" t="s">
        <v>522</v>
      </c>
      <c r="D40" s="131">
        <v>100123645</v>
      </c>
      <c r="E40" s="130">
        <v>3</v>
      </c>
      <c r="F40" s="123">
        <v>965.58000000000015</v>
      </c>
      <c r="G40" s="123">
        <v>886.80900000000008</v>
      </c>
      <c r="H40" s="653">
        <v>50</v>
      </c>
      <c r="I40" s="112"/>
    </row>
    <row r="41" spans="1:9" ht="18" customHeight="1">
      <c r="A41" s="125" t="s">
        <v>523</v>
      </c>
      <c r="B41" s="128">
        <v>100046095</v>
      </c>
      <c r="C41" s="126" t="s">
        <v>524</v>
      </c>
      <c r="D41" s="131">
        <v>100123657</v>
      </c>
      <c r="E41" s="130">
        <v>4</v>
      </c>
      <c r="F41" s="123">
        <v>1116.7695000000001</v>
      </c>
      <c r="G41" s="123">
        <v>1018.9410000000001</v>
      </c>
      <c r="H41" s="653">
        <v>50</v>
      </c>
      <c r="I41" s="112"/>
    </row>
    <row r="42" spans="1:9" ht="18" customHeight="1">
      <c r="A42" s="125" t="s">
        <v>525</v>
      </c>
      <c r="B42" s="128">
        <v>100046103</v>
      </c>
      <c r="C42" s="126" t="s">
        <v>526</v>
      </c>
      <c r="D42" s="131">
        <v>100123585</v>
      </c>
      <c r="E42" s="130">
        <v>3</v>
      </c>
      <c r="F42" s="123">
        <v>1043.0529241000002</v>
      </c>
      <c r="G42" s="123">
        <v>933.20629269999995</v>
      </c>
      <c r="H42" s="653">
        <v>50</v>
      </c>
      <c r="I42" s="112"/>
    </row>
    <row r="43" spans="1:9" ht="18" customHeight="1">
      <c r="A43" s="125" t="s">
        <v>527</v>
      </c>
      <c r="B43" s="128">
        <v>100046111</v>
      </c>
      <c r="C43" s="126" t="s">
        <v>528</v>
      </c>
      <c r="D43" s="131">
        <v>100123597</v>
      </c>
      <c r="E43" s="130">
        <v>4</v>
      </c>
      <c r="F43" s="123">
        <v>1187.4497866000002</v>
      </c>
      <c r="G43" s="123">
        <v>1074.2076411</v>
      </c>
      <c r="H43" s="653">
        <v>50</v>
      </c>
      <c r="I43" s="112"/>
    </row>
    <row r="44" spans="1:9" ht="18" customHeight="1">
      <c r="A44" s="125" t="s">
        <v>529</v>
      </c>
      <c r="B44" s="128">
        <v>100046119</v>
      </c>
      <c r="C44" s="126" t="s">
        <v>530</v>
      </c>
      <c r="D44" s="131">
        <v>100123609</v>
      </c>
      <c r="E44" s="130">
        <v>5.5</v>
      </c>
      <c r="F44" s="123">
        <v>1476.2435116000001</v>
      </c>
      <c r="G44" s="123">
        <v>1364.6816205</v>
      </c>
      <c r="H44" s="653">
        <v>50</v>
      </c>
      <c r="I44" s="112"/>
    </row>
    <row r="45" spans="1:9" ht="18" customHeight="1">
      <c r="A45" s="125" t="s">
        <v>531</v>
      </c>
      <c r="B45" s="128">
        <v>100046127</v>
      </c>
      <c r="C45" s="126" t="s">
        <v>532</v>
      </c>
      <c r="D45" s="131">
        <v>100123621</v>
      </c>
      <c r="E45" s="130">
        <v>7.5</v>
      </c>
      <c r="F45" s="123">
        <v>1677.8390343000001</v>
      </c>
      <c r="G45" s="123">
        <v>1506.8381438000001</v>
      </c>
      <c r="H45" s="653">
        <v>50</v>
      </c>
      <c r="I45" s="112"/>
    </row>
    <row r="46" spans="1:9" ht="18" customHeight="1">
      <c r="A46" s="125" t="s">
        <v>533</v>
      </c>
      <c r="B46" s="128">
        <v>100046135</v>
      </c>
      <c r="C46" s="126" t="s">
        <v>534</v>
      </c>
      <c r="D46" s="131">
        <v>100123633</v>
      </c>
      <c r="E46" s="130">
        <v>11</v>
      </c>
      <c r="F46" s="123">
        <v>2227.6672814000003</v>
      </c>
      <c r="G46" s="123">
        <v>2039.6888203999999</v>
      </c>
      <c r="H46" s="653">
        <v>50</v>
      </c>
      <c r="I46" s="112"/>
    </row>
    <row r="47" spans="1:9" ht="18" customHeight="1">
      <c r="A47" s="125" t="s">
        <v>535</v>
      </c>
      <c r="B47" s="128">
        <v>100046143</v>
      </c>
      <c r="C47" s="126" t="s">
        <v>536</v>
      </c>
      <c r="D47" s="131">
        <v>100123669</v>
      </c>
      <c r="E47" s="130">
        <v>5.5</v>
      </c>
      <c r="F47" s="123">
        <v>1396.2795000000003</v>
      </c>
      <c r="G47" s="123">
        <v>1288.2870000000003</v>
      </c>
      <c r="H47" s="653">
        <v>50</v>
      </c>
      <c r="I47" s="112"/>
    </row>
    <row r="48" spans="1:9" ht="18" customHeight="1">
      <c r="A48" s="125" t="s">
        <v>537</v>
      </c>
      <c r="B48" s="128">
        <v>100046151</v>
      </c>
      <c r="C48" s="126" t="s">
        <v>538</v>
      </c>
      <c r="D48" s="131">
        <v>100123681</v>
      </c>
      <c r="E48" s="130">
        <v>7.5</v>
      </c>
      <c r="F48" s="123">
        <v>1607.1825000000001</v>
      </c>
      <c r="G48" s="123">
        <v>1431.8535000000004</v>
      </c>
      <c r="H48" s="653">
        <v>50</v>
      </c>
      <c r="I48" s="112"/>
    </row>
    <row r="49" spans="1:14" ht="18" customHeight="1">
      <c r="A49" s="125" t="s">
        <v>539</v>
      </c>
      <c r="B49" s="128">
        <v>100046159</v>
      </c>
      <c r="C49" s="126" t="s">
        <v>540</v>
      </c>
      <c r="D49" s="131">
        <v>100123693</v>
      </c>
      <c r="E49" s="130">
        <v>11</v>
      </c>
      <c r="F49" s="123">
        <v>2143.3335000000006</v>
      </c>
      <c r="G49" s="123">
        <v>1943.8650000000002</v>
      </c>
      <c r="H49" s="653">
        <v>50</v>
      </c>
      <c r="I49" s="112"/>
    </row>
    <row r="50" spans="1:14" ht="18" customHeight="1">
      <c r="A50" s="125" t="s">
        <v>541</v>
      </c>
      <c r="B50" s="128">
        <v>100046167</v>
      </c>
      <c r="C50" s="126" t="s">
        <v>542</v>
      </c>
      <c r="D50" s="131">
        <v>100123705</v>
      </c>
      <c r="E50" s="130">
        <v>15</v>
      </c>
      <c r="F50" s="123">
        <v>2298.3345000000008</v>
      </c>
      <c r="G50" s="123">
        <v>2091.2430000000004</v>
      </c>
      <c r="H50" s="653">
        <v>50</v>
      </c>
      <c r="I50" s="112"/>
    </row>
    <row r="51" spans="1:14" ht="18" customHeight="1">
      <c r="A51" s="125" t="s">
        <v>543</v>
      </c>
      <c r="B51" s="128">
        <v>100046175</v>
      </c>
      <c r="C51" s="126" t="s">
        <v>544</v>
      </c>
      <c r="D51" s="131">
        <v>100123717</v>
      </c>
      <c r="E51" s="130">
        <v>18.5</v>
      </c>
      <c r="F51" s="123">
        <v>2446.9830000000006</v>
      </c>
      <c r="G51" s="123">
        <v>2203.0470000000005</v>
      </c>
      <c r="H51" s="653">
        <v>50</v>
      </c>
      <c r="I51" s="112"/>
    </row>
    <row r="52" spans="1:14" ht="18" customHeight="1">
      <c r="A52" s="125" t="s">
        <v>545</v>
      </c>
      <c r="B52" s="128">
        <v>100046183</v>
      </c>
      <c r="C52" s="126" t="s">
        <v>546</v>
      </c>
      <c r="D52" s="131">
        <v>100123729</v>
      </c>
      <c r="E52" s="130">
        <v>22</v>
      </c>
      <c r="F52" s="123">
        <v>2923.4205000000006</v>
      </c>
      <c r="G52" s="123">
        <v>2659.1565000000005</v>
      </c>
      <c r="H52" s="653">
        <v>50</v>
      </c>
      <c r="I52" s="112"/>
    </row>
    <row r="53" spans="1:14" ht="9" customHeight="1">
      <c r="A53" s="626"/>
      <c r="B53" s="626"/>
      <c r="C53" s="626"/>
      <c r="D53" s="626"/>
      <c r="E53" s="626"/>
      <c r="F53" s="626"/>
      <c r="G53" s="626"/>
      <c r="I53" s="112"/>
    </row>
    <row r="54" spans="1:14" ht="18" customHeight="1">
      <c r="A54" s="125" t="s">
        <v>547</v>
      </c>
      <c r="B54" s="128">
        <v>100046191</v>
      </c>
      <c r="C54" s="126" t="s">
        <v>548</v>
      </c>
      <c r="D54" s="131">
        <v>100123517</v>
      </c>
      <c r="E54" s="130">
        <v>2.2000000000000002</v>
      </c>
      <c r="F54" s="123">
        <v>871.56300000000022</v>
      </c>
      <c r="G54" s="123">
        <v>766.11150000000009</v>
      </c>
      <c r="H54" s="653">
        <v>65</v>
      </c>
      <c r="I54" s="112"/>
    </row>
    <row r="55" spans="1:14" ht="18" customHeight="1">
      <c r="A55" s="125" t="s">
        <v>549</v>
      </c>
      <c r="B55" s="128">
        <v>100046199</v>
      </c>
      <c r="C55" s="126" t="s">
        <v>550</v>
      </c>
      <c r="D55" s="131">
        <v>100123765</v>
      </c>
      <c r="E55" s="130">
        <v>3</v>
      </c>
      <c r="F55" s="123">
        <v>1015.1295000000002</v>
      </c>
      <c r="G55" s="123">
        <v>902.05500000000018</v>
      </c>
      <c r="H55" s="653">
        <v>65</v>
      </c>
      <c r="I55" s="112"/>
    </row>
    <row r="56" spans="1:14" ht="18" customHeight="1">
      <c r="A56" s="125" t="s">
        <v>551</v>
      </c>
      <c r="B56" s="128">
        <v>100046207</v>
      </c>
      <c r="C56" s="126" t="s">
        <v>552</v>
      </c>
      <c r="D56" s="131">
        <v>100123777</v>
      </c>
      <c r="E56" s="130">
        <v>4</v>
      </c>
      <c r="F56" s="123">
        <v>1151.0730000000001</v>
      </c>
      <c r="G56" s="123">
        <v>1032.9165000000003</v>
      </c>
      <c r="H56" s="653">
        <v>65</v>
      </c>
      <c r="I56" s="112"/>
    </row>
    <row r="57" spans="1:14" ht="18" customHeight="1">
      <c r="A57" s="125" t="s">
        <v>553</v>
      </c>
      <c r="B57" s="128">
        <v>100046215</v>
      </c>
      <c r="C57" s="126" t="s">
        <v>554</v>
      </c>
      <c r="D57" s="131">
        <v>100123789</v>
      </c>
      <c r="E57" s="130">
        <v>5.5</v>
      </c>
      <c r="F57" s="123">
        <v>1431.8535000000004</v>
      </c>
      <c r="G57" s="123">
        <v>1300.9920000000004</v>
      </c>
      <c r="H57" s="653">
        <v>65</v>
      </c>
      <c r="I57" s="112"/>
    </row>
    <row r="58" spans="1:14" ht="18" customHeight="1">
      <c r="A58" s="125" t="s">
        <v>555</v>
      </c>
      <c r="B58" s="128">
        <v>100046223</v>
      </c>
      <c r="C58" s="126" t="s">
        <v>556</v>
      </c>
      <c r="D58" s="131">
        <v>100123741</v>
      </c>
      <c r="E58" s="130">
        <v>5.5</v>
      </c>
      <c r="F58" s="123">
        <v>1502.8475395999999</v>
      </c>
      <c r="G58" s="123">
        <v>1378.8587670000002</v>
      </c>
      <c r="H58" s="653">
        <v>65</v>
      </c>
      <c r="I58" s="112"/>
      <c r="J58" s="141"/>
      <c r="L58" s="113"/>
      <c r="M58" s="113"/>
      <c r="N58" s="113"/>
    </row>
    <row r="59" spans="1:14" ht="18" customHeight="1">
      <c r="A59" s="125" t="s">
        <v>557</v>
      </c>
      <c r="B59" s="128">
        <v>100046231</v>
      </c>
      <c r="C59" s="126" t="s">
        <v>558</v>
      </c>
      <c r="D59" s="131">
        <v>100123801</v>
      </c>
      <c r="E59" s="130">
        <v>7.5</v>
      </c>
      <c r="F59" s="123">
        <v>1467.4275000000002</v>
      </c>
      <c r="G59" s="123">
        <v>1334.0250000000001</v>
      </c>
      <c r="H59" s="653">
        <v>65</v>
      </c>
      <c r="I59" s="112"/>
    </row>
    <row r="60" spans="1:14" ht="18" customHeight="1">
      <c r="A60" s="125" t="s">
        <v>559</v>
      </c>
      <c r="B60" s="128">
        <v>100046239</v>
      </c>
      <c r="C60" s="126" t="s">
        <v>560</v>
      </c>
      <c r="D60" s="131">
        <v>100123813</v>
      </c>
      <c r="E60" s="130">
        <v>11</v>
      </c>
      <c r="F60" s="123">
        <v>2163.6615000000002</v>
      </c>
      <c r="G60" s="123">
        <v>1957.8405000000005</v>
      </c>
      <c r="H60" s="653">
        <v>65</v>
      </c>
      <c r="I60" s="112"/>
    </row>
    <row r="61" spans="1:14" ht="18" customHeight="1">
      <c r="A61" s="125" t="s">
        <v>561</v>
      </c>
      <c r="B61" s="128">
        <v>100046247</v>
      </c>
      <c r="C61" s="126" t="s">
        <v>562</v>
      </c>
      <c r="D61" s="131">
        <v>100123753</v>
      </c>
      <c r="E61" s="130">
        <v>7.5</v>
      </c>
      <c r="F61" s="123">
        <v>1540.7932848000003</v>
      </c>
      <c r="G61" s="123">
        <v>1412.2538232000002</v>
      </c>
      <c r="H61" s="653">
        <v>65</v>
      </c>
      <c r="I61" s="112"/>
      <c r="J61" s="141"/>
      <c r="L61" s="113"/>
      <c r="M61" s="113"/>
      <c r="N61" s="113"/>
    </row>
    <row r="62" spans="1:14" ht="18" customHeight="1">
      <c r="A62" s="125" t="s">
        <v>563</v>
      </c>
      <c r="B62" s="128">
        <v>100046255</v>
      </c>
      <c r="C62" s="126" t="s">
        <v>564</v>
      </c>
      <c r="D62" s="131">
        <v>100123825</v>
      </c>
      <c r="E62" s="130">
        <v>15</v>
      </c>
      <c r="F62" s="123">
        <v>2313.5805000000009</v>
      </c>
      <c r="G62" s="123">
        <v>2102.6775000000002</v>
      </c>
      <c r="H62" s="653">
        <v>65</v>
      </c>
      <c r="I62" s="112"/>
    </row>
    <row r="63" spans="1:14" ht="18" customHeight="1">
      <c r="A63" s="125" t="s">
        <v>565</v>
      </c>
      <c r="B63" s="128">
        <v>100046263</v>
      </c>
      <c r="C63" s="126" t="s">
        <v>566</v>
      </c>
      <c r="D63" s="131">
        <v>100123837</v>
      </c>
      <c r="E63" s="130">
        <v>18.5</v>
      </c>
      <c r="F63" s="123">
        <v>2433.0075000000006</v>
      </c>
      <c r="G63" s="123">
        <v>2217.0225000000005</v>
      </c>
      <c r="H63" s="653">
        <v>65</v>
      </c>
      <c r="I63" s="112"/>
      <c r="K63" s="106"/>
      <c r="L63" s="106"/>
      <c r="M63" s="106"/>
      <c r="N63" s="106"/>
    </row>
    <row r="64" spans="1:14" ht="18" customHeight="1">
      <c r="A64" s="125" t="s">
        <v>567</v>
      </c>
      <c r="B64" s="128">
        <v>100046271</v>
      </c>
      <c r="C64" s="126" t="s">
        <v>568</v>
      </c>
      <c r="D64" s="131">
        <v>100123849</v>
      </c>
      <c r="E64" s="130">
        <v>22</v>
      </c>
      <c r="F64" s="123">
        <v>2948.8305000000009</v>
      </c>
      <c r="G64" s="123">
        <v>2682.0255000000006</v>
      </c>
      <c r="H64" s="653">
        <v>65</v>
      </c>
      <c r="I64" s="112"/>
      <c r="K64" s="106"/>
      <c r="L64" s="106"/>
      <c r="M64" s="106"/>
      <c r="N64" s="106"/>
    </row>
    <row r="65" spans="1:14" ht="18" customHeight="1">
      <c r="A65" s="125" t="s">
        <v>569</v>
      </c>
      <c r="B65" s="128">
        <v>100046279</v>
      </c>
      <c r="C65" s="126" t="s">
        <v>570</v>
      </c>
      <c r="D65" s="131">
        <v>100123861</v>
      </c>
      <c r="E65" s="130">
        <v>30</v>
      </c>
      <c r="F65" s="123">
        <v>3840.721500000001</v>
      </c>
      <c r="G65" s="123">
        <v>3529.4490000000005</v>
      </c>
      <c r="H65" s="653">
        <v>65</v>
      </c>
      <c r="I65" s="112"/>
      <c r="K65" s="106"/>
      <c r="L65" s="106"/>
      <c r="M65" s="106"/>
      <c r="N65" s="106"/>
    </row>
    <row r="66" spans="1:14" ht="32.25" customHeight="1">
      <c r="A66" s="628" t="s">
        <v>571</v>
      </c>
      <c r="B66" s="628"/>
      <c r="C66" s="628"/>
      <c r="D66" s="628"/>
      <c r="E66" s="628"/>
      <c r="F66" s="628"/>
      <c r="G66" s="628"/>
      <c r="I66" s="112"/>
      <c r="J66" s="105"/>
      <c r="K66" s="105"/>
      <c r="L66" s="105"/>
      <c r="M66" s="105"/>
      <c r="N66" s="105"/>
    </row>
    <row r="67" spans="1:14" ht="18" customHeight="1">
      <c r="A67" s="624" t="s">
        <v>479</v>
      </c>
      <c r="B67" s="629" t="s">
        <v>450</v>
      </c>
      <c r="C67" s="630" t="s">
        <v>3513</v>
      </c>
      <c r="D67" s="629" t="s">
        <v>450</v>
      </c>
      <c r="E67" s="631" t="s">
        <v>446</v>
      </c>
      <c r="F67" s="625" t="s">
        <v>449</v>
      </c>
      <c r="G67" s="625"/>
      <c r="I67" s="112"/>
      <c r="K67" s="106"/>
      <c r="L67" s="106"/>
      <c r="M67" s="106"/>
      <c r="N67" s="106"/>
    </row>
    <row r="68" spans="1:14" ht="46.2" customHeight="1">
      <c r="A68" s="624"/>
      <c r="B68" s="629"/>
      <c r="C68" s="630"/>
      <c r="D68" s="629"/>
      <c r="E68" s="631"/>
      <c r="F68" s="117" t="s">
        <v>480</v>
      </c>
      <c r="G68" s="117" t="s">
        <v>481</v>
      </c>
      <c r="I68" s="112"/>
      <c r="K68" s="106"/>
      <c r="L68" s="106"/>
      <c r="M68" s="106"/>
      <c r="N68" s="106"/>
    </row>
    <row r="69" spans="1:14" ht="18" customHeight="1">
      <c r="A69" s="142" t="s">
        <v>572</v>
      </c>
      <c r="B69" s="128">
        <v>100046287</v>
      </c>
      <c r="C69" s="143" t="s">
        <v>573</v>
      </c>
      <c r="D69" s="144">
        <v>100123873</v>
      </c>
      <c r="E69" s="145">
        <v>3</v>
      </c>
      <c r="F69" s="123">
        <v>1072.3020000000004</v>
      </c>
      <c r="G69" s="123">
        <v>961.76850000000024</v>
      </c>
      <c r="H69" s="653">
        <v>80</v>
      </c>
      <c r="I69" s="112"/>
      <c r="K69" s="106"/>
      <c r="L69" s="106"/>
      <c r="M69" s="106"/>
      <c r="N69" s="106"/>
    </row>
    <row r="70" spans="1:14" ht="18" customHeight="1">
      <c r="A70" s="142" t="s">
        <v>574</v>
      </c>
      <c r="B70" s="128">
        <v>100046295</v>
      </c>
      <c r="C70" s="143" t="s">
        <v>575</v>
      </c>
      <c r="D70" s="144">
        <v>100123885</v>
      </c>
      <c r="E70" s="145">
        <v>4</v>
      </c>
      <c r="F70" s="123">
        <v>1206.9750000000001</v>
      </c>
      <c r="G70" s="123">
        <v>1091.3595000000003</v>
      </c>
      <c r="H70" s="653">
        <v>80</v>
      </c>
      <c r="I70" s="112"/>
      <c r="K70" s="106"/>
      <c r="L70" s="106"/>
      <c r="M70" s="106"/>
      <c r="N70" s="106"/>
    </row>
    <row r="71" spans="1:14" ht="18" customHeight="1">
      <c r="A71" s="142" t="s">
        <v>576</v>
      </c>
      <c r="B71" s="128">
        <v>100046303</v>
      </c>
      <c r="C71" s="143" t="s">
        <v>577</v>
      </c>
      <c r="D71" s="144">
        <v>100123897</v>
      </c>
      <c r="E71" s="145">
        <v>5.5</v>
      </c>
      <c r="F71" s="123">
        <v>1490.2965000000004</v>
      </c>
      <c r="G71" s="123">
        <v>1361.9760000000003</v>
      </c>
      <c r="H71" s="653">
        <v>80</v>
      </c>
      <c r="I71" s="112"/>
      <c r="K71" s="106"/>
      <c r="L71" s="106"/>
      <c r="M71" s="106"/>
      <c r="N71" s="106"/>
    </row>
    <row r="72" spans="1:14" ht="18" customHeight="1">
      <c r="A72" s="142" t="s">
        <v>578</v>
      </c>
      <c r="B72" s="128">
        <v>100046311</v>
      </c>
      <c r="C72" s="143" t="s">
        <v>579</v>
      </c>
      <c r="D72" s="144">
        <v>100123909</v>
      </c>
      <c r="E72" s="145">
        <v>7.5</v>
      </c>
      <c r="F72" s="123">
        <v>1525.8705</v>
      </c>
      <c r="G72" s="123">
        <v>1395.0090000000005</v>
      </c>
      <c r="H72" s="653">
        <v>80</v>
      </c>
      <c r="I72" s="112"/>
      <c r="K72" s="106"/>
      <c r="L72" s="106"/>
      <c r="M72" s="106"/>
      <c r="N72" s="106"/>
    </row>
    <row r="73" spans="1:14" ht="18" customHeight="1">
      <c r="A73" s="125" t="s">
        <v>580</v>
      </c>
      <c r="B73" s="128">
        <v>100046319</v>
      </c>
      <c r="C73" s="126" t="s">
        <v>581</v>
      </c>
      <c r="D73" s="131">
        <v>100123921</v>
      </c>
      <c r="E73" s="130">
        <v>11</v>
      </c>
      <c r="F73" s="123">
        <v>2239.8915000000006</v>
      </c>
      <c r="G73" s="123">
        <v>2015.0130000000006</v>
      </c>
      <c r="H73" s="653">
        <v>80</v>
      </c>
      <c r="I73" s="112"/>
      <c r="K73" s="106"/>
      <c r="L73" s="106"/>
      <c r="M73" s="106"/>
      <c r="N73" s="106"/>
    </row>
    <row r="74" spans="1:14" ht="22.95" customHeight="1">
      <c r="A74" s="142" t="s">
        <v>582</v>
      </c>
      <c r="B74" s="128">
        <v>100046327</v>
      </c>
      <c r="C74" s="126" t="s">
        <v>583</v>
      </c>
      <c r="D74" s="131">
        <v>100123933</v>
      </c>
      <c r="E74" s="130">
        <v>15</v>
      </c>
      <c r="F74" s="123">
        <v>2388.5400000000004</v>
      </c>
      <c r="G74" s="123">
        <v>2157.3090000000007</v>
      </c>
      <c r="H74" s="653">
        <v>80</v>
      </c>
      <c r="I74" s="112"/>
      <c r="K74" s="106"/>
      <c r="L74" s="106"/>
      <c r="M74" s="106"/>
      <c r="N74" s="106"/>
    </row>
    <row r="75" spans="1:14" ht="18" customHeight="1">
      <c r="A75" s="125" t="s">
        <v>584</v>
      </c>
      <c r="B75" s="128">
        <v>100046335</v>
      </c>
      <c r="C75" s="126" t="s">
        <v>1480</v>
      </c>
      <c r="D75" s="131">
        <v>100123945</v>
      </c>
      <c r="E75" s="130">
        <v>11</v>
      </c>
      <c r="F75" s="123">
        <v>2116.6530000000002</v>
      </c>
      <c r="G75" s="123">
        <v>1974.3570000000002</v>
      </c>
      <c r="H75" s="653">
        <v>80</v>
      </c>
      <c r="I75" s="112"/>
      <c r="K75" s="106"/>
      <c r="L75" s="106"/>
      <c r="M75" s="106"/>
      <c r="N75" s="106"/>
    </row>
    <row r="76" spans="1:14" ht="18" customHeight="1">
      <c r="A76" s="125" t="s">
        <v>585</v>
      </c>
      <c r="B76" s="128">
        <v>100046343</v>
      </c>
      <c r="C76" s="126" t="s">
        <v>1482</v>
      </c>
      <c r="D76" s="131">
        <v>100123957</v>
      </c>
      <c r="E76" s="130">
        <v>15</v>
      </c>
      <c r="F76" s="123">
        <v>2274.1950000000006</v>
      </c>
      <c r="G76" s="123">
        <v>2125.5465000000004</v>
      </c>
      <c r="H76" s="653">
        <v>80</v>
      </c>
      <c r="I76" s="112"/>
      <c r="K76" s="106"/>
      <c r="L76" s="106"/>
      <c r="M76" s="106"/>
      <c r="N76" s="106"/>
    </row>
    <row r="77" spans="1:14" ht="18" customHeight="1">
      <c r="A77" s="125" t="s">
        <v>586</v>
      </c>
      <c r="B77" s="128">
        <v>100046351</v>
      </c>
      <c r="C77" s="126" t="s">
        <v>587</v>
      </c>
      <c r="D77" s="131">
        <v>100123969</v>
      </c>
      <c r="E77" s="130">
        <v>18.5</v>
      </c>
      <c r="F77" s="123">
        <v>2509.2375000000002</v>
      </c>
      <c r="G77" s="123">
        <v>2270.3835000000004</v>
      </c>
      <c r="H77" s="653">
        <v>80</v>
      </c>
      <c r="I77" s="112"/>
      <c r="K77" s="106"/>
      <c r="L77" s="106"/>
      <c r="M77" s="106"/>
      <c r="N77" s="106"/>
    </row>
    <row r="78" spans="1:14" ht="18" customHeight="1">
      <c r="A78" s="125" t="s">
        <v>588</v>
      </c>
      <c r="B78" s="128">
        <v>100046359</v>
      </c>
      <c r="C78" s="126" t="s">
        <v>589</v>
      </c>
      <c r="D78" s="131">
        <v>100123981</v>
      </c>
      <c r="E78" s="130">
        <v>22</v>
      </c>
      <c r="F78" s="123">
        <v>2984.404500000001</v>
      </c>
      <c r="G78" s="123">
        <v>2726.4930000000008</v>
      </c>
      <c r="H78" s="653">
        <v>80</v>
      </c>
      <c r="I78" s="112"/>
      <c r="K78" s="106"/>
      <c r="L78" s="106"/>
      <c r="M78" s="106"/>
      <c r="N78" s="106"/>
    </row>
    <row r="79" spans="1:14" ht="18" customHeight="1">
      <c r="A79" s="146" t="s">
        <v>590</v>
      </c>
      <c r="B79" s="128">
        <v>100046367</v>
      </c>
      <c r="C79" s="147" t="s">
        <v>591</v>
      </c>
      <c r="D79" s="131">
        <v>100123993</v>
      </c>
      <c r="E79" s="130">
        <v>30</v>
      </c>
      <c r="F79" s="123">
        <v>3873.7545000000009</v>
      </c>
      <c r="G79" s="123">
        <v>3572.6460000000006</v>
      </c>
      <c r="H79" s="653">
        <v>80</v>
      </c>
      <c r="I79" s="112"/>
      <c r="K79" s="106"/>
      <c r="L79" s="106"/>
      <c r="M79" s="106"/>
      <c r="N79" s="106"/>
    </row>
    <row r="80" spans="1:14" ht="7.95" customHeight="1">
      <c r="A80" s="626"/>
      <c r="B80" s="626"/>
      <c r="C80" s="626"/>
      <c r="D80" s="626"/>
      <c r="E80" s="626"/>
      <c r="F80" s="626"/>
      <c r="G80" s="626"/>
      <c r="I80" s="112"/>
    </row>
    <row r="81" spans="1:14" ht="18" customHeight="1">
      <c r="A81" s="148" t="s">
        <v>592</v>
      </c>
      <c r="B81" s="128">
        <v>100046375</v>
      </c>
      <c r="C81" s="148" t="s">
        <v>592</v>
      </c>
      <c r="D81" s="149"/>
      <c r="E81" s="130">
        <v>2.2000000000000002</v>
      </c>
      <c r="F81" s="123">
        <v>851.23500000000013</v>
      </c>
      <c r="G81" s="123">
        <v>790.2510000000002</v>
      </c>
      <c r="H81" s="653">
        <v>100</v>
      </c>
      <c r="I81" s="112"/>
      <c r="K81" s="106"/>
      <c r="L81" s="106"/>
      <c r="M81" s="106"/>
      <c r="N81" s="106"/>
    </row>
    <row r="82" spans="1:14" ht="18" customHeight="1">
      <c r="A82" s="148" t="s">
        <v>593</v>
      </c>
      <c r="B82" s="128">
        <v>100046383</v>
      </c>
      <c r="C82" s="148" t="s">
        <v>593</v>
      </c>
      <c r="D82" s="150"/>
      <c r="E82" s="130">
        <v>4</v>
      </c>
      <c r="F82" s="123">
        <v>1124.3925000000002</v>
      </c>
      <c r="G82" s="123">
        <v>1051.9740000000002</v>
      </c>
      <c r="H82" s="653">
        <v>100</v>
      </c>
      <c r="I82" s="112"/>
      <c r="K82" s="106"/>
      <c r="L82" s="106"/>
      <c r="M82" s="106"/>
      <c r="N82" s="106"/>
    </row>
    <row r="83" spans="1:14" ht="18" customHeight="1">
      <c r="A83" s="125" t="s">
        <v>594</v>
      </c>
      <c r="B83" s="128">
        <v>100046391</v>
      </c>
      <c r="C83" s="126" t="s">
        <v>595</v>
      </c>
      <c r="D83" s="131">
        <v>100124005</v>
      </c>
      <c r="E83" s="130">
        <v>5.5</v>
      </c>
      <c r="F83" s="123">
        <v>1537.3050000000003</v>
      </c>
      <c r="G83" s="123">
        <v>1415.3370000000002</v>
      </c>
      <c r="H83" s="653">
        <v>100</v>
      </c>
      <c r="I83" s="112"/>
      <c r="K83" s="106"/>
      <c r="L83" s="106"/>
      <c r="M83" s="106"/>
      <c r="N83" s="106"/>
    </row>
    <row r="84" spans="1:14" ht="18" customHeight="1">
      <c r="A84" s="125" t="s">
        <v>596</v>
      </c>
      <c r="B84" s="128">
        <v>100046399</v>
      </c>
      <c r="C84" s="126" t="s">
        <v>597</v>
      </c>
      <c r="D84" s="131">
        <v>100124017</v>
      </c>
      <c r="E84" s="130">
        <v>7.5</v>
      </c>
      <c r="F84" s="123">
        <v>1572.8790000000006</v>
      </c>
      <c r="G84" s="123">
        <v>1450.9110000000003</v>
      </c>
      <c r="H84" s="653">
        <v>100</v>
      </c>
      <c r="I84" s="112"/>
      <c r="K84" s="106"/>
      <c r="L84" s="106"/>
      <c r="M84" s="106"/>
      <c r="N84" s="106"/>
    </row>
    <row r="85" spans="1:14" ht="18" customHeight="1">
      <c r="A85" s="148" t="s">
        <v>598</v>
      </c>
      <c r="B85" s="128">
        <v>100046407</v>
      </c>
      <c r="C85" s="148" t="s">
        <v>1483</v>
      </c>
      <c r="D85" s="146"/>
      <c r="E85" s="130">
        <v>11</v>
      </c>
      <c r="F85" s="123">
        <v>2225.9160000000006</v>
      </c>
      <c r="G85" s="123">
        <v>2065.8330000000005</v>
      </c>
      <c r="H85" s="653">
        <v>100</v>
      </c>
      <c r="I85" s="112"/>
      <c r="K85" s="106"/>
      <c r="L85" s="106"/>
      <c r="M85" s="106"/>
      <c r="N85" s="106"/>
    </row>
    <row r="86" spans="1:14" ht="18" customHeight="1">
      <c r="A86" s="148" t="s">
        <v>599</v>
      </c>
      <c r="B86" s="128">
        <v>100046415</v>
      </c>
      <c r="C86" s="148" t="s">
        <v>1484</v>
      </c>
      <c r="D86" s="151"/>
      <c r="E86" s="130">
        <v>15</v>
      </c>
      <c r="F86" s="123">
        <v>2426.6550000000002</v>
      </c>
      <c r="G86" s="123">
        <v>2217.0225000000005</v>
      </c>
      <c r="H86" s="653">
        <v>100</v>
      </c>
      <c r="I86" s="112"/>
      <c r="K86" s="106"/>
      <c r="L86" s="106"/>
      <c r="M86" s="106"/>
      <c r="N86" s="106"/>
    </row>
    <row r="87" spans="1:14" ht="18" customHeight="1">
      <c r="A87" s="148" t="s">
        <v>600</v>
      </c>
      <c r="B87" s="128">
        <v>100046423</v>
      </c>
      <c r="C87" s="126" t="s">
        <v>601</v>
      </c>
      <c r="D87" s="127">
        <v>100438167</v>
      </c>
      <c r="E87" s="130">
        <v>18.5</v>
      </c>
      <c r="F87" s="123">
        <v>2542.2705000000005</v>
      </c>
      <c r="G87" s="123">
        <v>2321.2035000000005</v>
      </c>
      <c r="H87" s="653">
        <v>100</v>
      </c>
      <c r="I87" s="112"/>
      <c r="K87" s="106"/>
      <c r="L87" s="106"/>
      <c r="M87" s="106"/>
      <c r="N87" s="106"/>
    </row>
    <row r="88" spans="1:14" ht="18" customHeight="1">
      <c r="A88" s="148" t="s">
        <v>602</v>
      </c>
      <c r="B88" s="128">
        <v>100046431</v>
      </c>
      <c r="C88" s="126" t="s">
        <v>603</v>
      </c>
      <c r="D88" s="127">
        <v>100438191</v>
      </c>
      <c r="E88" s="130">
        <v>22</v>
      </c>
      <c r="F88" s="123">
        <v>3019.9785000000002</v>
      </c>
      <c r="G88" s="123">
        <v>2776.0425000000005</v>
      </c>
      <c r="H88" s="653">
        <v>100</v>
      </c>
      <c r="I88" s="112"/>
      <c r="K88" s="106"/>
      <c r="L88" s="106"/>
      <c r="M88" s="106"/>
      <c r="N88" s="106"/>
    </row>
    <row r="89" spans="1:14" ht="18" customHeight="1">
      <c r="A89" s="148" t="s">
        <v>604</v>
      </c>
      <c r="B89" s="128">
        <v>100046439</v>
      </c>
      <c r="C89" s="126" t="s">
        <v>605</v>
      </c>
      <c r="D89" s="127">
        <v>100438215</v>
      </c>
      <c r="E89" s="130">
        <v>30</v>
      </c>
      <c r="F89" s="123">
        <v>3878.8365000000008</v>
      </c>
      <c r="G89" s="123">
        <v>3596.7855000000004</v>
      </c>
      <c r="H89" s="653">
        <v>100</v>
      </c>
      <c r="I89" s="112"/>
      <c r="K89" s="106"/>
      <c r="L89" s="106"/>
      <c r="M89" s="106"/>
      <c r="N89" s="106"/>
    </row>
    <row r="90" spans="1:14" ht="7.95" customHeight="1">
      <c r="A90" s="152"/>
      <c r="B90" s="153"/>
      <c r="C90" s="152"/>
      <c r="D90" s="152"/>
      <c r="E90" s="152"/>
      <c r="F90" s="152"/>
      <c r="G90" s="152"/>
      <c r="I90" s="112"/>
    </row>
    <row r="91" spans="1:14" ht="18" customHeight="1">
      <c r="A91" s="125" t="s">
        <v>606</v>
      </c>
      <c r="B91" s="128" t="s">
        <v>607</v>
      </c>
      <c r="C91" s="126" t="s">
        <v>608</v>
      </c>
      <c r="D91" s="154">
        <v>100124029</v>
      </c>
      <c r="E91" s="130">
        <v>5.5</v>
      </c>
      <c r="F91" s="123">
        <v>2147.1450000000004</v>
      </c>
      <c r="G91" s="123">
        <v>1914.6435000000004</v>
      </c>
      <c r="H91" s="653">
        <v>125</v>
      </c>
      <c r="I91" s="112"/>
      <c r="K91" s="106"/>
      <c r="L91" s="106"/>
      <c r="M91" s="106"/>
      <c r="N91" s="106"/>
    </row>
    <row r="92" spans="1:14" ht="18" customHeight="1">
      <c r="A92" s="125" t="s">
        <v>609</v>
      </c>
      <c r="B92" s="128" t="s">
        <v>610</v>
      </c>
      <c r="C92" s="126" t="s">
        <v>611</v>
      </c>
      <c r="D92" s="154">
        <v>100124041</v>
      </c>
      <c r="E92" s="130">
        <v>7.5</v>
      </c>
      <c r="F92" s="123">
        <v>2211.9405000000006</v>
      </c>
      <c r="G92" s="123">
        <v>1978.1685000000004</v>
      </c>
      <c r="H92" s="653">
        <v>125</v>
      </c>
      <c r="I92" s="112"/>
      <c r="K92" s="106"/>
      <c r="L92" s="106"/>
      <c r="M92" s="106"/>
      <c r="N92" s="106"/>
    </row>
    <row r="93" spans="1:14" ht="18" customHeight="1">
      <c r="A93" s="125" t="s">
        <v>612</v>
      </c>
      <c r="B93" s="128" t="s">
        <v>613</v>
      </c>
      <c r="C93" s="126" t="s">
        <v>1485</v>
      </c>
      <c r="D93" s="155">
        <v>100124053</v>
      </c>
      <c r="E93" s="130">
        <v>11</v>
      </c>
      <c r="F93" s="123">
        <v>2924.6910000000003</v>
      </c>
      <c r="G93" s="123">
        <v>2852.2725000000005</v>
      </c>
      <c r="H93" s="653">
        <v>125</v>
      </c>
      <c r="I93" s="112"/>
      <c r="K93" s="106"/>
      <c r="L93" s="106"/>
      <c r="M93" s="106"/>
      <c r="N93" s="106"/>
    </row>
    <row r="94" spans="1:14" ht="18" customHeight="1">
      <c r="A94" s="148" t="s">
        <v>614</v>
      </c>
      <c r="B94" s="128" t="s">
        <v>615</v>
      </c>
      <c r="C94" s="126" t="s">
        <v>1487</v>
      </c>
      <c r="D94" s="127">
        <v>100438239</v>
      </c>
      <c r="E94" s="130">
        <v>15</v>
      </c>
      <c r="F94" s="123">
        <v>3685.7205000000008</v>
      </c>
      <c r="G94" s="123">
        <v>3227.0700000000006</v>
      </c>
      <c r="H94" s="653">
        <v>125</v>
      </c>
      <c r="I94" s="112"/>
      <c r="K94" s="106"/>
      <c r="L94" s="106"/>
      <c r="M94" s="106"/>
      <c r="N94" s="106"/>
    </row>
    <row r="95" spans="1:14" ht="18" customHeight="1">
      <c r="A95" s="148" t="s">
        <v>616</v>
      </c>
      <c r="B95" s="128" t="s">
        <v>617</v>
      </c>
      <c r="C95" s="126" t="s">
        <v>1488</v>
      </c>
      <c r="D95" s="127">
        <v>100438263</v>
      </c>
      <c r="E95" s="130">
        <v>18.5</v>
      </c>
      <c r="F95" s="123">
        <v>4138.018500000001</v>
      </c>
      <c r="G95" s="123">
        <v>3657.7695000000008</v>
      </c>
      <c r="H95" s="653">
        <v>125</v>
      </c>
      <c r="I95" s="112"/>
      <c r="K95" s="106"/>
      <c r="L95" s="106"/>
      <c r="M95" s="106"/>
      <c r="N95" s="106"/>
    </row>
    <row r="96" spans="1:14" ht="18" customHeight="1">
      <c r="A96" s="148" t="s">
        <v>618</v>
      </c>
      <c r="B96" s="128" t="s">
        <v>619</v>
      </c>
      <c r="C96" s="126" t="s">
        <v>1489</v>
      </c>
      <c r="D96" s="127">
        <v>100438287</v>
      </c>
      <c r="E96" s="130">
        <v>22</v>
      </c>
      <c r="F96" s="123">
        <v>4282.8555000000006</v>
      </c>
      <c r="G96" s="123">
        <v>3796.2540000000008</v>
      </c>
      <c r="H96" s="653">
        <v>125</v>
      </c>
      <c r="I96" s="112"/>
      <c r="K96" s="106"/>
      <c r="L96" s="106"/>
      <c r="M96" s="106"/>
      <c r="N96" s="106"/>
    </row>
    <row r="97" spans="1:14" ht="18" customHeight="1">
      <c r="A97" s="125" t="s">
        <v>620</v>
      </c>
      <c r="B97" s="128" t="s">
        <v>621</v>
      </c>
      <c r="C97" s="126" t="s">
        <v>622</v>
      </c>
      <c r="D97" s="156">
        <v>100124065</v>
      </c>
      <c r="E97" s="130">
        <v>30</v>
      </c>
      <c r="F97" s="123">
        <v>5126.4675000000007</v>
      </c>
      <c r="G97" s="123">
        <v>4601.7510000000011</v>
      </c>
      <c r="H97" s="653">
        <v>125</v>
      </c>
      <c r="I97" s="112"/>
      <c r="K97" s="106"/>
      <c r="L97" s="106"/>
      <c r="M97" s="106"/>
      <c r="N97" s="106"/>
    </row>
    <row r="98" spans="1:14" ht="18" customHeight="1">
      <c r="A98" s="125" t="s">
        <v>623</v>
      </c>
      <c r="B98" s="128" t="s">
        <v>624</v>
      </c>
      <c r="C98" s="126" t="s">
        <v>625</v>
      </c>
      <c r="D98" s="154">
        <v>100124077</v>
      </c>
      <c r="E98" s="130">
        <v>37</v>
      </c>
      <c r="F98" s="123">
        <v>5567.331000000001</v>
      </c>
      <c r="G98" s="123">
        <v>5402.1660000000011</v>
      </c>
      <c r="H98" s="653">
        <v>125</v>
      </c>
      <c r="I98" s="112"/>
      <c r="K98" s="106"/>
      <c r="L98" s="106"/>
      <c r="M98" s="106"/>
      <c r="N98" s="106"/>
    </row>
    <row r="99" spans="1:14" ht="8.4" customHeight="1">
      <c r="A99" s="626"/>
      <c r="B99" s="626"/>
      <c r="C99" s="626"/>
      <c r="D99" s="626"/>
      <c r="E99" s="626"/>
      <c r="F99" s="626"/>
      <c r="G99" s="626"/>
      <c r="I99" s="112"/>
    </row>
    <row r="100" spans="1:14" ht="18" customHeight="1">
      <c r="A100" s="125" t="s">
        <v>626</v>
      </c>
      <c r="B100" s="128" t="s">
        <v>627</v>
      </c>
      <c r="C100" s="126" t="s">
        <v>1491</v>
      </c>
      <c r="D100" s="154">
        <v>100124089</v>
      </c>
      <c r="E100" s="130">
        <v>11</v>
      </c>
      <c r="F100" s="123">
        <v>4207.72012</v>
      </c>
      <c r="G100" s="123">
        <v>4053.1550400000001</v>
      </c>
      <c r="H100" s="653">
        <v>150</v>
      </c>
      <c r="I100" s="112"/>
      <c r="K100" s="106"/>
      <c r="L100" s="106"/>
      <c r="M100" s="106"/>
      <c r="N100" s="106"/>
    </row>
    <row r="101" spans="1:14" ht="18" customHeight="1">
      <c r="A101" s="125" t="s">
        <v>628</v>
      </c>
      <c r="B101" s="128" t="s">
        <v>629</v>
      </c>
      <c r="C101" s="126" t="s">
        <v>1493</v>
      </c>
      <c r="D101" s="154">
        <v>100124101</v>
      </c>
      <c r="E101" s="130">
        <v>15</v>
      </c>
      <c r="F101" s="123">
        <v>4405.2667300000003</v>
      </c>
      <c r="G101" s="123">
        <v>4251.3494499999997</v>
      </c>
      <c r="H101" s="653">
        <v>150</v>
      </c>
      <c r="I101" s="112"/>
      <c r="K101" s="106"/>
      <c r="L101" s="106"/>
      <c r="M101" s="106"/>
      <c r="N101" s="106"/>
    </row>
    <row r="102" spans="1:14" ht="18" customHeight="1">
      <c r="A102" s="125" t="s">
        <v>630</v>
      </c>
      <c r="B102" s="128" t="s">
        <v>631</v>
      </c>
      <c r="C102" s="126" t="s">
        <v>1495</v>
      </c>
      <c r="D102" s="154">
        <v>100124113</v>
      </c>
      <c r="E102" s="130">
        <v>18.5</v>
      </c>
      <c r="F102" s="123">
        <v>4911.8787200000006</v>
      </c>
      <c r="G102" s="123">
        <v>4757.96144</v>
      </c>
      <c r="H102" s="653">
        <v>150</v>
      </c>
      <c r="I102" s="112"/>
      <c r="K102" s="106"/>
      <c r="L102" s="106"/>
      <c r="M102" s="106"/>
      <c r="N102" s="106"/>
    </row>
    <row r="103" spans="1:14" ht="18" customHeight="1">
      <c r="A103" s="148" t="s">
        <v>632</v>
      </c>
      <c r="B103" s="128" t="s">
        <v>633</v>
      </c>
      <c r="C103" s="148" t="s">
        <v>632</v>
      </c>
      <c r="D103" s="149"/>
      <c r="E103" s="130">
        <v>22</v>
      </c>
      <c r="F103" s="123">
        <v>5258.8404</v>
      </c>
      <c r="G103" s="123">
        <v>5036.3211000000001</v>
      </c>
      <c r="H103" s="653">
        <v>150</v>
      </c>
      <c r="I103" s="112"/>
      <c r="K103" s="106"/>
      <c r="L103" s="106"/>
      <c r="M103" s="106"/>
      <c r="N103" s="106"/>
    </row>
    <row r="104" spans="1:14" ht="18" customHeight="1">
      <c r="A104" s="148" t="s">
        <v>634</v>
      </c>
      <c r="B104" s="128" t="s">
        <v>635</v>
      </c>
      <c r="C104" s="148" t="s">
        <v>634</v>
      </c>
      <c r="D104" s="157"/>
      <c r="E104" s="130">
        <v>30</v>
      </c>
      <c r="F104" s="123">
        <v>6338.1723699999993</v>
      </c>
      <c r="G104" s="123">
        <v>6116.30087</v>
      </c>
      <c r="H104" s="653">
        <v>150</v>
      </c>
      <c r="I104" s="112"/>
      <c r="K104" s="106"/>
      <c r="L104" s="106"/>
      <c r="M104" s="106"/>
      <c r="N104" s="106"/>
    </row>
    <row r="105" spans="1:14" ht="18" customHeight="1">
      <c r="A105" s="148" t="s">
        <v>636</v>
      </c>
      <c r="B105" s="128" t="s">
        <v>637</v>
      </c>
      <c r="C105" s="148" t="s">
        <v>636</v>
      </c>
      <c r="D105" s="157"/>
      <c r="E105" s="130">
        <v>37</v>
      </c>
      <c r="F105" s="123">
        <v>7337.3714800000007</v>
      </c>
      <c r="G105" s="123">
        <v>7009.6494599999996</v>
      </c>
      <c r="H105" s="653">
        <v>150</v>
      </c>
      <c r="I105" s="112"/>
      <c r="K105" s="106"/>
      <c r="L105" s="106"/>
      <c r="M105" s="106"/>
      <c r="N105" s="106"/>
    </row>
    <row r="106" spans="1:14" ht="18" customHeight="1">
      <c r="A106" s="148" t="s">
        <v>638</v>
      </c>
      <c r="B106" s="128" t="s">
        <v>639</v>
      </c>
      <c r="C106" s="148" t="s">
        <v>638</v>
      </c>
      <c r="D106" s="150"/>
      <c r="E106" s="130">
        <v>45</v>
      </c>
      <c r="F106" s="123">
        <v>8540.4980299999988</v>
      </c>
      <c r="G106" s="123">
        <v>8212.1282099999989</v>
      </c>
      <c r="H106" s="653">
        <v>150</v>
      </c>
      <c r="I106" s="112"/>
      <c r="K106" s="106"/>
      <c r="L106" s="106"/>
      <c r="M106" s="106"/>
      <c r="N106" s="106"/>
    </row>
    <row r="107" spans="1:14" ht="30" customHeight="1">
      <c r="A107" s="632" t="s">
        <v>640</v>
      </c>
      <c r="B107" s="632"/>
      <c r="C107" s="632"/>
      <c r="D107" s="632"/>
      <c r="E107" s="632"/>
      <c r="F107" s="632"/>
      <c r="G107" s="632"/>
      <c r="I107" s="112"/>
      <c r="J107" s="105"/>
      <c r="K107" s="105"/>
      <c r="L107" s="105"/>
      <c r="M107" s="105"/>
      <c r="N107" s="158"/>
    </row>
    <row r="108" spans="1:14" s="160" customFormat="1" ht="31.95" customHeight="1">
      <c r="A108" s="622" t="s">
        <v>641</v>
      </c>
      <c r="B108" s="622"/>
      <c r="C108" s="622"/>
      <c r="D108" s="622"/>
      <c r="E108" s="622"/>
      <c r="F108" s="622"/>
      <c r="G108" s="622"/>
      <c r="H108" s="653"/>
      <c r="I108" s="112"/>
      <c r="J108" s="159"/>
      <c r="K108" s="159"/>
      <c r="L108" s="159"/>
      <c r="M108" s="159"/>
      <c r="N108" s="159"/>
    </row>
    <row r="109" spans="1:14" ht="30" customHeight="1">
      <c r="A109" s="624" t="s">
        <v>479</v>
      </c>
      <c r="B109" s="629" t="s">
        <v>450</v>
      </c>
      <c r="C109" s="624" t="s">
        <v>3513</v>
      </c>
      <c r="D109" s="629" t="s">
        <v>450</v>
      </c>
      <c r="E109" s="631" t="s">
        <v>446</v>
      </c>
      <c r="F109" s="625" t="s">
        <v>449</v>
      </c>
      <c r="G109" s="625"/>
      <c r="I109" s="112"/>
    </row>
    <row r="110" spans="1:14" ht="40.950000000000003" customHeight="1">
      <c r="A110" s="624"/>
      <c r="B110" s="629"/>
      <c r="C110" s="624"/>
      <c r="D110" s="629"/>
      <c r="E110" s="631"/>
      <c r="F110" s="117" t="s">
        <v>642</v>
      </c>
      <c r="G110" s="117" t="s">
        <v>481</v>
      </c>
      <c r="I110" s="112"/>
    </row>
    <row r="111" spans="1:14" s="161" customFormat="1" ht="18" customHeight="1">
      <c r="A111" s="125" t="s">
        <v>643</v>
      </c>
      <c r="B111" s="128">
        <v>100046693</v>
      </c>
      <c r="C111" s="125" t="s">
        <v>1497</v>
      </c>
      <c r="D111" s="149"/>
      <c r="E111" s="130">
        <v>18.5</v>
      </c>
      <c r="F111" s="123">
        <v>5368.7278557</v>
      </c>
      <c r="G111" s="123">
        <v>5006.8780696000013</v>
      </c>
      <c r="H111" s="653">
        <v>200</v>
      </c>
      <c r="I111" s="112"/>
    </row>
    <row r="112" spans="1:14" s="161" customFormat="1" ht="18" customHeight="1">
      <c r="A112" s="125" t="s">
        <v>644</v>
      </c>
      <c r="B112" s="128">
        <v>100046701</v>
      </c>
      <c r="C112" s="125" t="s">
        <v>1499</v>
      </c>
      <c r="D112" s="157"/>
      <c r="E112" s="130">
        <v>22</v>
      </c>
      <c r="F112" s="123">
        <v>5449.1350298000007</v>
      </c>
      <c r="G112" s="123">
        <v>5087.2852437000001</v>
      </c>
      <c r="H112" s="653">
        <v>200</v>
      </c>
      <c r="I112" s="112"/>
    </row>
    <row r="113" spans="1:14" ht="18" customHeight="1">
      <c r="A113" s="125" t="s">
        <v>645</v>
      </c>
      <c r="B113" s="128">
        <v>100046709</v>
      </c>
      <c r="C113" s="125" t="s">
        <v>1500</v>
      </c>
      <c r="D113" s="157"/>
      <c r="E113" s="130">
        <v>30</v>
      </c>
      <c r="F113" s="123">
        <v>6686.6415000000015</v>
      </c>
      <c r="G113" s="123">
        <v>6315.6555000000017</v>
      </c>
      <c r="H113" s="653">
        <v>200</v>
      </c>
      <c r="I113" s="112"/>
    </row>
    <row r="114" spans="1:14" s="161" customFormat="1" ht="18" customHeight="1">
      <c r="A114" s="125" t="s">
        <v>646</v>
      </c>
      <c r="B114" s="128">
        <v>100046717</v>
      </c>
      <c r="C114" s="125" t="s">
        <v>1502</v>
      </c>
      <c r="D114" s="157"/>
      <c r="E114" s="130">
        <v>37</v>
      </c>
      <c r="F114" s="123">
        <v>7312.7121859000017</v>
      </c>
      <c r="G114" s="123">
        <v>6868.7749713000012</v>
      </c>
      <c r="H114" s="653">
        <v>200</v>
      </c>
      <c r="I114" s="112"/>
    </row>
    <row r="115" spans="1:14" s="161" customFormat="1" ht="18" customHeight="1">
      <c r="A115" s="125" t="s">
        <v>647</v>
      </c>
      <c r="B115" s="128">
        <v>100046725</v>
      </c>
      <c r="C115" s="125" t="s">
        <v>1504</v>
      </c>
      <c r="D115" s="157"/>
      <c r="E115" s="130">
        <v>45</v>
      </c>
      <c r="F115" s="123">
        <v>8456.5453687000008</v>
      </c>
      <c r="G115" s="123">
        <v>7851.2337211000004</v>
      </c>
      <c r="H115" s="653">
        <v>200</v>
      </c>
      <c r="I115" s="112"/>
    </row>
    <row r="116" spans="1:14" s="161" customFormat="1" ht="18" customHeight="1">
      <c r="A116" s="146" t="s">
        <v>648</v>
      </c>
      <c r="B116" s="633" t="s">
        <v>471</v>
      </c>
      <c r="C116" s="146" t="s">
        <v>1506</v>
      </c>
      <c r="D116" s="157"/>
      <c r="E116" s="130">
        <v>55</v>
      </c>
      <c r="F116" s="123">
        <v>9443.4763500000026</v>
      </c>
      <c r="G116" s="123">
        <v>8775.9210000000021</v>
      </c>
      <c r="H116" s="653">
        <v>200</v>
      </c>
      <c r="I116" s="112"/>
    </row>
    <row r="117" spans="1:14" ht="18" customHeight="1">
      <c r="A117" s="125" t="s">
        <v>649</v>
      </c>
      <c r="B117" s="634"/>
      <c r="C117" s="125" t="s">
        <v>657</v>
      </c>
      <c r="D117" s="157"/>
      <c r="E117" s="130">
        <v>75</v>
      </c>
      <c r="F117" s="123">
        <v>10792.26225</v>
      </c>
      <c r="G117" s="123">
        <v>10133.739000000003</v>
      </c>
      <c r="H117" s="653">
        <v>200</v>
      </c>
      <c r="I117" s="112"/>
    </row>
    <row r="118" spans="1:14" ht="18" customHeight="1">
      <c r="A118" s="125" t="s">
        <v>650</v>
      </c>
      <c r="B118" s="128">
        <v>100046749</v>
      </c>
      <c r="C118" s="125" t="s">
        <v>650</v>
      </c>
      <c r="D118" s="157"/>
      <c r="E118" s="130">
        <v>22</v>
      </c>
      <c r="F118" s="123">
        <v>5442.822000000001</v>
      </c>
      <c r="G118" s="123">
        <v>5080.7295000000004</v>
      </c>
      <c r="H118" s="653">
        <v>200</v>
      </c>
      <c r="I118" s="112"/>
    </row>
    <row r="119" spans="1:14" ht="18" customHeight="1">
      <c r="A119" s="125" t="s">
        <v>651</v>
      </c>
      <c r="B119" s="128">
        <v>100046757</v>
      </c>
      <c r="C119" s="125" t="s">
        <v>651</v>
      </c>
      <c r="D119" s="157"/>
      <c r="E119" s="130">
        <v>30</v>
      </c>
      <c r="F119" s="123">
        <v>6296.5980000000009</v>
      </c>
      <c r="G119" s="123">
        <v>5934.505500000002</v>
      </c>
      <c r="H119" s="653">
        <v>200</v>
      </c>
      <c r="I119" s="112"/>
    </row>
    <row r="120" spans="1:14" ht="18" customHeight="1">
      <c r="A120" s="125" t="s">
        <v>652</v>
      </c>
      <c r="B120" s="128">
        <v>100046765</v>
      </c>
      <c r="C120" s="125" t="s">
        <v>652</v>
      </c>
      <c r="D120" s="157"/>
      <c r="E120" s="130">
        <v>37</v>
      </c>
      <c r="F120" s="123">
        <v>7304.1045000000013</v>
      </c>
      <c r="G120" s="123">
        <v>6860.7000000000016</v>
      </c>
      <c r="H120" s="653">
        <v>200</v>
      </c>
      <c r="I120" s="112"/>
    </row>
    <row r="121" spans="1:14" ht="18" customHeight="1">
      <c r="A121" s="125" t="s">
        <v>653</v>
      </c>
      <c r="B121" s="128">
        <v>100046773</v>
      </c>
      <c r="C121" s="125" t="s">
        <v>653</v>
      </c>
      <c r="D121" s="157"/>
      <c r="E121" s="130">
        <v>45</v>
      </c>
      <c r="F121" s="123">
        <v>8446.2840000000015</v>
      </c>
      <c r="G121" s="123">
        <v>7841.5260000000017</v>
      </c>
      <c r="H121" s="653">
        <v>200</v>
      </c>
      <c r="I121" s="112"/>
    </row>
    <row r="122" spans="1:14" ht="18" customHeight="1">
      <c r="A122" s="125" t="s">
        <v>654</v>
      </c>
      <c r="B122" s="633" t="s">
        <v>471</v>
      </c>
      <c r="C122" s="125" t="s">
        <v>654</v>
      </c>
      <c r="D122" s="157"/>
      <c r="E122" s="130">
        <v>55</v>
      </c>
      <c r="F122" s="123">
        <v>8974.35</v>
      </c>
      <c r="G122" s="123">
        <v>8358.273000000001</v>
      </c>
      <c r="H122" s="653">
        <v>200</v>
      </c>
      <c r="I122" s="112"/>
    </row>
    <row r="123" spans="1:14" ht="18" customHeight="1">
      <c r="A123" s="125" t="s">
        <v>655</v>
      </c>
      <c r="B123" s="635"/>
      <c r="C123" s="125" t="s">
        <v>655</v>
      </c>
      <c r="D123" s="157"/>
      <c r="E123" s="130">
        <v>75</v>
      </c>
      <c r="F123" s="123">
        <v>10792.262250000002</v>
      </c>
      <c r="G123" s="123">
        <v>10134.951750000002</v>
      </c>
      <c r="H123" s="653">
        <v>200</v>
      </c>
      <c r="I123" s="112"/>
    </row>
    <row r="124" spans="1:14" ht="18" customHeight="1">
      <c r="A124" s="125" t="s">
        <v>656</v>
      </c>
      <c r="B124" s="635"/>
      <c r="C124" s="125" t="s">
        <v>656</v>
      </c>
      <c r="D124" s="157"/>
      <c r="E124" s="130">
        <v>90</v>
      </c>
      <c r="F124" s="123">
        <v>11669.080500000002</v>
      </c>
      <c r="G124" s="123">
        <v>10969.323750000001</v>
      </c>
      <c r="H124" s="653">
        <v>200</v>
      </c>
      <c r="I124" s="112"/>
    </row>
    <row r="125" spans="1:14" ht="18" customHeight="1">
      <c r="A125" s="146" t="s">
        <v>657</v>
      </c>
      <c r="B125" s="634"/>
      <c r="C125" s="146" t="s">
        <v>657</v>
      </c>
      <c r="D125" s="150"/>
      <c r="E125" s="130"/>
      <c r="F125" s="270"/>
      <c r="G125" s="270"/>
      <c r="I125" s="112"/>
      <c r="K125" s="106"/>
      <c r="L125" s="106"/>
      <c r="M125" s="106"/>
      <c r="N125" s="106"/>
    </row>
    <row r="126" spans="1:14" ht="9.6" customHeight="1">
      <c r="A126" s="626"/>
      <c r="B126" s="626"/>
      <c r="C126" s="626"/>
      <c r="D126" s="626"/>
      <c r="E126" s="626"/>
      <c r="F126" s="626"/>
      <c r="G126" s="626"/>
      <c r="I126" s="112"/>
    </row>
    <row r="127" spans="1:14" ht="23.4" customHeight="1">
      <c r="A127" s="624" t="s">
        <v>479</v>
      </c>
      <c r="B127" s="629" t="s">
        <v>450</v>
      </c>
      <c r="C127" s="624" t="s">
        <v>3513</v>
      </c>
      <c r="D127" s="629" t="s">
        <v>450</v>
      </c>
      <c r="E127" s="631" t="s">
        <v>446</v>
      </c>
      <c r="F127" s="625" t="s">
        <v>449</v>
      </c>
      <c r="G127" s="625"/>
      <c r="I127" s="112"/>
      <c r="J127" s="141"/>
      <c r="L127" s="162"/>
      <c r="M127" s="162"/>
      <c r="N127" s="162"/>
    </row>
    <row r="128" spans="1:14" ht="34.950000000000003" customHeight="1">
      <c r="A128" s="624"/>
      <c r="B128" s="629"/>
      <c r="C128" s="624"/>
      <c r="D128" s="629"/>
      <c r="E128" s="631"/>
      <c r="F128" s="117" t="s">
        <v>642</v>
      </c>
      <c r="G128" s="117" t="s">
        <v>481</v>
      </c>
      <c r="I128" s="112"/>
      <c r="J128" s="141"/>
      <c r="L128" s="162"/>
      <c r="M128" s="162"/>
      <c r="N128" s="162"/>
    </row>
    <row r="129" spans="1:14" ht="18" customHeight="1">
      <c r="A129" s="125" t="s">
        <v>658</v>
      </c>
      <c r="B129" s="128">
        <v>100046805</v>
      </c>
      <c r="C129" s="125" t="s">
        <v>1507</v>
      </c>
      <c r="D129" s="149"/>
      <c r="E129" s="130">
        <v>30</v>
      </c>
      <c r="F129" s="123">
        <v>7243.0516389000004</v>
      </c>
      <c r="G129" s="123">
        <v>6636.0247316000005</v>
      </c>
      <c r="H129" s="653">
        <v>250</v>
      </c>
      <c r="I129" s="112"/>
      <c r="J129" s="141"/>
      <c r="L129" s="162"/>
      <c r="M129" s="162"/>
      <c r="N129" s="162"/>
    </row>
    <row r="130" spans="1:14" ht="18" customHeight="1">
      <c r="A130" s="125" t="s">
        <v>659</v>
      </c>
      <c r="B130" s="128">
        <v>100046813</v>
      </c>
      <c r="C130" s="125" t="s">
        <v>1508</v>
      </c>
      <c r="D130" s="157"/>
      <c r="E130" s="130">
        <v>37</v>
      </c>
      <c r="F130" s="123">
        <v>7684.1884295000009</v>
      </c>
      <c r="G130" s="123">
        <v>7063.5444604999993</v>
      </c>
      <c r="H130" s="653">
        <v>250</v>
      </c>
      <c r="I130" s="112"/>
      <c r="J130" s="141"/>
      <c r="L130" s="162"/>
      <c r="M130" s="162"/>
      <c r="N130" s="162"/>
    </row>
    <row r="131" spans="1:14" ht="18" customHeight="1">
      <c r="A131" s="125" t="s">
        <v>660</v>
      </c>
      <c r="B131" s="128">
        <v>100046821</v>
      </c>
      <c r="C131" s="125" t="s">
        <v>1509</v>
      </c>
      <c r="D131" s="157"/>
      <c r="E131" s="130">
        <v>45</v>
      </c>
      <c r="F131" s="123">
        <v>8859.7364140999998</v>
      </c>
      <c r="G131" s="123">
        <v>8127.0054745000016</v>
      </c>
      <c r="H131" s="653">
        <v>250</v>
      </c>
      <c r="I131" s="112"/>
      <c r="J131" s="141"/>
      <c r="L131" s="162"/>
      <c r="M131" s="162"/>
      <c r="N131" s="162"/>
    </row>
    <row r="132" spans="1:14" ht="18" customHeight="1">
      <c r="A132" s="125" t="s">
        <v>661</v>
      </c>
      <c r="B132" s="633" t="s">
        <v>471</v>
      </c>
      <c r="C132" s="125" t="s">
        <v>1510</v>
      </c>
      <c r="D132" s="157"/>
      <c r="E132" s="130">
        <v>55</v>
      </c>
      <c r="F132" s="123">
        <v>9882.7113000000008</v>
      </c>
      <c r="G132" s="123">
        <v>8984.3754000000008</v>
      </c>
      <c r="H132" s="653">
        <v>250</v>
      </c>
      <c r="I132" s="112"/>
      <c r="J132" s="141"/>
      <c r="L132" s="162"/>
      <c r="M132" s="162"/>
      <c r="N132" s="162"/>
    </row>
    <row r="133" spans="1:14" ht="18" customHeight="1">
      <c r="A133" s="125" t="s">
        <v>662</v>
      </c>
      <c r="B133" s="635"/>
      <c r="C133" s="125" t="s">
        <v>1511</v>
      </c>
      <c r="D133" s="157"/>
      <c r="E133" s="130">
        <v>75</v>
      </c>
      <c r="F133" s="123">
        <v>11380.446000000002</v>
      </c>
      <c r="G133" s="123">
        <v>10468.458000000002</v>
      </c>
      <c r="H133" s="653">
        <v>250</v>
      </c>
      <c r="I133" s="112"/>
      <c r="J133" s="141"/>
      <c r="L133" s="162"/>
      <c r="M133" s="162"/>
      <c r="N133" s="162"/>
    </row>
    <row r="134" spans="1:14" ht="18" customHeight="1">
      <c r="A134" s="125" t="s">
        <v>663</v>
      </c>
      <c r="B134" s="635"/>
      <c r="C134" s="125" t="s">
        <v>1512</v>
      </c>
      <c r="D134" s="157"/>
      <c r="E134" s="130">
        <v>90</v>
      </c>
      <c r="F134" s="123">
        <v>12608.800050000002</v>
      </c>
      <c r="G134" s="123">
        <v>11653.684350000003</v>
      </c>
      <c r="H134" s="653">
        <v>250</v>
      </c>
      <c r="I134" s="112"/>
      <c r="J134" s="141"/>
      <c r="L134" s="162"/>
      <c r="M134" s="162"/>
      <c r="N134" s="162"/>
    </row>
    <row r="135" spans="1:14" ht="18" customHeight="1">
      <c r="A135" s="125" t="s">
        <v>664</v>
      </c>
      <c r="B135" s="634"/>
      <c r="C135" s="125" t="s">
        <v>664</v>
      </c>
      <c r="D135" s="157"/>
      <c r="E135" s="130">
        <v>110</v>
      </c>
      <c r="F135" s="123">
        <v>20246.907450000002</v>
      </c>
      <c r="G135" s="123">
        <v>19217.213400000001</v>
      </c>
      <c r="H135" s="653">
        <v>250</v>
      </c>
      <c r="I135" s="112"/>
      <c r="J135" s="141"/>
      <c r="L135" s="162"/>
      <c r="M135" s="162"/>
      <c r="N135" s="162"/>
    </row>
    <row r="136" spans="1:14" ht="18" customHeight="1">
      <c r="A136" s="125" t="s">
        <v>665</v>
      </c>
      <c r="B136" s="128">
        <v>100046861</v>
      </c>
      <c r="C136" s="125" t="s">
        <v>665</v>
      </c>
      <c r="D136" s="157"/>
      <c r="E136" s="130">
        <v>30</v>
      </c>
      <c r="F136" s="123">
        <v>7234.2270000000017</v>
      </c>
      <c r="G136" s="123">
        <v>6628.1985000000013</v>
      </c>
      <c r="H136" s="653">
        <v>250</v>
      </c>
      <c r="I136" s="112"/>
      <c r="J136" s="141"/>
      <c r="L136" s="162"/>
      <c r="M136" s="162"/>
      <c r="N136" s="162"/>
    </row>
    <row r="137" spans="1:14" ht="18" customHeight="1">
      <c r="A137" s="125" t="s">
        <v>666</v>
      </c>
      <c r="B137" s="128">
        <v>100046869</v>
      </c>
      <c r="C137" s="125" t="s">
        <v>666</v>
      </c>
      <c r="D137" s="157"/>
      <c r="E137" s="130">
        <v>37</v>
      </c>
      <c r="F137" s="123">
        <v>7675.0905000000012</v>
      </c>
      <c r="G137" s="123">
        <v>7055.0865000000022</v>
      </c>
      <c r="H137" s="653">
        <v>250</v>
      </c>
      <c r="I137" s="112"/>
      <c r="J137" s="141"/>
      <c r="L137" s="162"/>
      <c r="M137" s="162"/>
      <c r="N137" s="162"/>
    </row>
    <row r="138" spans="1:14" ht="18" customHeight="1">
      <c r="A138" s="125" t="s">
        <v>667</v>
      </c>
      <c r="B138" s="128">
        <v>100046877</v>
      </c>
      <c r="C138" s="125" t="s">
        <v>667</v>
      </c>
      <c r="D138" s="157"/>
      <c r="E138" s="130">
        <v>45</v>
      </c>
      <c r="F138" s="123">
        <v>8849.0325000000012</v>
      </c>
      <c r="G138" s="123">
        <v>8115.9540000000025</v>
      </c>
      <c r="H138" s="653">
        <v>250</v>
      </c>
      <c r="I138" s="112"/>
      <c r="J138" s="141"/>
      <c r="L138" s="162"/>
      <c r="M138" s="162"/>
      <c r="N138" s="162"/>
    </row>
    <row r="139" spans="1:14" ht="18" customHeight="1">
      <c r="A139" s="125" t="s">
        <v>668</v>
      </c>
      <c r="B139" s="633" t="s">
        <v>471</v>
      </c>
      <c r="C139" s="125" t="s">
        <v>668</v>
      </c>
      <c r="D139" s="157"/>
      <c r="E139" s="130">
        <v>55</v>
      </c>
      <c r="F139" s="123">
        <v>9397.5997500000012</v>
      </c>
      <c r="G139" s="123">
        <v>8662.6732500000016</v>
      </c>
      <c r="H139" s="653">
        <v>250</v>
      </c>
      <c r="I139" s="112"/>
      <c r="J139" s="141"/>
      <c r="L139" s="162"/>
      <c r="M139" s="162"/>
      <c r="N139" s="162"/>
    </row>
    <row r="140" spans="1:14" ht="18" customHeight="1">
      <c r="A140" s="125" t="s">
        <v>669</v>
      </c>
      <c r="B140" s="635"/>
      <c r="C140" s="125" t="s">
        <v>669</v>
      </c>
      <c r="D140" s="157"/>
      <c r="E140" s="130">
        <v>75</v>
      </c>
      <c r="F140" s="123">
        <v>11380.446000000002</v>
      </c>
      <c r="G140" s="123">
        <v>10469.670750000001</v>
      </c>
      <c r="H140" s="653">
        <v>250</v>
      </c>
      <c r="I140" s="112"/>
      <c r="J140" s="141"/>
      <c r="L140" s="162"/>
      <c r="M140" s="162"/>
      <c r="N140" s="162"/>
    </row>
    <row r="141" spans="1:14" ht="18" customHeight="1">
      <c r="A141" s="125" t="s">
        <v>670</v>
      </c>
      <c r="B141" s="635"/>
      <c r="C141" s="125" t="s">
        <v>670</v>
      </c>
      <c r="D141" s="157"/>
      <c r="E141" s="130">
        <v>90</v>
      </c>
      <c r="F141" s="123">
        <v>12306.987000000001</v>
      </c>
      <c r="G141" s="123">
        <v>11306.468250000002</v>
      </c>
      <c r="H141" s="653">
        <v>250</v>
      </c>
      <c r="I141" s="112"/>
      <c r="J141" s="141"/>
      <c r="L141" s="162"/>
      <c r="M141" s="162"/>
      <c r="N141" s="162"/>
    </row>
    <row r="142" spans="1:14" ht="18" customHeight="1">
      <c r="A142" s="125" t="s">
        <v>671</v>
      </c>
      <c r="B142" s="635"/>
      <c r="C142" s="125" t="s">
        <v>671</v>
      </c>
      <c r="D142" s="157"/>
      <c r="E142" s="130">
        <v>110</v>
      </c>
      <c r="F142" s="123">
        <v>20220.180750000003</v>
      </c>
      <c r="G142" s="123">
        <v>19191.768750000003</v>
      </c>
      <c r="H142" s="653">
        <v>250</v>
      </c>
      <c r="I142" s="112"/>
      <c r="J142" s="141"/>
      <c r="L142" s="162"/>
      <c r="M142" s="162"/>
      <c r="N142" s="162"/>
    </row>
    <row r="143" spans="1:14" ht="18" customHeight="1">
      <c r="A143" s="125" t="s">
        <v>672</v>
      </c>
      <c r="B143" s="634"/>
      <c r="C143" s="125" t="s">
        <v>672</v>
      </c>
      <c r="D143" s="150"/>
      <c r="E143" s="130">
        <v>132</v>
      </c>
      <c r="F143" s="123">
        <v>20953.894500000006</v>
      </c>
      <c r="G143" s="123">
        <v>19796.931000000004</v>
      </c>
      <c r="H143" s="653">
        <v>250</v>
      </c>
      <c r="I143" s="112"/>
      <c r="J143" s="141"/>
      <c r="L143" s="162"/>
      <c r="M143" s="162"/>
      <c r="N143" s="162"/>
    </row>
    <row r="144" spans="1:14" ht="9" customHeight="1">
      <c r="A144" s="626"/>
      <c r="B144" s="626"/>
      <c r="C144" s="626"/>
      <c r="D144" s="626"/>
      <c r="E144" s="626"/>
      <c r="F144" s="626"/>
      <c r="G144" s="626"/>
      <c r="I144" s="112"/>
    </row>
    <row r="145" spans="1:14" ht="30" customHeight="1">
      <c r="A145" s="624" t="s">
        <v>479</v>
      </c>
      <c r="B145" s="629" t="s">
        <v>450</v>
      </c>
      <c r="C145" s="624" t="s">
        <v>3513</v>
      </c>
      <c r="D145" s="629" t="s">
        <v>450</v>
      </c>
      <c r="E145" s="631" t="s">
        <v>446</v>
      </c>
      <c r="F145" s="625" t="s">
        <v>449</v>
      </c>
      <c r="G145" s="625"/>
      <c r="I145" s="112"/>
      <c r="N145" s="113"/>
    </row>
    <row r="146" spans="1:14" ht="46.5" customHeight="1">
      <c r="A146" s="624"/>
      <c r="B146" s="629"/>
      <c r="C146" s="624"/>
      <c r="D146" s="629"/>
      <c r="E146" s="631"/>
      <c r="F146" s="117" t="s">
        <v>642</v>
      </c>
      <c r="G146" s="117" t="s">
        <v>481</v>
      </c>
      <c r="I146" s="112"/>
      <c r="N146" s="113"/>
    </row>
    <row r="147" spans="1:14" ht="18" customHeight="1">
      <c r="A147" s="118" t="s">
        <v>673</v>
      </c>
      <c r="B147" s="636" t="s">
        <v>674</v>
      </c>
      <c r="C147" s="118" t="s">
        <v>673</v>
      </c>
      <c r="D147" s="163"/>
      <c r="E147" s="122">
        <v>55</v>
      </c>
      <c r="F147" s="164" t="s">
        <v>675</v>
      </c>
      <c r="G147" s="123">
        <v>11778.228000000003</v>
      </c>
      <c r="H147" s="653">
        <v>300</v>
      </c>
      <c r="I147" s="112"/>
      <c r="N147" s="165"/>
    </row>
    <row r="148" spans="1:14" ht="18" customHeight="1">
      <c r="A148" s="118" t="s">
        <v>676</v>
      </c>
      <c r="B148" s="636"/>
      <c r="C148" s="118" t="s">
        <v>676</v>
      </c>
      <c r="D148" s="166"/>
      <c r="E148" s="122">
        <v>75</v>
      </c>
      <c r="F148" s="164" t="s">
        <v>675</v>
      </c>
      <c r="G148" s="123">
        <v>13157.124750000003</v>
      </c>
      <c r="H148" s="653">
        <v>300</v>
      </c>
      <c r="I148" s="112"/>
      <c r="N148" s="165"/>
    </row>
    <row r="149" spans="1:14" ht="18" customHeight="1">
      <c r="A149" s="118" t="s">
        <v>677</v>
      </c>
      <c r="B149" s="636"/>
      <c r="C149" s="118" t="s">
        <v>677</v>
      </c>
      <c r="D149" s="166"/>
      <c r="E149" s="122">
        <v>90</v>
      </c>
      <c r="F149" s="164" t="s">
        <v>675</v>
      </c>
      <c r="G149" s="123">
        <v>15194.544750000003</v>
      </c>
      <c r="H149" s="653">
        <v>300</v>
      </c>
      <c r="I149" s="112"/>
      <c r="N149" s="165"/>
    </row>
    <row r="150" spans="1:14" ht="18" customHeight="1">
      <c r="A150" s="118" t="s">
        <v>678</v>
      </c>
      <c r="B150" s="636"/>
      <c r="C150" s="118" t="s">
        <v>678</v>
      </c>
      <c r="D150" s="166"/>
      <c r="E150" s="122">
        <v>110</v>
      </c>
      <c r="F150" s="164" t="s">
        <v>675</v>
      </c>
      <c r="G150" s="123">
        <v>20603.409750000003</v>
      </c>
      <c r="H150" s="653">
        <v>300</v>
      </c>
      <c r="I150" s="112"/>
      <c r="N150" s="165"/>
    </row>
    <row r="151" spans="1:14" ht="18" customHeight="1">
      <c r="A151" s="118" t="s">
        <v>679</v>
      </c>
      <c r="B151" s="636"/>
      <c r="C151" s="118" t="s">
        <v>679</v>
      </c>
      <c r="D151" s="166"/>
      <c r="E151" s="122">
        <v>132</v>
      </c>
      <c r="F151" s="164" t="s">
        <v>675</v>
      </c>
      <c r="G151" s="123">
        <v>23685.007500000003</v>
      </c>
      <c r="H151" s="653">
        <v>300</v>
      </c>
      <c r="I151" s="112"/>
      <c r="N151" s="165"/>
    </row>
    <row r="152" spans="1:14" ht="18" customHeight="1">
      <c r="A152" s="118" t="s">
        <v>680</v>
      </c>
      <c r="B152" s="636"/>
      <c r="C152" s="118" t="s">
        <v>680</v>
      </c>
      <c r="D152" s="166"/>
      <c r="E152" s="122">
        <v>160</v>
      </c>
      <c r="F152" s="164" t="s">
        <v>675</v>
      </c>
      <c r="G152" s="123">
        <v>26647.755750000004</v>
      </c>
      <c r="H152" s="653">
        <v>300</v>
      </c>
      <c r="I152" s="112"/>
      <c r="N152" s="165"/>
    </row>
    <row r="153" spans="1:14" ht="18" customHeight="1">
      <c r="A153" s="118" t="s">
        <v>681</v>
      </c>
      <c r="B153" s="636"/>
      <c r="C153" s="118" t="s">
        <v>681</v>
      </c>
      <c r="D153" s="167"/>
      <c r="E153" s="122">
        <v>200</v>
      </c>
      <c r="F153" s="164" t="s">
        <v>675</v>
      </c>
      <c r="G153" s="123">
        <v>28150.353000000006</v>
      </c>
      <c r="H153" s="653">
        <v>300</v>
      </c>
      <c r="I153" s="112"/>
      <c r="N153" s="165"/>
    </row>
    <row r="154" spans="1:14" ht="9" customHeight="1">
      <c r="A154" s="626"/>
      <c r="B154" s="626"/>
      <c r="C154" s="626"/>
      <c r="D154" s="626"/>
      <c r="E154" s="626"/>
      <c r="F154" s="626"/>
      <c r="G154" s="626"/>
      <c r="I154" s="112"/>
    </row>
    <row r="155" spans="1:14" ht="32.4" customHeight="1">
      <c r="A155" s="624" t="s">
        <v>479</v>
      </c>
      <c r="B155" s="629" t="s">
        <v>450</v>
      </c>
      <c r="C155" s="624" t="s">
        <v>3513</v>
      </c>
      <c r="D155" s="629" t="s">
        <v>450</v>
      </c>
      <c r="E155" s="631" t="s">
        <v>446</v>
      </c>
      <c r="F155" s="625" t="s">
        <v>449</v>
      </c>
      <c r="G155" s="625"/>
      <c r="I155" s="112"/>
      <c r="J155" s="168"/>
      <c r="K155" s="168"/>
    </row>
    <row r="156" spans="1:14" ht="36" customHeight="1">
      <c r="A156" s="624"/>
      <c r="B156" s="629"/>
      <c r="C156" s="624"/>
      <c r="D156" s="629"/>
      <c r="E156" s="631"/>
      <c r="F156" s="117" t="s">
        <v>642</v>
      </c>
      <c r="G156" s="117" t="s">
        <v>481</v>
      </c>
      <c r="I156" s="112"/>
      <c r="J156" s="637"/>
      <c r="K156" s="637"/>
    </row>
    <row r="157" spans="1:14" ht="18" customHeight="1">
      <c r="A157" s="118" t="s">
        <v>682</v>
      </c>
      <c r="B157" s="638" t="s">
        <v>471</v>
      </c>
      <c r="C157" s="641" t="s">
        <v>3514</v>
      </c>
      <c r="D157" s="642"/>
      <c r="E157" s="122">
        <v>45</v>
      </c>
      <c r="F157" s="123">
        <v>11472.615000000003</v>
      </c>
      <c r="G157" s="164" t="s">
        <v>675</v>
      </c>
      <c r="I157" s="112"/>
      <c r="J157" s="647"/>
      <c r="K157" s="647"/>
    </row>
    <row r="158" spans="1:14" ht="18" customHeight="1">
      <c r="A158" s="118" t="s">
        <v>683</v>
      </c>
      <c r="B158" s="639"/>
      <c r="C158" s="643"/>
      <c r="D158" s="644"/>
      <c r="E158" s="122">
        <v>55</v>
      </c>
      <c r="F158" s="648" t="s">
        <v>471</v>
      </c>
      <c r="G158" s="164" t="s">
        <v>675</v>
      </c>
      <c r="I158" s="112"/>
      <c r="J158" s="169"/>
      <c r="K158" s="168"/>
      <c r="L158" s="106"/>
      <c r="M158" s="106"/>
      <c r="N158" s="106"/>
    </row>
    <row r="159" spans="1:14">
      <c r="A159" s="118" t="s">
        <v>684</v>
      </c>
      <c r="B159" s="639"/>
      <c r="C159" s="643"/>
      <c r="D159" s="644"/>
      <c r="E159" s="122">
        <v>75</v>
      </c>
      <c r="F159" s="648"/>
      <c r="G159" s="164" t="s">
        <v>675</v>
      </c>
      <c r="I159" s="112"/>
      <c r="J159" s="169"/>
      <c r="K159" s="168"/>
      <c r="L159" s="106"/>
      <c r="M159" s="106"/>
      <c r="N159" s="106"/>
    </row>
    <row r="160" spans="1:14">
      <c r="A160" s="118" t="s">
        <v>685</v>
      </c>
      <c r="B160" s="639"/>
      <c r="C160" s="643"/>
      <c r="D160" s="644"/>
      <c r="E160" s="122">
        <v>90</v>
      </c>
      <c r="F160" s="648"/>
      <c r="G160" s="164" t="s">
        <v>675</v>
      </c>
      <c r="I160" s="112"/>
      <c r="J160" s="170"/>
      <c r="K160" s="168"/>
      <c r="L160" s="106"/>
      <c r="M160" s="106"/>
      <c r="N160" s="106"/>
    </row>
    <row r="161" spans="1:14">
      <c r="A161" s="118" t="s">
        <v>686</v>
      </c>
      <c r="B161" s="639"/>
      <c r="C161" s="643"/>
      <c r="D161" s="644"/>
      <c r="E161" s="122">
        <v>110</v>
      </c>
      <c r="F161" s="648"/>
      <c r="G161" s="164" t="s">
        <v>675</v>
      </c>
      <c r="I161" s="112"/>
      <c r="J161" s="170"/>
      <c r="K161" s="168"/>
      <c r="L161" s="106"/>
      <c r="M161" s="106"/>
      <c r="N161" s="106"/>
    </row>
    <row r="162" spans="1:14">
      <c r="A162" s="118" t="s">
        <v>687</v>
      </c>
      <c r="B162" s="639"/>
      <c r="C162" s="643"/>
      <c r="D162" s="644"/>
      <c r="E162" s="122">
        <v>75</v>
      </c>
      <c r="F162" s="648"/>
      <c r="G162" s="164" t="s">
        <v>675</v>
      </c>
      <c r="I162" s="112"/>
      <c r="J162" s="169"/>
      <c r="K162" s="168"/>
      <c r="L162" s="106"/>
      <c r="M162" s="106"/>
      <c r="N162" s="106"/>
    </row>
    <row r="163" spans="1:14">
      <c r="A163" s="118" t="s">
        <v>688</v>
      </c>
      <c r="B163" s="639"/>
      <c r="C163" s="643"/>
      <c r="D163" s="644"/>
      <c r="E163" s="122">
        <v>90</v>
      </c>
      <c r="F163" s="648"/>
      <c r="G163" s="164" t="s">
        <v>675</v>
      </c>
      <c r="I163" s="112"/>
      <c r="J163" s="169"/>
      <c r="K163" s="168"/>
      <c r="L163" s="106"/>
      <c r="M163" s="106"/>
      <c r="N163" s="106"/>
    </row>
    <row r="164" spans="1:14">
      <c r="A164" s="118" t="s">
        <v>689</v>
      </c>
      <c r="B164" s="640"/>
      <c r="C164" s="645"/>
      <c r="D164" s="646"/>
      <c r="E164" s="122">
        <v>110</v>
      </c>
      <c r="F164" s="648"/>
      <c r="G164" s="164" t="s">
        <v>675</v>
      </c>
      <c r="I164" s="112"/>
      <c r="J164" s="169"/>
      <c r="K164" s="168"/>
      <c r="L164" s="106"/>
      <c r="M164" s="106"/>
      <c r="N164" s="106"/>
    </row>
    <row r="165" spans="1:14">
      <c r="E165" s="106"/>
      <c r="F165" s="172"/>
      <c r="G165" s="172"/>
      <c r="I165" s="112"/>
      <c r="J165" s="169"/>
      <c r="K165" s="168"/>
      <c r="L165" s="106"/>
      <c r="M165" s="106"/>
      <c r="N165" s="106"/>
    </row>
    <row r="166" spans="1:14">
      <c r="I166" s="112"/>
    </row>
    <row r="167" spans="1:14">
      <c r="I167" s="112"/>
    </row>
    <row r="168" spans="1:14">
      <c r="I168" s="112"/>
    </row>
    <row r="169" spans="1:14">
      <c r="I169" s="112"/>
    </row>
    <row r="202" spans="2:14" s="179" customFormat="1" ht="13.8">
      <c r="B202" s="171"/>
      <c r="C202" s="175"/>
      <c r="D202" s="173"/>
      <c r="E202" s="176"/>
      <c r="F202" s="177"/>
      <c r="G202" s="177"/>
      <c r="H202" s="660"/>
      <c r="K202" s="176"/>
      <c r="L202" s="178"/>
      <c r="M202" s="178"/>
      <c r="N202" s="178"/>
    </row>
    <row r="203" spans="2:14" s="179" customFormat="1" ht="13.8">
      <c r="B203" s="171"/>
      <c r="C203" s="175"/>
      <c r="D203" s="173"/>
      <c r="E203" s="176"/>
      <c r="F203" s="177"/>
      <c r="G203" s="177"/>
      <c r="H203" s="660"/>
      <c r="K203" s="176"/>
      <c r="L203" s="178"/>
      <c r="M203" s="178"/>
      <c r="N203" s="178"/>
    </row>
    <row r="204" spans="2:14" s="179" customFormat="1" ht="13.8">
      <c r="B204" s="171"/>
      <c r="C204" s="175"/>
      <c r="D204" s="173"/>
      <c r="E204" s="176"/>
      <c r="F204" s="177"/>
      <c r="G204" s="177"/>
      <c r="H204" s="660"/>
      <c r="K204" s="176"/>
      <c r="L204" s="178"/>
      <c r="M204" s="178"/>
      <c r="N204" s="178"/>
    </row>
    <row r="205" spans="2:14" s="179" customFormat="1" ht="13.8">
      <c r="B205" s="171"/>
      <c r="C205" s="175"/>
      <c r="D205" s="173"/>
      <c r="E205" s="176"/>
      <c r="F205" s="177"/>
      <c r="G205" s="177"/>
      <c r="H205" s="660"/>
      <c r="K205" s="176"/>
      <c r="L205" s="178"/>
      <c r="M205" s="178"/>
      <c r="N205" s="178"/>
    </row>
    <row r="206" spans="2:14" s="179" customFormat="1" ht="13.8">
      <c r="B206" s="171"/>
      <c r="C206" s="175"/>
      <c r="D206" s="173"/>
      <c r="E206" s="176"/>
      <c r="F206" s="177"/>
      <c r="G206" s="177"/>
      <c r="H206" s="660"/>
      <c r="K206" s="176"/>
      <c r="L206" s="178"/>
      <c r="M206" s="178"/>
      <c r="N206" s="178"/>
    </row>
    <row r="207" spans="2:14" s="179" customFormat="1" ht="13.8">
      <c r="B207" s="171"/>
      <c r="C207" s="175"/>
      <c r="D207" s="173"/>
      <c r="E207" s="176"/>
      <c r="F207" s="177"/>
      <c r="G207" s="177"/>
      <c r="H207" s="660"/>
      <c r="K207" s="176"/>
      <c r="L207" s="178"/>
      <c r="M207" s="178"/>
      <c r="N207" s="178"/>
    </row>
    <row r="208" spans="2:14" s="179" customFormat="1" ht="13.8">
      <c r="B208" s="171"/>
      <c r="C208" s="175"/>
      <c r="D208" s="173"/>
      <c r="E208" s="176"/>
      <c r="F208" s="177"/>
      <c r="G208" s="177"/>
      <c r="H208" s="660"/>
      <c r="K208" s="176"/>
      <c r="L208" s="178"/>
      <c r="M208" s="178"/>
      <c r="N208" s="178"/>
    </row>
    <row r="209" spans="2:14" s="179" customFormat="1" ht="13.8">
      <c r="B209" s="171"/>
      <c r="C209" s="175"/>
      <c r="D209" s="173"/>
      <c r="E209" s="176"/>
      <c r="F209" s="177"/>
      <c r="G209" s="177"/>
      <c r="H209" s="660"/>
      <c r="K209" s="176"/>
      <c r="L209" s="178"/>
      <c r="M209" s="178"/>
      <c r="N209" s="178"/>
    </row>
    <row r="210" spans="2:14" s="179" customFormat="1" ht="13.8">
      <c r="B210" s="171"/>
      <c r="C210" s="175"/>
      <c r="D210" s="173"/>
      <c r="E210" s="176"/>
      <c r="F210" s="177"/>
      <c r="G210" s="177"/>
      <c r="H210" s="660"/>
      <c r="K210" s="176"/>
      <c r="L210" s="178"/>
      <c r="M210" s="178"/>
      <c r="N210" s="178"/>
    </row>
    <row r="211" spans="2:14" s="179" customFormat="1" ht="13.8">
      <c r="B211" s="171"/>
      <c r="C211" s="175"/>
      <c r="D211" s="173"/>
      <c r="E211" s="176"/>
      <c r="F211" s="177"/>
      <c r="G211" s="177"/>
      <c r="H211" s="660"/>
      <c r="K211" s="176"/>
      <c r="L211" s="178"/>
      <c r="M211" s="178"/>
      <c r="N211" s="178"/>
    </row>
    <row r="212" spans="2:14" s="179" customFormat="1" ht="13.8">
      <c r="B212" s="171"/>
      <c r="C212" s="175"/>
      <c r="D212" s="173"/>
      <c r="E212" s="176"/>
      <c r="F212" s="177"/>
      <c r="G212" s="177"/>
      <c r="H212" s="660"/>
      <c r="K212" s="176"/>
      <c r="L212" s="178"/>
      <c r="M212" s="178"/>
      <c r="N212" s="178"/>
    </row>
    <row r="213" spans="2:14" s="179" customFormat="1" ht="13.8">
      <c r="B213" s="171"/>
      <c r="C213" s="175"/>
      <c r="D213" s="173"/>
      <c r="E213" s="176"/>
      <c r="F213" s="177"/>
      <c r="G213" s="177"/>
      <c r="H213" s="660"/>
      <c r="K213" s="176"/>
      <c r="L213" s="178"/>
      <c r="M213" s="178"/>
      <c r="N213" s="178"/>
    </row>
    <row r="214" spans="2:14" s="179" customFormat="1" ht="13.8">
      <c r="B214" s="171"/>
      <c r="C214" s="175"/>
      <c r="D214" s="173"/>
      <c r="E214" s="176"/>
      <c r="F214" s="177"/>
      <c r="G214" s="177"/>
      <c r="H214" s="660"/>
      <c r="K214" s="176"/>
      <c r="L214" s="178"/>
      <c r="M214" s="178"/>
      <c r="N214" s="178"/>
    </row>
    <row r="215" spans="2:14" s="179" customFormat="1" ht="13.8">
      <c r="B215" s="171"/>
      <c r="C215" s="175"/>
      <c r="D215" s="173"/>
      <c r="E215" s="176"/>
      <c r="F215" s="177"/>
      <c r="G215" s="177"/>
      <c r="H215" s="660"/>
      <c r="K215" s="176"/>
      <c r="L215" s="178"/>
      <c r="M215" s="178"/>
      <c r="N215" s="178"/>
    </row>
    <row r="216" spans="2:14" s="179" customFormat="1" ht="13.8">
      <c r="B216" s="171"/>
      <c r="C216" s="175"/>
      <c r="D216" s="173"/>
      <c r="E216" s="176"/>
      <c r="F216" s="177"/>
      <c r="G216" s="177"/>
      <c r="H216" s="660"/>
      <c r="K216" s="176"/>
      <c r="L216" s="178"/>
      <c r="M216" s="178"/>
      <c r="N216" s="178"/>
    </row>
    <row r="217" spans="2:14" s="179" customFormat="1" ht="13.8">
      <c r="B217" s="171"/>
      <c r="C217" s="175"/>
      <c r="D217" s="173"/>
      <c r="E217" s="176"/>
      <c r="F217" s="177"/>
      <c r="G217" s="177"/>
      <c r="H217" s="660"/>
      <c r="K217" s="176"/>
      <c r="L217" s="178"/>
      <c r="M217" s="178"/>
      <c r="N217" s="178"/>
    </row>
    <row r="218" spans="2:14" s="179" customFormat="1" ht="13.8">
      <c r="B218" s="171"/>
      <c r="C218" s="175"/>
      <c r="D218" s="173"/>
      <c r="E218" s="176"/>
      <c r="F218" s="177"/>
      <c r="G218" s="177"/>
      <c r="H218" s="660"/>
      <c r="K218" s="176"/>
      <c r="L218" s="178"/>
      <c r="M218" s="178"/>
      <c r="N218" s="178"/>
    </row>
    <row r="219" spans="2:14" s="179" customFormat="1" ht="13.8">
      <c r="B219" s="171"/>
      <c r="C219" s="175"/>
      <c r="D219" s="173"/>
      <c r="E219" s="176"/>
      <c r="F219" s="177"/>
      <c r="G219" s="177"/>
      <c r="H219" s="660"/>
      <c r="K219" s="176"/>
      <c r="L219" s="178"/>
      <c r="M219" s="178"/>
      <c r="N219" s="178"/>
    </row>
    <row r="220" spans="2:14" s="179" customFormat="1" ht="13.8">
      <c r="B220" s="171"/>
      <c r="C220" s="175"/>
      <c r="D220" s="173"/>
      <c r="E220" s="176"/>
      <c r="F220" s="177"/>
      <c r="G220" s="177"/>
      <c r="H220" s="660"/>
      <c r="K220" s="176"/>
      <c r="L220" s="178"/>
      <c r="M220" s="178"/>
      <c r="N220" s="178"/>
    </row>
    <row r="221" spans="2:14" s="179" customFormat="1" ht="13.8">
      <c r="B221" s="171"/>
      <c r="C221" s="175"/>
      <c r="D221" s="173"/>
      <c r="E221" s="176"/>
      <c r="F221" s="177"/>
      <c r="G221" s="177"/>
      <c r="H221" s="660"/>
      <c r="K221" s="176"/>
      <c r="L221" s="178"/>
      <c r="M221" s="178"/>
      <c r="N221" s="178"/>
    </row>
    <row r="222" spans="2:14" s="179" customFormat="1" ht="13.8">
      <c r="B222" s="171"/>
      <c r="C222" s="175"/>
      <c r="D222" s="173"/>
      <c r="E222" s="176"/>
      <c r="F222" s="177"/>
      <c r="G222" s="177"/>
      <c r="H222" s="660"/>
      <c r="K222" s="176"/>
      <c r="L222" s="178"/>
      <c r="M222" s="178"/>
      <c r="N222" s="178"/>
    </row>
    <row r="223" spans="2:14" s="179" customFormat="1" ht="13.8">
      <c r="B223" s="171"/>
      <c r="C223" s="175"/>
      <c r="D223" s="173"/>
      <c r="E223" s="176"/>
      <c r="F223" s="177"/>
      <c r="G223" s="177"/>
      <c r="H223" s="660"/>
      <c r="K223" s="176"/>
      <c r="L223" s="178"/>
      <c r="M223" s="178"/>
      <c r="N223" s="178"/>
    </row>
    <row r="224" spans="2:14" s="179" customFormat="1" ht="13.8">
      <c r="B224" s="171"/>
      <c r="C224" s="175"/>
      <c r="D224" s="173"/>
      <c r="E224" s="176"/>
      <c r="F224" s="177"/>
      <c r="G224" s="177"/>
      <c r="H224" s="660"/>
      <c r="K224" s="176"/>
      <c r="L224" s="178"/>
      <c r="M224" s="178"/>
      <c r="N224" s="178"/>
    </row>
    <row r="225" spans="1:14" s="179" customFormat="1">
      <c r="A225" s="106"/>
      <c r="B225" s="171"/>
      <c r="C225" s="172"/>
      <c r="D225" s="173"/>
      <c r="E225" s="111"/>
      <c r="F225" s="174"/>
      <c r="G225" s="174"/>
      <c r="H225" s="653"/>
      <c r="K225" s="176"/>
      <c r="L225" s="178"/>
      <c r="M225" s="178"/>
      <c r="N225" s="178"/>
    </row>
  </sheetData>
  <mergeCells count="62">
    <mergeCell ref="J156:K156"/>
    <mergeCell ref="B157:B164"/>
    <mergeCell ref="C157:D164"/>
    <mergeCell ref="J157:K157"/>
    <mergeCell ref="F158:F164"/>
    <mergeCell ref="F155:G155"/>
    <mergeCell ref="A145:A146"/>
    <mergeCell ref="B145:B146"/>
    <mergeCell ref="C145:C146"/>
    <mergeCell ref="D145:D146"/>
    <mergeCell ref="E145:E146"/>
    <mergeCell ref="A155:A156"/>
    <mergeCell ref="B155:B156"/>
    <mergeCell ref="C155:C156"/>
    <mergeCell ref="D155:D156"/>
    <mergeCell ref="E155:E156"/>
    <mergeCell ref="A144:G144"/>
    <mergeCell ref="F145:G145"/>
    <mergeCell ref="B147:B153"/>
    <mergeCell ref="A154:G154"/>
    <mergeCell ref="A127:A128"/>
    <mergeCell ref="B116:B117"/>
    <mergeCell ref="B122:B125"/>
    <mergeCell ref="E127:E128"/>
    <mergeCell ref="B132:B135"/>
    <mergeCell ref="B139:B143"/>
    <mergeCell ref="B127:B128"/>
    <mergeCell ref="C127:C128"/>
    <mergeCell ref="D127:D128"/>
    <mergeCell ref="A126:G126"/>
    <mergeCell ref="F127:G127"/>
    <mergeCell ref="B109:B110"/>
    <mergeCell ref="C109:C110"/>
    <mergeCell ref="D109:D110"/>
    <mergeCell ref="E109:E110"/>
    <mergeCell ref="F109:G109"/>
    <mergeCell ref="A67:A68"/>
    <mergeCell ref="B67:B68"/>
    <mergeCell ref="C67:C68"/>
    <mergeCell ref="D67:D68"/>
    <mergeCell ref="E67:E68"/>
    <mergeCell ref="A109:A110"/>
    <mergeCell ref="F14:G14"/>
    <mergeCell ref="A27:G27"/>
    <mergeCell ref="A36:G36"/>
    <mergeCell ref="A53:G53"/>
    <mergeCell ref="A66:G66"/>
    <mergeCell ref="A14:A15"/>
    <mergeCell ref="B14:B15"/>
    <mergeCell ref="C14:C15"/>
    <mergeCell ref="D14:D15"/>
    <mergeCell ref="E14:E15"/>
    <mergeCell ref="F67:G67"/>
    <mergeCell ref="A80:G80"/>
    <mergeCell ref="A99:G99"/>
    <mergeCell ref="A107:G107"/>
    <mergeCell ref="A108:G108"/>
    <mergeCell ref="A1:G2"/>
    <mergeCell ref="F10:G10"/>
    <mergeCell ref="A11:G11"/>
    <mergeCell ref="A12:G12"/>
    <mergeCell ref="A13:G1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3" firstPageNumber="14" fitToHeight="4" orientation="portrait" useFirstPageNumber="1" r:id="rId1"/>
  <headerFooter>
    <oddFooter>&amp;R&amp;"Verdana,обычный"&amp;P</oddFooter>
  </headerFooter>
  <rowBreaks count="3" manualBreakCount="3">
    <brk id="35" max="6" man="1"/>
    <brk id="90" max="6" man="1"/>
    <brk id="144" max="6" man="1"/>
  </row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E4FF-DDBA-44DB-9C13-353B49523A3F}">
  <sheetPr codeName="Лист7">
    <tabColor rgb="FFFF0000"/>
    <pageSetUpPr fitToPage="1"/>
  </sheetPr>
  <dimension ref="A1:K262"/>
  <sheetViews>
    <sheetView tabSelected="1" topLeftCell="A120" zoomScale="85" zoomScaleNormal="85" zoomScaleSheetLayoutView="85" zoomScalePageLayoutView="40" workbookViewId="0">
      <selection activeCell="L126" sqref="L126"/>
    </sheetView>
  </sheetViews>
  <sheetFormatPr defaultColWidth="9.88671875" defaultRowHeight="15"/>
  <cols>
    <col min="1" max="1" width="37.44140625" style="187" customWidth="1"/>
    <col min="2" max="2" width="15.6640625" style="187" customWidth="1"/>
    <col min="3" max="3" width="16.33203125" style="188" customWidth="1"/>
    <col min="4" max="4" width="15.5546875" style="199" customWidth="1"/>
    <col min="5" max="5" width="3.33203125" style="187" customWidth="1"/>
    <col min="6" max="7" width="20.6640625" style="187" customWidth="1"/>
    <col min="8" max="8" width="19.44140625" style="188" customWidth="1"/>
    <col min="9" max="9" width="20.44140625" style="187" customWidth="1"/>
    <col min="10" max="10" width="9.88671875" style="187"/>
    <col min="11" max="11" width="13.88671875" style="187" bestFit="1" customWidth="1"/>
    <col min="12" max="256" width="9.88671875" style="187"/>
    <col min="257" max="257" width="20.6640625" style="187" customWidth="1"/>
    <col min="258" max="258" width="15.6640625" style="187" customWidth="1"/>
    <col min="259" max="259" width="16.33203125" style="187" customWidth="1"/>
    <col min="260" max="260" width="15.5546875" style="187" customWidth="1"/>
    <col min="261" max="261" width="3.33203125" style="187" customWidth="1"/>
    <col min="262" max="263" width="20.6640625" style="187" customWidth="1"/>
    <col min="264" max="264" width="19.44140625" style="187" customWidth="1"/>
    <col min="265" max="265" width="20.44140625" style="187" customWidth="1"/>
    <col min="266" max="266" width="9.88671875" style="187"/>
    <col min="267" max="267" width="13.88671875" style="187" bestFit="1" customWidth="1"/>
    <col min="268" max="512" width="9.88671875" style="187"/>
    <col min="513" max="513" width="20.6640625" style="187" customWidth="1"/>
    <col min="514" max="514" width="15.6640625" style="187" customWidth="1"/>
    <col min="515" max="515" width="16.33203125" style="187" customWidth="1"/>
    <col min="516" max="516" width="15.5546875" style="187" customWidth="1"/>
    <col min="517" max="517" width="3.33203125" style="187" customWidth="1"/>
    <col min="518" max="519" width="20.6640625" style="187" customWidth="1"/>
    <col min="520" max="520" width="19.44140625" style="187" customWidth="1"/>
    <col min="521" max="521" width="20.44140625" style="187" customWidth="1"/>
    <col min="522" max="522" width="9.88671875" style="187"/>
    <col min="523" max="523" width="13.88671875" style="187" bestFit="1" customWidth="1"/>
    <col min="524" max="768" width="9.88671875" style="187"/>
    <col min="769" max="769" width="20.6640625" style="187" customWidth="1"/>
    <col min="770" max="770" width="15.6640625" style="187" customWidth="1"/>
    <col min="771" max="771" width="16.33203125" style="187" customWidth="1"/>
    <col min="772" max="772" width="15.5546875" style="187" customWidth="1"/>
    <col min="773" max="773" width="3.33203125" style="187" customWidth="1"/>
    <col min="774" max="775" width="20.6640625" style="187" customWidth="1"/>
    <col min="776" max="776" width="19.44140625" style="187" customWidth="1"/>
    <col min="777" max="777" width="20.44140625" style="187" customWidth="1"/>
    <col min="778" max="778" width="9.88671875" style="187"/>
    <col min="779" max="779" width="13.88671875" style="187" bestFit="1" customWidth="1"/>
    <col min="780" max="1024" width="9.88671875" style="187"/>
    <col min="1025" max="1025" width="20.6640625" style="187" customWidth="1"/>
    <col min="1026" max="1026" width="15.6640625" style="187" customWidth="1"/>
    <col min="1027" max="1027" width="16.33203125" style="187" customWidth="1"/>
    <col min="1028" max="1028" width="15.5546875" style="187" customWidth="1"/>
    <col min="1029" max="1029" width="3.33203125" style="187" customWidth="1"/>
    <col min="1030" max="1031" width="20.6640625" style="187" customWidth="1"/>
    <col min="1032" max="1032" width="19.44140625" style="187" customWidth="1"/>
    <col min="1033" max="1033" width="20.44140625" style="187" customWidth="1"/>
    <col min="1034" max="1034" width="9.88671875" style="187"/>
    <col min="1035" max="1035" width="13.88671875" style="187" bestFit="1" customWidth="1"/>
    <col min="1036" max="1280" width="9.88671875" style="187"/>
    <col min="1281" max="1281" width="20.6640625" style="187" customWidth="1"/>
    <col min="1282" max="1282" width="15.6640625" style="187" customWidth="1"/>
    <col min="1283" max="1283" width="16.33203125" style="187" customWidth="1"/>
    <col min="1284" max="1284" width="15.5546875" style="187" customWidth="1"/>
    <col min="1285" max="1285" width="3.33203125" style="187" customWidth="1"/>
    <col min="1286" max="1287" width="20.6640625" style="187" customWidth="1"/>
    <col min="1288" max="1288" width="19.44140625" style="187" customWidth="1"/>
    <col min="1289" max="1289" width="20.44140625" style="187" customWidth="1"/>
    <col min="1290" max="1290" width="9.88671875" style="187"/>
    <col min="1291" max="1291" width="13.88671875" style="187" bestFit="1" customWidth="1"/>
    <col min="1292" max="1536" width="9.88671875" style="187"/>
    <col min="1537" max="1537" width="20.6640625" style="187" customWidth="1"/>
    <col min="1538" max="1538" width="15.6640625" style="187" customWidth="1"/>
    <col min="1539" max="1539" width="16.33203125" style="187" customWidth="1"/>
    <col min="1540" max="1540" width="15.5546875" style="187" customWidth="1"/>
    <col min="1541" max="1541" width="3.33203125" style="187" customWidth="1"/>
    <col min="1542" max="1543" width="20.6640625" style="187" customWidth="1"/>
    <col min="1544" max="1544" width="19.44140625" style="187" customWidth="1"/>
    <col min="1545" max="1545" width="20.44140625" style="187" customWidth="1"/>
    <col min="1546" max="1546" width="9.88671875" style="187"/>
    <col min="1547" max="1547" width="13.88671875" style="187" bestFit="1" customWidth="1"/>
    <col min="1548" max="1792" width="9.88671875" style="187"/>
    <col min="1793" max="1793" width="20.6640625" style="187" customWidth="1"/>
    <col min="1794" max="1794" width="15.6640625" style="187" customWidth="1"/>
    <col min="1795" max="1795" width="16.33203125" style="187" customWidth="1"/>
    <col min="1796" max="1796" width="15.5546875" style="187" customWidth="1"/>
    <col min="1797" max="1797" width="3.33203125" style="187" customWidth="1"/>
    <col min="1798" max="1799" width="20.6640625" style="187" customWidth="1"/>
    <col min="1800" max="1800" width="19.44140625" style="187" customWidth="1"/>
    <col min="1801" max="1801" width="20.44140625" style="187" customWidth="1"/>
    <col min="1802" max="1802" width="9.88671875" style="187"/>
    <col min="1803" max="1803" width="13.88671875" style="187" bestFit="1" customWidth="1"/>
    <col min="1804" max="2048" width="9.88671875" style="187"/>
    <col min="2049" max="2049" width="20.6640625" style="187" customWidth="1"/>
    <col min="2050" max="2050" width="15.6640625" style="187" customWidth="1"/>
    <col min="2051" max="2051" width="16.33203125" style="187" customWidth="1"/>
    <col min="2052" max="2052" width="15.5546875" style="187" customWidth="1"/>
    <col min="2053" max="2053" width="3.33203125" style="187" customWidth="1"/>
    <col min="2054" max="2055" width="20.6640625" style="187" customWidth="1"/>
    <col min="2056" max="2056" width="19.44140625" style="187" customWidth="1"/>
    <col min="2057" max="2057" width="20.44140625" style="187" customWidth="1"/>
    <col min="2058" max="2058" width="9.88671875" style="187"/>
    <col min="2059" max="2059" width="13.88671875" style="187" bestFit="1" customWidth="1"/>
    <col min="2060" max="2304" width="9.88671875" style="187"/>
    <col min="2305" max="2305" width="20.6640625" style="187" customWidth="1"/>
    <col min="2306" max="2306" width="15.6640625" style="187" customWidth="1"/>
    <col min="2307" max="2307" width="16.33203125" style="187" customWidth="1"/>
    <col min="2308" max="2308" width="15.5546875" style="187" customWidth="1"/>
    <col min="2309" max="2309" width="3.33203125" style="187" customWidth="1"/>
    <col min="2310" max="2311" width="20.6640625" style="187" customWidth="1"/>
    <col min="2312" max="2312" width="19.44140625" style="187" customWidth="1"/>
    <col min="2313" max="2313" width="20.44140625" style="187" customWidth="1"/>
    <col min="2314" max="2314" width="9.88671875" style="187"/>
    <col min="2315" max="2315" width="13.88671875" style="187" bestFit="1" customWidth="1"/>
    <col min="2316" max="2560" width="9.88671875" style="187"/>
    <col min="2561" max="2561" width="20.6640625" style="187" customWidth="1"/>
    <col min="2562" max="2562" width="15.6640625" style="187" customWidth="1"/>
    <col min="2563" max="2563" width="16.33203125" style="187" customWidth="1"/>
    <col min="2564" max="2564" width="15.5546875" style="187" customWidth="1"/>
    <col min="2565" max="2565" width="3.33203125" style="187" customWidth="1"/>
    <col min="2566" max="2567" width="20.6640625" style="187" customWidth="1"/>
    <col min="2568" max="2568" width="19.44140625" style="187" customWidth="1"/>
    <col min="2569" max="2569" width="20.44140625" style="187" customWidth="1"/>
    <col min="2570" max="2570" width="9.88671875" style="187"/>
    <col min="2571" max="2571" width="13.88671875" style="187" bestFit="1" customWidth="1"/>
    <col min="2572" max="2816" width="9.88671875" style="187"/>
    <col min="2817" max="2817" width="20.6640625" style="187" customWidth="1"/>
    <col min="2818" max="2818" width="15.6640625" style="187" customWidth="1"/>
    <col min="2819" max="2819" width="16.33203125" style="187" customWidth="1"/>
    <col min="2820" max="2820" width="15.5546875" style="187" customWidth="1"/>
    <col min="2821" max="2821" width="3.33203125" style="187" customWidth="1"/>
    <col min="2822" max="2823" width="20.6640625" style="187" customWidth="1"/>
    <col min="2824" max="2824" width="19.44140625" style="187" customWidth="1"/>
    <col min="2825" max="2825" width="20.44140625" style="187" customWidth="1"/>
    <col min="2826" max="2826" width="9.88671875" style="187"/>
    <col min="2827" max="2827" width="13.88671875" style="187" bestFit="1" customWidth="1"/>
    <col min="2828" max="3072" width="9.88671875" style="187"/>
    <col min="3073" max="3073" width="20.6640625" style="187" customWidth="1"/>
    <col min="3074" max="3074" width="15.6640625" style="187" customWidth="1"/>
    <col min="3075" max="3075" width="16.33203125" style="187" customWidth="1"/>
    <col min="3076" max="3076" width="15.5546875" style="187" customWidth="1"/>
    <col min="3077" max="3077" width="3.33203125" style="187" customWidth="1"/>
    <col min="3078" max="3079" width="20.6640625" style="187" customWidth="1"/>
    <col min="3080" max="3080" width="19.44140625" style="187" customWidth="1"/>
    <col min="3081" max="3081" width="20.44140625" style="187" customWidth="1"/>
    <col min="3082" max="3082" width="9.88671875" style="187"/>
    <col min="3083" max="3083" width="13.88671875" style="187" bestFit="1" customWidth="1"/>
    <col min="3084" max="3328" width="9.88671875" style="187"/>
    <col min="3329" max="3329" width="20.6640625" style="187" customWidth="1"/>
    <col min="3330" max="3330" width="15.6640625" style="187" customWidth="1"/>
    <col min="3331" max="3331" width="16.33203125" style="187" customWidth="1"/>
    <col min="3332" max="3332" width="15.5546875" style="187" customWidth="1"/>
    <col min="3333" max="3333" width="3.33203125" style="187" customWidth="1"/>
    <col min="3334" max="3335" width="20.6640625" style="187" customWidth="1"/>
    <col min="3336" max="3336" width="19.44140625" style="187" customWidth="1"/>
    <col min="3337" max="3337" width="20.44140625" style="187" customWidth="1"/>
    <col min="3338" max="3338" width="9.88671875" style="187"/>
    <col min="3339" max="3339" width="13.88671875" style="187" bestFit="1" customWidth="1"/>
    <col min="3340" max="3584" width="9.88671875" style="187"/>
    <col min="3585" max="3585" width="20.6640625" style="187" customWidth="1"/>
    <col min="3586" max="3586" width="15.6640625" style="187" customWidth="1"/>
    <col min="3587" max="3587" width="16.33203125" style="187" customWidth="1"/>
    <col min="3588" max="3588" width="15.5546875" style="187" customWidth="1"/>
    <col min="3589" max="3589" width="3.33203125" style="187" customWidth="1"/>
    <col min="3590" max="3591" width="20.6640625" style="187" customWidth="1"/>
    <col min="3592" max="3592" width="19.44140625" style="187" customWidth="1"/>
    <col min="3593" max="3593" width="20.44140625" style="187" customWidth="1"/>
    <col min="3594" max="3594" width="9.88671875" style="187"/>
    <col min="3595" max="3595" width="13.88671875" style="187" bestFit="1" customWidth="1"/>
    <col min="3596" max="3840" width="9.88671875" style="187"/>
    <col min="3841" max="3841" width="20.6640625" style="187" customWidth="1"/>
    <col min="3842" max="3842" width="15.6640625" style="187" customWidth="1"/>
    <col min="3843" max="3843" width="16.33203125" style="187" customWidth="1"/>
    <col min="3844" max="3844" width="15.5546875" style="187" customWidth="1"/>
    <col min="3845" max="3845" width="3.33203125" style="187" customWidth="1"/>
    <col min="3846" max="3847" width="20.6640625" style="187" customWidth="1"/>
    <col min="3848" max="3848" width="19.44140625" style="187" customWidth="1"/>
    <col min="3849" max="3849" width="20.44140625" style="187" customWidth="1"/>
    <col min="3850" max="3850" width="9.88671875" style="187"/>
    <col min="3851" max="3851" width="13.88671875" style="187" bestFit="1" customWidth="1"/>
    <col min="3852" max="4096" width="9.88671875" style="187"/>
    <col min="4097" max="4097" width="20.6640625" style="187" customWidth="1"/>
    <col min="4098" max="4098" width="15.6640625" style="187" customWidth="1"/>
    <col min="4099" max="4099" width="16.33203125" style="187" customWidth="1"/>
    <col min="4100" max="4100" width="15.5546875" style="187" customWidth="1"/>
    <col min="4101" max="4101" width="3.33203125" style="187" customWidth="1"/>
    <col min="4102" max="4103" width="20.6640625" style="187" customWidth="1"/>
    <col min="4104" max="4104" width="19.44140625" style="187" customWidth="1"/>
    <col min="4105" max="4105" width="20.44140625" style="187" customWidth="1"/>
    <col min="4106" max="4106" width="9.88671875" style="187"/>
    <col min="4107" max="4107" width="13.88671875" style="187" bestFit="1" customWidth="1"/>
    <col min="4108" max="4352" width="9.88671875" style="187"/>
    <col min="4353" max="4353" width="20.6640625" style="187" customWidth="1"/>
    <col min="4354" max="4354" width="15.6640625" style="187" customWidth="1"/>
    <col min="4355" max="4355" width="16.33203125" style="187" customWidth="1"/>
    <col min="4356" max="4356" width="15.5546875" style="187" customWidth="1"/>
    <col min="4357" max="4357" width="3.33203125" style="187" customWidth="1"/>
    <col min="4358" max="4359" width="20.6640625" style="187" customWidth="1"/>
    <col min="4360" max="4360" width="19.44140625" style="187" customWidth="1"/>
    <col min="4361" max="4361" width="20.44140625" style="187" customWidth="1"/>
    <col min="4362" max="4362" width="9.88671875" style="187"/>
    <col min="4363" max="4363" width="13.88671875" style="187" bestFit="1" customWidth="1"/>
    <col min="4364" max="4608" width="9.88671875" style="187"/>
    <col min="4609" max="4609" width="20.6640625" style="187" customWidth="1"/>
    <col min="4610" max="4610" width="15.6640625" style="187" customWidth="1"/>
    <col min="4611" max="4611" width="16.33203125" style="187" customWidth="1"/>
    <col min="4612" max="4612" width="15.5546875" style="187" customWidth="1"/>
    <col min="4613" max="4613" width="3.33203125" style="187" customWidth="1"/>
    <col min="4614" max="4615" width="20.6640625" style="187" customWidth="1"/>
    <col min="4616" max="4616" width="19.44140625" style="187" customWidth="1"/>
    <col min="4617" max="4617" width="20.44140625" style="187" customWidth="1"/>
    <col min="4618" max="4618" width="9.88671875" style="187"/>
    <col min="4619" max="4619" width="13.88671875" style="187" bestFit="1" customWidth="1"/>
    <col min="4620" max="4864" width="9.88671875" style="187"/>
    <col min="4865" max="4865" width="20.6640625" style="187" customWidth="1"/>
    <col min="4866" max="4866" width="15.6640625" style="187" customWidth="1"/>
    <col min="4867" max="4867" width="16.33203125" style="187" customWidth="1"/>
    <col min="4868" max="4868" width="15.5546875" style="187" customWidth="1"/>
    <col min="4869" max="4869" width="3.33203125" style="187" customWidth="1"/>
    <col min="4870" max="4871" width="20.6640625" style="187" customWidth="1"/>
    <col min="4872" max="4872" width="19.44140625" style="187" customWidth="1"/>
    <col min="4873" max="4873" width="20.44140625" style="187" customWidth="1"/>
    <col min="4874" max="4874" width="9.88671875" style="187"/>
    <col min="4875" max="4875" width="13.88671875" style="187" bestFit="1" customWidth="1"/>
    <col min="4876" max="5120" width="9.88671875" style="187"/>
    <col min="5121" max="5121" width="20.6640625" style="187" customWidth="1"/>
    <col min="5122" max="5122" width="15.6640625" style="187" customWidth="1"/>
    <col min="5123" max="5123" width="16.33203125" style="187" customWidth="1"/>
    <col min="5124" max="5124" width="15.5546875" style="187" customWidth="1"/>
    <col min="5125" max="5125" width="3.33203125" style="187" customWidth="1"/>
    <col min="5126" max="5127" width="20.6640625" style="187" customWidth="1"/>
    <col min="5128" max="5128" width="19.44140625" style="187" customWidth="1"/>
    <col min="5129" max="5129" width="20.44140625" style="187" customWidth="1"/>
    <col min="5130" max="5130" width="9.88671875" style="187"/>
    <col min="5131" max="5131" width="13.88671875" style="187" bestFit="1" customWidth="1"/>
    <col min="5132" max="5376" width="9.88671875" style="187"/>
    <col min="5377" max="5377" width="20.6640625" style="187" customWidth="1"/>
    <col min="5378" max="5378" width="15.6640625" style="187" customWidth="1"/>
    <col min="5379" max="5379" width="16.33203125" style="187" customWidth="1"/>
    <col min="5380" max="5380" width="15.5546875" style="187" customWidth="1"/>
    <col min="5381" max="5381" width="3.33203125" style="187" customWidth="1"/>
    <col min="5382" max="5383" width="20.6640625" style="187" customWidth="1"/>
    <col min="5384" max="5384" width="19.44140625" style="187" customWidth="1"/>
    <col min="5385" max="5385" width="20.44140625" style="187" customWidth="1"/>
    <col min="5386" max="5386" width="9.88671875" style="187"/>
    <col min="5387" max="5387" width="13.88671875" style="187" bestFit="1" customWidth="1"/>
    <col min="5388" max="5632" width="9.88671875" style="187"/>
    <col min="5633" max="5633" width="20.6640625" style="187" customWidth="1"/>
    <col min="5634" max="5634" width="15.6640625" style="187" customWidth="1"/>
    <col min="5635" max="5635" width="16.33203125" style="187" customWidth="1"/>
    <col min="5636" max="5636" width="15.5546875" style="187" customWidth="1"/>
    <col min="5637" max="5637" width="3.33203125" style="187" customWidth="1"/>
    <col min="5638" max="5639" width="20.6640625" style="187" customWidth="1"/>
    <col min="5640" max="5640" width="19.44140625" style="187" customWidth="1"/>
    <col min="5641" max="5641" width="20.44140625" style="187" customWidth="1"/>
    <col min="5642" max="5642" width="9.88671875" style="187"/>
    <col min="5643" max="5643" width="13.88671875" style="187" bestFit="1" customWidth="1"/>
    <col min="5644" max="5888" width="9.88671875" style="187"/>
    <col min="5889" max="5889" width="20.6640625" style="187" customWidth="1"/>
    <col min="5890" max="5890" width="15.6640625" style="187" customWidth="1"/>
    <col min="5891" max="5891" width="16.33203125" style="187" customWidth="1"/>
    <col min="5892" max="5892" width="15.5546875" style="187" customWidth="1"/>
    <col min="5893" max="5893" width="3.33203125" style="187" customWidth="1"/>
    <col min="5894" max="5895" width="20.6640625" style="187" customWidth="1"/>
    <col min="5896" max="5896" width="19.44140625" style="187" customWidth="1"/>
    <col min="5897" max="5897" width="20.44140625" style="187" customWidth="1"/>
    <col min="5898" max="5898" width="9.88671875" style="187"/>
    <col min="5899" max="5899" width="13.88671875" style="187" bestFit="1" customWidth="1"/>
    <col min="5900" max="6144" width="9.88671875" style="187"/>
    <col min="6145" max="6145" width="20.6640625" style="187" customWidth="1"/>
    <col min="6146" max="6146" width="15.6640625" style="187" customWidth="1"/>
    <col min="6147" max="6147" width="16.33203125" style="187" customWidth="1"/>
    <col min="6148" max="6148" width="15.5546875" style="187" customWidth="1"/>
    <col min="6149" max="6149" width="3.33203125" style="187" customWidth="1"/>
    <col min="6150" max="6151" width="20.6640625" style="187" customWidth="1"/>
    <col min="6152" max="6152" width="19.44140625" style="187" customWidth="1"/>
    <col min="6153" max="6153" width="20.44140625" style="187" customWidth="1"/>
    <col min="6154" max="6154" width="9.88671875" style="187"/>
    <col min="6155" max="6155" width="13.88671875" style="187" bestFit="1" customWidth="1"/>
    <col min="6156" max="6400" width="9.88671875" style="187"/>
    <col min="6401" max="6401" width="20.6640625" style="187" customWidth="1"/>
    <col min="6402" max="6402" width="15.6640625" style="187" customWidth="1"/>
    <col min="6403" max="6403" width="16.33203125" style="187" customWidth="1"/>
    <col min="6404" max="6404" width="15.5546875" style="187" customWidth="1"/>
    <col min="6405" max="6405" width="3.33203125" style="187" customWidth="1"/>
    <col min="6406" max="6407" width="20.6640625" style="187" customWidth="1"/>
    <col min="6408" max="6408" width="19.44140625" style="187" customWidth="1"/>
    <col min="6409" max="6409" width="20.44140625" style="187" customWidth="1"/>
    <col min="6410" max="6410" width="9.88671875" style="187"/>
    <col min="6411" max="6411" width="13.88671875" style="187" bestFit="1" customWidth="1"/>
    <col min="6412" max="6656" width="9.88671875" style="187"/>
    <col min="6657" max="6657" width="20.6640625" style="187" customWidth="1"/>
    <col min="6658" max="6658" width="15.6640625" style="187" customWidth="1"/>
    <col min="6659" max="6659" width="16.33203125" style="187" customWidth="1"/>
    <col min="6660" max="6660" width="15.5546875" style="187" customWidth="1"/>
    <col min="6661" max="6661" width="3.33203125" style="187" customWidth="1"/>
    <col min="6662" max="6663" width="20.6640625" style="187" customWidth="1"/>
    <col min="6664" max="6664" width="19.44140625" style="187" customWidth="1"/>
    <col min="6665" max="6665" width="20.44140625" style="187" customWidth="1"/>
    <col min="6666" max="6666" width="9.88671875" style="187"/>
    <col min="6667" max="6667" width="13.88671875" style="187" bestFit="1" customWidth="1"/>
    <col min="6668" max="6912" width="9.88671875" style="187"/>
    <col min="6913" max="6913" width="20.6640625" style="187" customWidth="1"/>
    <col min="6914" max="6914" width="15.6640625" style="187" customWidth="1"/>
    <col min="6915" max="6915" width="16.33203125" style="187" customWidth="1"/>
    <col min="6916" max="6916" width="15.5546875" style="187" customWidth="1"/>
    <col min="6917" max="6917" width="3.33203125" style="187" customWidth="1"/>
    <col min="6918" max="6919" width="20.6640625" style="187" customWidth="1"/>
    <col min="6920" max="6920" width="19.44140625" style="187" customWidth="1"/>
    <col min="6921" max="6921" width="20.44140625" style="187" customWidth="1"/>
    <col min="6922" max="6922" width="9.88671875" style="187"/>
    <col min="6923" max="6923" width="13.88671875" style="187" bestFit="1" customWidth="1"/>
    <col min="6924" max="7168" width="9.88671875" style="187"/>
    <col min="7169" max="7169" width="20.6640625" style="187" customWidth="1"/>
    <col min="7170" max="7170" width="15.6640625" style="187" customWidth="1"/>
    <col min="7171" max="7171" width="16.33203125" style="187" customWidth="1"/>
    <col min="7172" max="7172" width="15.5546875" style="187" customWidth="1"/>
    <col min="7173" max="7173" width="3.33203125" style="187" customWidth="1"/>
    <col min="7174" max="7175" width="20.6640625" style="187" customWidth="1"/>
    <col min="7176" max="7176" width="19.44140625" style="187" customWidth="1"/>
    <col min="7177" max="7177" width="20.44140625" style="187" customWidth="1"/>
    <col min="7178" max="7178" width="9.88671875" style="187"/>
    <col min="7179" max="7179" width="13.88671875" style="187" bestFit="1" customWidth="1"/>
    <col min="7180" max="7424" width="9.88671875" style="187"/>
    <col min="7425" max="7425" width="20.6640625" style="187" customWidth="1"/>
    <col min="7426" max="7426" width="15.6640625" style="187" customWidth="1"/>
    <col min="7427" max="7427" width="16.33203125" style="187" customWidth="1"/>
    <col min="7428" max="7428" width="15.5546875" style="187" customWidth="1"/>
    <col min="7429" max="7429" width="3.33203125" style="187" customWidth="1"/>
    <col min="7430" max="7431" width="20.6640625" style="187" customWidth="1"/>
    <col min="7432" max="7432" width="19.44140625" style="187" customWidth="1"/>
    <col min="7433" max="7433" width="20.44140625" style="187" customWidth="1"/>
    <col min="7434" max="7434" width="9.88671875" style="187"/>
    <col min="7435" max="7435" width="13.88671875" style="187" bestFit="1" customWidth="1"/>
    <col min="7436" max="7680" width="9.88671875" style="187"/>
    <col min="7681" max="7681" width="20.6640625" style="187" customWidth="1"/>
    <col min="7682" max="7682" width="15.6640625" style="187" customWidth="1"/>
    <col min="7683" max="7683" width="16.33203125" style="187" customWidth="1"/>
    <col min="7684" max="7684" width="15.5546875" style="187" customWidth="1"/>
    <col min="7685" max="7685" width="3.33203125" style="187" customWidth="1"/>
    <col min="7686" max="7687" width="20.6640625" style="187" customWidth="1"/>
    <col min="7688" max="7688" width="19.44140625" style="187" customWidth="1"/>
    <col min="7689" max="7689" width="20.44140625" style="187" customWidth="1"/>
    <col min="7690" max="7690" width="9.88671875" style="187"/>
    <col min="7691" max="7691" width="13.88671875" style="187" bestFit="1" customWidth="1"/>
    <col min="7692" max="7936" width="9.88671875" style="187"/>
    <col min="7937" max="7937" width="20.6640625" style="187" customWidth="1"/>
    <col min="7938" max="7938" width="15.6640625" style="187" customWidth="1"/>
    <col min="7939" max="7939" width="16.33203125" style="187" customWidth="1"/>
    <col min="7940" max="7940" width="15.5546875" style="187" customWidth="1"/>
    <col min="7941" max="7941" width="3.33203125" style="187" customWidth="1"/>
    <col min="7942" max="7943" width="20.6640625" style="187" customWidth="1"/>
    <col min="7944" max="7944" width="19.44140625" style="187" customWidth="1"/>
    <col min="7945" max="7945" width="20.44140625" style="187" customWidth="1"/>
    <col min="7946" max="7946" width="9.88671875" style="187"/>
    <col min="7947" max="7947" width="13.88671875" style="187" bestFit="1" customWidth="1"/>
    <col min="7948" max="8192" width="9.88671875" style="187"/>
    <col min="8193" max="8193" width="20.6640625" style="187" customWidth="1"/>
    <col min="8194" max="8194" width="15.6640625" style="187" customWidth="1"/>
    <col min="8195" max="8195" width="16.33203125" style="187" customWidth="1"/>
    <col min="8196" max="8196" width="15.5546875" style="187" customWidth="1"/>
    <col min="8197" max="8197" width="3.33203125" style="187" customWidth="1"/>
    <col min="8198" max="8199" width="20.6640625" style="187" customWidth="1"/>
    <col min="8200" max="8200" width="19.44140625" style="187" customWidth="1"/>
    <col min="8201" max="8201" width="20.44140625" style="187" customWidth="1"/>
    <col min="8202" max="8202" width="9.88671875" style="187"/>
    <col min="8203" max="8203" width="13.88671875" style="187" bestFit="1" customWidth="1"/>
    <col min="8204" max="8448" width="9.88671875" style="187"/>
    <col min="8449" max="8449" width="20.6640625" style="187" customWidth="1"/>
    <col min="8450" max="8450" width="15.6640625" style="187" customWidth="1"/>
    <col min="8451" max="8451" width="16.33203125" style="187" customWidth="1"/>
    <col min="8452" max="8452" width="15.5546875" style="187" customWidth="1"/>
    <col min="8453" max="8453" width="3.33203125" style="187" customWidth="1"/>
    <col min="8454" max="8455" width="20.6640625" style="187" customWidth="1"/>
    <col min="8456" max="8456" width="19.44140625" style="187" customWidth="1"/>
    <col min="8457" max="8457" width="20.44140625" style="187" customWidth="1"/>
    <col min="8458" max="8458" width="9.88671875" style="187"/>
    <col min="8459" max="8459" width="13.88671875" style="187" bestFit="1" customWidth="1"/>
    <col min="8460" max="8704" width="9.88671875" style="187"/>
    <col min="8705" max="8705" width="20.6640625" style="187" customWidth="1"/>
    <col min="8706" max="8706" width="15.6640625" style="187" customWidth="1"/>
    <col min="8707" max="8707" width="16.33203125" style="187" customWidth="1"/>
    <col min="8708" max="8708" width="15.5546875" style="187" customWidth="1"/>
    <col min="8709" max="8709" width="3.33203125" style="187" customWidth="1"/>
    <col min="8710" max="8711" width="20.6640625" style="187" customWidth="1"/>
    <col min="8712" max="8712" width="19.44140625" style="187" customWidth="1"/>
    <col min="8713" max="8713" width="20.44140625" style="187" customWidth="1"/>
    <col min="8714" max="8714" width="9.88671875" style="187"/>
    <col min="8715" max="8715" width="13.88671875" style="187" bestFit="1" customWidth="1"/>
    <col min="8716" max="8960" width="9.88671875" style="187"/>
    <col min="8961" max="8961" width="20.6640625" style="187" customWidth="1"/>
    <col min="8962" max="8962" width="15.6640625" style="187" customWidth="1"/>
    <col min="8963" max="8963" width="16.33203125" style="187" customWidth="1"/>
    <col min="8964" max="8964" width="15.5546875" style="187" customWidth="1"/>
    <col min="8965" max="8965" width="3.33203125" style="187" customWidth="1"/>
    <col min="8966" max="8967" width="20.6640625" style="187" customWidth="1"/>
    <col min="8968" max="8968" width="19.44140625" style="187" customWidth="1"/>
    <col min="8969" max="8969" width="20.44140625" style="187" customWidth="1"/>
    <col min="8970" max="8970" width="9.88671875" style="187"/>
    <col min="8971" max="8971" width="13.88671875" style="187" bestFit="1" customWidth="1"/>
    <col min="8972" max="9216" width="9.88671875" style="187"/>
    <col min="9217" max="9217" width="20.6640625" style="187" customWidth="1"/>
    <col min="9218" max="9218" width="15.6640625" style="187" customWidth="1"/>
    <col min="9219" max="9219" width="16.33203125" style="187" customWidth="1"/>
    <col min="9220" max="9220" width="15.5546875" style="187" customWidth="1"/>
    <col min="9221" max="9221" width="3.33203125" style="187" customWidth="1"/>
    <col min="9222" max="9223" width="20.6640625" style="187" customWidth="1"/>
    <col min="9224" max="9224" width="19.44140625" style="187" customWidth="1"/>
    <col min="9225" max="9225" width="20.44140625" style="187" customWidth="1"/>
    <col min="9226" max="9226" width="9.88671875" style="187"/>
    <col min="9227" max="9227" width="13.88671875" style="187" bestFit="1" customWidth="1"/>
    <col min="9228" max="9472" width="9.88671875" style="187"/>
    <col min="9473" max="9473" width="20.6640625" style="187" customWidth="1"/>
    <col min="9474" max="9474" width="15.6640625" style="187" customWidth="1"/>
    <col min="9475" max="9475" width="16.33203125" style="187" customWidth="1"/>
    <col min="9476" max="9476" width="15.5546875" style="187" customWidth="1"/>
    <col min="9477" max="9477" width="3.33203125" style="187" customWidth="1"/>
    <col min="9478" max="9479" width="20.6640625" style="187" customWidth="1"/>
    <col min="9480" max="9480" width="19.44140625" style="187" customWidth="1"/>
    <col min="9481" max="9481" width="20.44140625" style="187" customWidth="1"/>
    <col min="9482" max="9482" width="9.88671875" style="187"/>
    <col min="9483" max="9483" width="13.88671875" style="187" bestFit="1" customWidth="1"/>
    <col min="9484" max="9728" width="9.88671875" style="187"/>
    <col min="9729" max="9729" width="20.6640625" style="187" customWidth="1"/>
    <col min="9730" max="9730" width="15.6640625" style="187" customWidth="1"/>
    <col min="9731" max="9731" width="16.33203125" style="187" customWidth="1"/>
    <col min="9732" max="9732" width="15.5546875" style="187" customWidth="1"/>
    <col min="9733" max="9733" width="3.33203125" style="187" customWidth="1"/>
    <col min="9734" max="9735" width="20.6640625" style="187" customWidth="1"/>
    <col min="9736" max="9736" width="19.44140625" style="187" customWidth="1"/>
    <col min="9737" max="9737" width="20.44140625" style="187" customWidth="1"/>
    <col min="9738" max="9738" width="9.88671875" style="187"/>
    <col min="9739" max="9739" width="13.88671875" style="187" bestFit="1" customWidth="1"/>
    <col min="9740" max="9984" width="9.88671875" style="187"/>
    <col min="9985" max="9985" width="20.6640625" style="187" customWidth="1"/>
    <col min="9986" max="9986" width="15.6640625" style="187" customWidth="1"/>
    <col min="9987" max="9987" width="16.33203125" style="187" customWidth="1"/>
    <col min="9988" max="9988" width="15.5546875" style="187" customWidth="1"/>
    <col min="9989" max="9989" width="3.33203125" style="187" customWidth="1"/>
    <col min="9990" max="9991" width="20.6640625" style="187" customWidth="1"/>
    <col min="9992" max="9992" width="19.44140625" style="187" customWidth="1"/>
    <col min="9993" max="9993" width="20.44140625" style="187" customWidth="1"/>
    <col min="9994" max="9994" width="9.88671875" style="187"/>
    <col min="9995" max="9995" width="13.88671875" style="187" bestFit="1" customWidth="1"/>
    <col min="9996" max="10240" width="9.88671875" style="187"/>
    <col min="10241" max="10241" width="20.6640625" style="187" customWidth="1"/>
    <col min="10242" max="10242" width="15.6640625" style="187" customWidth="1"/>
    <col min="10243" max="10243" width="16.33203125" style="187" customWidth="1"/>
    <col min="10244" max="10244" width="15.5546875" style="187" customWidth="1"/>
    <col min="10245" max="10245" width="3.33203125" style="187" customWidth="1"/>
    <col min="10246" max="10247" width="20.6640625" style="187" customWidth="1"/>
    <col min="10248" max="10248" width="19.44140625" style="187" customWidth="1"/>
    <col min="10249" max="10249" width="20.44140625" style="187" customWidth="1"/>
    <col min="10250" max="10250" width="9.88671875" style="187"/>
    <col min="10251" max="10251" width="13.88671875" style="187" bestFit="1" customWidth="1"/>
    <col min="10252" max="10496" width="9.88671875" style="187"/>
    <col min="10497" max="10497" width="20.6640625" style="187" customWidth="1"/>
    <col min="10498" max="10498" width="15.6640625" style="187" customWidth="1"/>
    <col min="10499" max="10499" width="16.33203125" style="187" customWidth="1"/>
    <col min="10500" max="10500" width="15.5546875" style="187" customWidth="1"/>
    <col min="10501" max="10501" width="3.33203125" style="187" customWidth="1"/>
    <col min="10502" max="10503" width="20.6640625" style="187" customWidth="1"/>
    <col min="10504" max="10504" width="19.44140625" style="187" customWidth="1"/>
    <col min="10505" max="10505" width="20.44140625" style="187" customWidth="1"/>
    <col min="10506" max="10506" width="9.88671875" style="187"/>
    <col min="10507" max="10507" width="13.88671875" style="187" bestFit="1" customWidth="1"/>
    <col min="10508" max="10752" width="9.88671875" style="187"/>
    <col min="10753" max="10753" width="20.6640625" style="187" customWidth="1"/>
    <col min="10754" max="10754" width="15.6640625" style="187" customWidth="1"/>
    <col min="10755" max="10755" width="16.33203125" style="187" customWidth="1"/>
    <col min="10756" max="10756" width="15.5546875" style="187" customWidth="1"/>
    <col min="10757" max="10757" width="3.33203125" style="187" customWidth="1"/>
    <col min="10758" max="10759" width="20.6640625" style="187" customWidth="1"/>
    <col min="10760" max="10760" width="19.44140625" style="187" customWidth="1"/>
    <col min="10761" max="10761" width="20.44140625" style="187" customWidth="1"/>
    <col min="10762" max="10762" width="9.88671875" style="187"/>
    <col min="10763" max="10763" width="13.88671875" style="187" bestFit="1" customWidth="1"/>
    <col min="10764" max="11008" width="9.88671875" style="187"/>
    <col min="11009" max="11009" width="20.6640625" style="187" customWidth="1"/>
    <col min="11010" max="11010" width="15.6640625" style="187" customWidth="1"/>
    <col min="11011" max="11011" width="16.33203125" style="187" customWidth="1"/>
    <col min="11012" max="11012" width="15.5546875" style="187" customWidth="1"/>
    <col min="11013" max="11013" width="3.33203125" style="187" customWidth="1"/>
    <col min="11014" max="11015" width="20.6640625" style="187" customWidth="1"/>
    <col min="11016" max="11016" width="19.44140625" style="187" customWidth="1"/>
    <col min="11017" max="11017" width="20.44140625" style="187" customWidth="1"/>
    <col min="11018" max="11018" width="9.88671875" style="187"/>
    <col min="11019" max="11019" width="13.88671875" style="187" bestFit="1" customWidth="1"/>
    <col min="11020" max="11264" width="9.88671875" style="187"/>
    <col min="11265" max="11265" width="20.6640625" style="187" customWidth="1"/>
    <col min="11266" max="11266" width="15.6640625" style="187" customWidth="1"/>
    <col min="11267" max="11267" width="16.33203125" style="187" customWidth="1"/>
    <col min="11268" max="11268" width="15.5546875" style="187" customWidth="1"/>
    <col min="11269" max="11269" width="3.33203125" style="187" customWidth="1"/>
    <col min="11270" max="11271" width="20.6640625" style="187" customWidth="1"/>
    <col min="11272" max="11272" width="19.44140625" style="187" customWidth="1"/>
    <col min="11273" max="11273" width="20.44140625" style="187" customWidth="1"/>
    <col min="11274" max="11274" width="9.88671875" style="187"/>
    <col min="11275" max="11275" width="13.88671875" style="187" bestFit="1" customWidth="1"/>
    <col min="11276" max="11520" width="9.88671875" style="187"/>
    <col min="11521" max="11521" width="20.6640625" style="187" customWidth="1"/>
    <col min="11522" max="11522" width="15.6640625" style="187" customWidth="1"/>
    <col min="11523" max="11523" width="16.33203125" style="187" customWidth="1"/>
    <col min="11524" max="11524" width="15.5546875" style="187" customWidth="1"/>
    <col min="11525" max="11525" width="3.33203125" style="187" customWidth="1"/>
    <col min="11526" max="11527" width="20.6640625" style="187" customWidth="1"/>
    <col min="11528" max="11528" width="19.44140625" style="187" customWidth="1"/>
    <col min="11529" max="11529" width="20.44140625" style="187" customWidth="1"/>
    <col min="11530" max="11530" width="9.88671875" style="187"/>
    <col min="11531" max="11531" width="13.88671875" style="187" bestFit="1" customWidth="1"/>
    <col min="11532" max="11776" width="9.88671875" style="187"/>
    <col min="11777" max="11777" width="20.6640625" style="187" customWidth="1"/>
    <col min="11778" max="11778" width="15.6640625" style="187" customWidth="1"/>
    <col min="11779" max="11779" width="16.33203125" style="187" customWidth="1"/>
    <col min="11780" max="11780" width="15.5546875" style="187" customWidth="1"/>
    <col min="11781" max="11781" width="3.33203125" style="187" customWidth="1"/>
    <col min="11782" max="11783" width="20.6640625" style="187" customWidth="1"/>
    <col min="11784" max="11784" width="19.44140625" style="187" customWidth="1"/>
    <col min="11785" max="11785" width="20.44140625" style="187" customWidth="1"/>
    <col min="11786" max="11786" width="9.88671875" style="187"/>
    <col min="11787" max="11787" width="13.88671875" style="187" bestFit="1" customWidth="1"/>
    <col min="11788" max="12032" width="9.88671875" style="187"/>
    <col min="12033" max="12033" width="20.6640625" style="187" customWidth="1"/>
    <col min="12034" max="12034" width="15.6640625" style="187" customWidth="1"/>
    <col min="12035" max="12035" width="16.33203125" style="187" customWidth="1"/>
    <col min="12036" max="12036" width="15.5546875" style="187" customWidth="1"/>
    <col min="12037" max="12037" width="3.33203125" style="187" customWidth="1"/>
    <col min="12038" max="12039" width="20.6640625" style="187" customWidth="1"/>
    <col min="12040" max="12040" width="19.44140625" style="187" customWidth="1"/>
    <col min="12041" max="12041" width="20.44140625" style="187" customWidth="1"/>
    <col min="12042" max="12042" width="9.88671875" style="187"/>
    <col min="12043" max="12043" width="13.88671875" style="187" bestFit="1" customWidth="1"/>
    <col min="12044" max="12288" width="9.88671875" style="187"/>
    <col min="12289" max="12289" width="20.6640625" style="187" customWidth="1"/>
    <col min="12290" max="12290" width="15.6640625" style="187" customWidth="1"/>
    <col min="12291" max="12291" width="16.33203125" style="187" customWidth="1"/>
    <col min="12292" max="12292" width="15.5546875" style="187" customWidth="1"/>
    <col min="12293" max="12293" width="3.33203125" style="187" customWidth="1"/>
    <col min="12294" max="12295" width="20.6640625" style="187" customWidth="1"/>
    <col min="12296" max="12296" width="19.44140625" style="187" customWidth="1"/>
    <col min="12297" max="12297" width="20.44140625" style="187" customWidth="1"/>
    <col min="12298" max="12298" width="9.88671875" style="187"/>
    <col min="12299" max="12299" width="13.88671875" style="187" bestFit="1" customWidth="1"/>
    <col min="12300" max="12544" width="9.88671875" style="187"/>
    <col min="12545" max="12545" width="20.6640625" style="187" customWidth="1"/>
    <col min="12546" max="12546" width="15.6640625" style="187" customWidth="1"/>
    <col min="12547" max="12547" width="16.33203125" style="187" customWidth="1"/>
    <col min="12548" max="12548" width="15.5546875" style="187" customWidth="1"/>
    <col min="12549" max="12549" width="3.33203125" style="187" customWidth="1"/>
    <col min="12550" max="12551" width="20.6640625" style="187" customWidth="1"/>
    <col min="12552" max="12552" width="19.44140625" style="187" customWidth="1"/>
    <col min="12553" max="12553" width="20.44140625" style="187" customWidth="1"/>
    <col min="12554" max="12554" width="9.88671875" style="187"/>
    <col min="12555" max="12555" width="13.88671875" style="187" bestFit="1" customWidth="1"/>
    <col min="12556" max="12800" width="9.88671875" style="187"/>
    <col min="12801" max="12801" width="20.6640625" style="187" customWidth="1"/>
    <col min="12802" max="12802" width="15.6640625" style="187" customWidth="1"/>
    <col min="12803" max="12803" width="16.33203125" style="187" customWidth="1"/>
    <col min="12804" max="12804" width="15.5546875" style="187" customWidth="1"/>
    <col min="12805" max="12805" width="3.33203125" style="187" customWidth="1"/>
    <col min="12806" max="12807" width="20.6640625" style="187" customWidth="1"/>
    <col min="12808" max="12808" width="19.44140625" style="187" customWidth="1"/>
    <col min="12809" max="12809" width="20.44140625" style="187" customWidth="1"/>
    <col min="12810" max="12810" width="9.88671875" style="187"/>
    <col min="12811" max="12811" width="13.88671875" style="187" bestFit="1" customWidth="1"/>
    <col min="12812" max="13056" width="9.88671875" style="187"/>
    <col min="13057" max="13057" width="20.6640625" style="187" customWidth="1"/>
    <col min="13058" max="13058" width="15.6640625" style="187" customWidth="1"/>
    <col min="13059" max="13059" width="16.33203125" style="187" customWidth="1"/>
    <col min="13060" max="13060" width="15.5546875" style="187" customWidth="1"/>
    <col min="13061" max="13061" width="3.33203125" style="187" customWidth="1"/>
    <col min="13062" max="13063" width="20.6640625" style="187" customWidth="1"/>
    <col min="13064" max="13064" width="19.44140625" style="187" customWidth="1"/>
    <col min="13065" max="13065" width="20.44140625" style="187" customWidth="1"/>
    <col min="13066" max="13066" width="9.88671875" style="187"/>
    <col min="13067" max="13067" width="13.88671875" style="187" bestFit="1" customWidth="1"/>
    <col min="13068" max="13312" width="9.88671875" style="187"/>
    <col min="13313" max="13313" width="20.6640625" style="187" customWidth="1"/>
    <col min="13314" max="13314" width="15.6640625" style="187" customWidth="1"/>
    <col min="13315" max="13315" width="16.33203125" style="187" customWidth="1"/>
    <col min="13316" max="13316" width="15.5546875" style="187" customWidth="1"/>
    <col min="13317" max="13317" width="3.33203125" style="187" customWidth="1"/>
    <col min="13318" max="13319" width="20.6640625" style="187" customWidth="1"/>
    <col min="13320" max="13320" width="19.44140625" style="187" customWidth="1"/>
    <col min="13321" max="13321" width="20.44140625" style="187" customWidth="1"/>
    <col min="13322" max="13322" width="9.88671875" style="187"/>
    <col min="13323" max="13323" width="13.88671875" style="187" bestFit="1" customWidth="1"/>
    <col min="13324" max="13568" width="9.88671875" style="187"/>
    <col min="13569" max="13569" width="20.6640625" style="187" customWidth="1"/>
    <col min="13570" max="13570" width="15.6640625" style="187" customWidth="1"/>
    <col min="13571" max="13571" width="16.33203125" style="187" customWidth="1"/>
    <col min="13572" max="13572" width="15.5546875" style="187" customWidth="1"/>
    <col min="13573" max="13573" width="3.33203125" style="187" customWidth="1"/>
    <col min="13574" max="13575" width="20.6640625" style="187" customWidth="1"/>
    <col min="13576" max="13576" width="19.44140625" style="187" customWidth="1"/>
    <col min="13577" max="13577" width="20.44140625" style="187" customWidth="1"/>
    <col min="13578" max="13578" width="9.88671875" style="187"/>
    <col min="13579" max="13579" width="13.88671875" style="187" bestFit="1" customWidth="1"/>
    <col min="13580" max="13824" width="9.88671875" style="187"/>
    <col min="13825" max="13825" width="20.6640625" style="187" customWidth="1"/>
    <col min="13826" max="13826" width="15.6640625" style="187" customWidth="1"/>
    <col min="13827" max="13827" width="16.33203125" style="187" customWidth="1"/>
    <col min="13828" max="13828" width="15.5546875" style="187" customWidth="1"/>
    <col min="13829" max="13829" width="3.33203125" style="187" customWidth="1"/>
    <col min="13830" max="13831" width="20.6640625" style="187" customWidth="1"/>
    <col min="13832" max="13832" width="19.44140625" style="187" customWidth="1"/>
    <col min="13833" max="13833" width="20.44140625" style="187" customWidth="1"/>
    <col min="13834" max="13834" width="9.88671875" style="187"/>
    <col min="13835" max="13835" width="13.88671875" style="187" bestFit="1" customWidth="1"/>
    <col min="13836" max="14080" width="9.88671875" style="187"/>
    <col min="14081" max="14081" width="20.6640625" style="187" customWidth="1"/>
    <col min="14082" max="14082" width="15.6640625" style="187" customWidth="1"/>
    <col min="14083" max="14083" width="16.33203125" style="187" customWidth="1"/>
    <col min="14084" max="14084" width="15.5546875" style="187" customWidth="1"/>
    <col min="14085" max="14085" width="3.33203125" style="187" customWidth="1"/>
    <col min="14086" max="14087" width="20.6640625" style="187" customWidth="1"/>
    <col min="14088" max="14088" width="19.44140625" style="187" customWidth="1"/>
    <col min="14089" max="14089" width="20.44140625" style="187" customWidth="1"/>
    <col min="14090" max="14090" width="9.88671875" style="187"/>
    <col min="14091" max="14091" width="13.88671875" style="187" bestFit="1" customWidth="1"/>
    <col min="14092" max="14336" width="9.88671875" style="187"/>
    <col min="14337" max="14337" width="20.6640625" style="187" customWidth="1"/>
    <col min="14338" max="14338" width="15.6640625" style="187" customWidth="1"/>
    <col min="14339" max="14339" width="16.33203125" style="187" customWidth="1"/>
    <col min="14340" max="14340" width="15.5546875" style="187" customWidth="1"/>
    <col min="14341" max="14341" width="3.33203125" style="187" customWidth="1"/>
    <col min="14342" max="14343" width="20.6640625" style="187" customWidth="1"/>
    <col min="14344" max="14344" width="19.44140625" style="187" customWidth="1"/>
    <col min="14345" max="14345" width="20.44140625" style="187" customWidth="1"/>
    <col min="14346" max="14346" width="9.88671875" style="187"/>
    <col min="14347" max="14347" width="13.88671875" style="187" bestFit="1" customWidth="1"/>
    <col min="14348" max="14592" width="9.88671875" style="187"/>
    <col min="14593" max="14593" width="20.6640625" style="187" customWidth="1"/>
    <col min="14594" max="14594" width="15.6640625" style="187" customWidth="1"/>
    <col min="14595" max="14595" width="16.33203125" style="187" customWidth="1"/>
    <col min="14596" max="14596" width="15.5546875" style="187" customWidth="1"/>
    <col min="14597" max="14597" width="3.33203125" style="187" customWidth="1"/>
    <col min="14598" max="14599" width="20.6640625" style="187" customWidth="1"/>
    <col min="14600" max="14600" width="19.44140625" style="187" customWidth="1"/>
    <col min="14601" max="14601" width="20.44140625" style="187" customWidth="1"/>
    <col min="14602" max="14602" width="9.88671875" style="187"/>
    <col min="14603" max="14603" width="13.88671875" style="187" bestFit="1" customWidth="1"/>
    <col min="14604" max="14848" width="9.88671875" style="187"/>
    <col min="14849" max="14849" width="20.6640625" style="187" customWidth="1"/>
    <col min="14850" max="14850" width="15.6640625" style="187" customWidth="1"/>
    <col min="14851" max="14851" width="16.33203125" style="187" customWidth="1"/>
    <col min="14852" max="14852" width="15.5546875" style="187" customWidth="1"/>
    <col min="14853" max="14853" width="3.33203125" style="187" customWidth="1"/>
    <col min="14854" max="14855" width="20.6640625" style="187" customWidth="1"/>
    <col min="14856" max="14856" width="19.44140625" style="187" customWidth="1"/>
    <col min="14857" max="14857" width="20.44140625" style="187" customWidth="1"/>
    <col min="14858" max="14858" width="9.88671875" style="187"/>
    <col min="14859" max="14859" width="13.88671875" style="187" bestFit="1" customWidth="1"/>
    <col min="14860" max="15104" width="9.88671875" style="187"/>
    <col min="15105" max="15105" width="20.6640625" style="187" customWidth="1"/>
    <col min="15106" max="15106" width="15.6640625" style="187" customWidth="1"/>
    <col min="15107" max="15107" width="16.33203125" style="187" customWidth="1"/>
    <col min="15108" max="15108" width="15.5546875" style="187" customWidth="1"/>
    <col min="15109" max="15109" width="3.33203125" style="187" customWidth="1"/>
    <col min="15110" max="15111" width="20.6640625" style="187" customWidth="1"/>
    <col min="15112" max="15112" width="19.44140625" style="187" customWidth="1"/>
    <col min="15113" max="15113" width="20.44140625" style="187" customWidth="1"/>
    <col min="15114" max="15114" width="9.88671875" style="187"/>
    <col min="15115" max="15115" width="13.88671875" style="187" bestFit="1" customWidth="1"/>
    <col min="15116" max="15360" width="9.88671875" style="187"/>
    <col min="15361" max="15361" width="20.6640625" style="187" customWidth="1"/>
    <col min="15362" max="15362" width="15.6640625" style="187" customWidth="1"/>
    <col min="15363" max="15363" width="16.33203125" style="187" customWidth="1"/>
    <col min="15364" max="15364" width="15.5546875" style="187" customWidth="1"/>
    <col min="15365" max="15365" width="3.33203125" style="187" customWidth="1"/>
    <col min="15366" max="15367" width="20.6640625" style="187" customWidth="1"/>
    <col min="15368" max="15368" width="19.44140625" style="187" customWidth="1"/>
    <col min="15369" max="15369" width="20.44140625" style="187" customWidth="1"/>
    <col min="15370" max="15370" width="9.88671875" style="187"/>
    <col min="15371" max="15371" width="13.88671875" style="187" bestFit="1" customWidth="1"/>
    <col min="15372" max="15616" width="9.88671875" style="187"/>
    <col min="15617" max="15617" width="20.6640625" style="187" customWidth="1"/>
    <col min="15618" max="15618" width="15.6640625" style="187" customWidth="1"/>
    <col min="15619" max="15619" width="16.33203125" style="187" customWidth="1"/>
    <col min="15620" max="15620" width="15.5546875" style="187" customWidth="1"/>
    <col min="15621" max="15621" width="3.33203125" style="187" customWidth="1"/>
    <col min="15622" max="15623" width="20.6640625" style="187" customWidth="1"/>
    <col min="15624" max="15624" width="19.44140625" style="187" customWidth="1"/>
    <col min="15625" max="15625" width="20.44140625" style="187" customWidth="1"/>
    <col min="15626" max="15626" width="9.88671875" style="187"/>
    <col min="15627" max="15627" width="13.88671875" style="187" bestFit="1" customWidth="1"/>
    <col min="15628" max="15872" width="9.88671875" style="187"/>
    <col min="15873" max="15873" width="20.6640625" style="187" customWidth="1"/>
    <col min="15874" max="15874" width="15.6640625" style="187" customWidth="1"/>
    <col min="15875" max="15875" width="16.33203125" style="187" customWidth="1"/>
    <col min="15876" max="15876" width="15.5546875" style="187" customWidth="1"/>
    <col min="15877" max="15877" width="3.33203125" style="187" customWidth="1"/>
    <col min="15878" max="15879" width="20.6640625" style="187" customWidth="1"/>
    <col min="15880" max="15880" width="19.44140625" style="187" customWidth="1"/>
    <col min="15881" max="15881" width="20.44140625" style="187" customWidth="1"/>
    <col min="15882" max="15882" width="9.88671875" style="187"/>
    <col min="15883" max="15883" width="13.88671875" style="187" bestFit="1" customWidth="1"/>
    <col min="15884" max="16128" width="9.88671875" style="187"/>
    <col min="16129" max="16129" width="20.6640625" style="187" customWidth="1"/>
    <col min="16130" max="16130" width="15.6640625" style="187" customWidth="1"/>
    <col min="16131" max="16131" width="16.33203125" style="187" customWidth="1"/>
    <col min="16132" max="16132" width="15.5546875" style="187" customWidth="1"/>
    <col min="16133" max="16133" width="3.33203125" style="187" customWidth="1"/>
    <col min="16134" max="16135" width="20.6640625" style="187" customWidth="1"/>
    <col min="16136" max="16136" width="19.44140625" style="187" customWidth="1"/>
    <col min="16137" max="16137" width="20.44140625" style="187" customWidth="1"/>
    <col min="16138" max="16138" width="9.88671875" style="187"/>
    <col min="16139" max="16139" width="13.88671875" style="187" bestFit="1" customWidth="1"/>
    <col min="16140" max="16384" width="9.88671875" style="187"/>
  </cols>
  <sheetData>
    <row r="1" spans="1:10" s="64" customFormat="1" ht="160.19999999999999" customHeight="1">
      <c r="A1" s="180"/>
      <c r="B1" s="181"/>
      <c r="C1" s="182"/>
      <c r="D1" s="181"/>
      <c r="E1" s="183"/>
      <c r="F1" s="183"/>
      <c r="G1" s="181"/>
      <c r="H1" s="182"/>
      <c r="I1" s="184"/>
      <c r="J1" s="185"/>
    </row>
    <row r="2" spans="1:10" s="186" customFormat="1" ht="118.2" customHeight="1">
      <c r="A2" s="649" t="s">
        <v>690</v>
      </c>
      <c r="B2" s="649"/>
      <c r="C2" s="649"/>
      <c r="D2" s="649"/>
      <c r="E2" s="649"/>
      <c r="F2" s="649"/>
      <c r="G2" s="649"/>
      <c r="H2" s="649"/>
      <c r="I2" s="649"/>
    </row>
    <row r="3" spans="1:10" ht="99.75" customHeight="1">
      <c r="A3" s="649"/>
      <c r="B3" s="649"/>
      <c r="C3" s="649"/>
      <c r="D3" s="649"/>
      <c r="E3" s="649"/>
      <c r="F3" s="649"/>
      <c r="G3" s="649"/>
      <c r="H3" s="649"/>
    </row>
    <row r="4" spans="1:10" ht="18" customHeight="1">
      <c r="A4" s="649"/>
      <c r="B4" s="649"/>
      <c r="C4" s="649"/>
      <c r="D4" s="649"/>
      <c r="E4" s="649"/>
      <c r="F4" s="649"/>
      <c r="G4" s="649"/>
      <c r="H4" s="649"/>
    </row>
    <row r="5" spans="1:10" ht="38.25" customHeight="1">
      <c r="A5" s="649"/>
      <c r="B5" s="649"/>
      <c r="C5" s="649"/>
      <c r="D5" s="649"/>
      <c r="E5" s="649"/>
      <c r="F5" s="649"/>
      <c r="G5" s="649"/>
      <c r="H5" s="649"/>
    </row>
    <row r="6" spans="1:10" ht="27" customHeight="1">
      <c r="A6" s="649"/>
      <c r="B6" s="649"/>
      <c r="C6" s="649"/>
      <c r="D6" s="649"/>
      <c r="E6" s="649"/>
      <c r="F6" s="649"/>
      <c r="G6" s="649"/>
      <c r="H6" s="649"/>
    </row>
    <row r="7" spans="1:10" ht="42" customHeight="1">
      <c r="A7" s="649"/>
      <c r="B7" s="649"/>
      <c r="C7" s="649"/>
      <c r="D7" s="649"/>
      <c r="E7" s="649"/>
      <c r="F7" s="649"/>
      <c r="G7" s="649"/>
      <c r="H7" s="649"/>
    </row>
    <row r="8" spans="1:10" ht="201.6" customHeight="1">
      <c r="A8" s="650"/>
      <c r="B8" s="650"/>
      <c r="C8" s="650"/>
      <c r="D8" s="650"/>
      <c r="E8" s="650"/>
      <c r="F8" s="650"/>
      <c r="G8" s="187" t="s">
        <v>475</v>
      </c>
    </row>
    <row r="9" spans="1:10" ht="40.950000000000003" customHeight="1" thickBot="1">
      <c r="A9" s="651" t="s">
        <v>691</v>
      </c>
      <c r="B9" s="651"/>
      <c r="C9" s="651"/>
      <c r="D9" s="651"/>
      <c r="E9" s="651"/>
      <c r="F9" s="651"/>
      <c r="G9" s="651"/>
      <c r="H9" s="651"/>
      <c r="I9" s="651"/>
    </row>
    <row r="10" spans="1:10" ht="44.25" customHeight="1" thickBot="1">
      <c r="A10" s="189" t="s">
        <v>692</v>
      </c>
      <c r="B10" s="190" t="s">
        <v>693</v>
      </c>
      <c r="C10" s="191" t="s">
        <v>694</v>
      </c>
      <c r="D10" s="192" t="s">
        <v>450</v>
      </c>
      <c r="F10" s="189" t="s">
        <v>692</v>
      </c>
      <c r="G10" s="190" t="s">
        <v>693</v>
      </c>
      <c r="H10" s="191" t="s">
        <v>694</v>
      </c>
      <c r="I10" s="193" t="s">
        <v>450</v>
      </c>
    </row>
    <row r="11" spans="1:10" ht="27.75" customHeight="1" thickBot="1">
      <c r="A11" s="652" t="s">
        <v>695</v>
      </c>
      <c r="B11" s="652"/>
      <c r="C11" s="652"/>
      <c r="D11" s="652"/>
      <c r="E11" s="652"/>
      <c r="F11" s="652"/>
      <c r="G11" s="652"/>
      <c r="H11" s="652"/>
      <c r="I11" s="652"/>
    </row>
    <row r="12" spans="1:10" ht="20.100000000000001" customHeight="1" thickBot="1">
      <c r="A12" s="213" t="s">
        <v>3560</v>
      </c>
      <c r="B12" s="207">
        <v>2.2000000000000002</v>
      </c>
      <c r="C12" s="196">
        <v>791.25546160677982</v>
      </c>
      <c r="D12" s="194">
        <v>100068910</v>
      </c>
      <c r="E12" s="195"/>
      <c r="F12" s="662" t="s">
        <v>282</v>
      </c>
      <c r="G12" s="24">
        <v>5.5</v>
      </c>
      <c r="H12" t="str">
        <f>A12&amp;"-"&amp;B12&amp;"/2"</f>
        <v>50-32-130-2.2/2-2.2/2</v>
      </c>
      <c r="I12"/>
    </row>
    <row r="13" spans="1:10" ht="20.100000000000001" customHeight="1" thickBot="1">
      <c r="A13" s="213" t="s">
        <v>3561</v>
      </c>
      <c r="B13" s="208">
        <v>1.5</v>
      </c>
      <c r="C13" s="196">
        <v>763.5010230305088</v>
      </c>
      <c r="D13" s="197">
        <v>100068907</v>
      </c>
      <c r="E13" s="195"/>
      <c r="F13" s="662" t="s">
        <v>282</v>
      </c>
      <c r="G13" s="24">
        <v>7.5</v>
      </c>
      <c r="H13" t="str">
        <f t="shared" ref="H13:H76" si="0">A13&amp;"-"&amp;B13&amp;"/2"</f>
        <v>50-32-130-1.5/2-1.5/2</v>
      </c>
      <c r="I13"/>
    </row>
    <row r="14" spans="1:10" ht="20.100000000000001" customHeight="1">
      <c r="A14" s="213" t="s">
        <v>3562</v>
      </c>
      <c r="B14" s="208">
        <v>1.1000000000000001</v>
      </c>
      <c r="C14" s="196">
        <v>700.26443945084748</v>
      </c>
      <c r="D14" s="197">
        <v>100068904</v>
      </c>
      <c r="F14" s="662" t="s">
        <v>282</v>
      </c>
      <c r="G14" s="24">
        <v>11</v>
      </c>
      <c r="H14" t="str">
        <f t="shared" si="0"/>
        <v>50-32-130-1.1/2-1.1/2</v>
      </c>
      <c r="I14"/>
    </row>
    <row r="15" spans="1:10" ht="20.100000000000001" customHeight="1">
      <c r="A15" s="214" t="s">
        <v>3563</v>
      </c>
      <c r="B15" s="208">
        <v>5.5</v>
      </c>
      <c r="C15" s="196">
        <v>1006.1195619050852</v>
      </c>
      <c r="D15" s="197">
        <v>100068925</v>
      </c>
      <c r="F15" s="662" t="s">
        <v>282</v>
      </c>
      <c r="G15" s="24">
        <v>15</v>
      </c>
      <c r="H15" t="str">
        <f t="shared" si="0"/>
        <v>50-32-160-5.5/2-5.5/2</v>
      </c>
      <c r="I15"/>
    </row>
    <row r="16" spans="1:10" ht="20.100000000000001" customHeight="1">
      <c r="A16" s="214" t="s">
        <v>3564</v>
      </c>
      <c r="B16" s="208">
        <v>4</v>
      </c>
      <c r="C16" s="196">
        <v>1006.1195619050852</v>
      </c>
      <c r="D16" s="197">
        <v>100068922</v>
      </c>
      <c r="F16" s="662" t="s">
        <v>282</v>
      </c>
      <c r="G16" s="24">
        <v>18.5</v>
      </c>
      <c r="H16" t="str">
        <f t="shared" si="0"/>
        <v>50-32-160-4/2-4/2</v>
      </c>
      <c r="I16"/>
    </row>
    <row r="17" spans="1:10" ht="20.100000000000001" customHeight="1">
      <c r="A17" s="214" t="s">
        <v>3565</v>
      </c>
      <c r="B17" s="208">
        <v>3</v>
      </c>
      <c r="C17" s="196">
        <v>940.30102946440707</v>
      </c>
      <c r="D17" s="197">
        <v>100068919</v>
      </c>
      <c r="F17" s="662" t="s">
        <v>282</v>
      </c>
      <c r="G17" s="24">
        <v>22</v>
      </c>
      <c r="H17" t="str">
        <f t="shared" si="0"/>
        <v>50-32-160-3/2-3/2</v>
      </c>
      <c r="I17"/>
    </row>
    <row r="18" spans="1:10" ht="20.100000000000001" customHeight="1">
      <c r="A18" s="214" t="s">
        <v>3566</v>
      </c>
      <c r="B18" s="208">
        <v>2.2000000000000002</v>
      </c>
      <c r="C18" s="196">
        <v>834.0904164813561</v>
      </c>
      <c r="D18" s="197">
        <v>100068916</v>
      </c>
      <c r="F18" s="662" t="s">
        <v>282</v>
      </c>
      <c r="G18" s="24">
        <v>30</v>
      </c>
      <c r="H18" t="str">
        <f t="shared" si="0"/>
        <v>50-32-160-2.2/2-2.2/2</v>
      </c>
      <c r="I18"/>
    </row>
    <row r="19" spans="1:10" ht="20.100000000000001" customHeight="1">
      <c r="A19" s="214" t="s">
        <v>3567</v>
      </c>
      <c r="B19" s="208">
        <v>1.5</v>
      </c>
      <c r="C19" s="196">
        <v>806.76750000000004</v>
      </c>
      <c r="D19" s="197">
        <v>100068913</v>
      </c>
      <c r="F19" s="662" t="s">
        <v>282</v>
      </c>
      <c r="G19" s="24">
        <v>37</v>
      </c>
      <c r="H19" t="str">
        <f t="shared" si="0"/>
        <v>50-32-160-1.5/2-1.5/2</v>
      </c>
      <c r="I19"/>
    </row>
    <row r="20" spans="1:10" ht="20.100000000000001" customHeight="1">
      <c r="A20" s="214" t="s">
        <v>3568</v>
      </c>
      <c r="B20" s="208">
        <v>11</v>
      </c>
      <c r="C20" s="196">
        <v>1814.2740000000003</v>
      </c>
      <c r="D20" s="197">
        <v>100068934</v>
      </c>
      <c r="F20" s="662" t="s">
        <v>282</v>
      </c>
      <c r="G20" s="24">
        <v>45</v>
      </c>
      <c r="H20" t="str">
        <f t="shared" si="0"/>
        <v>50-32-200-11/2-11/2</v>
      </c>
      <c r="I20"/>
    </row>
    <row r="21" spans="1:10" ht="20.100000000000001" customHeight="1">
      <c r="A21" s="214" t="s">
        <v>3569</v>
      </c>
      <c r="B21" s="208">
        <v>7.5</v>
      </c>
      <c r="C21" s="196">
        <v>1366.1411899728819</v>
      </c>
      <c r="D21" s="197">
        <v>100068931</v>
      </c>
      <c r="F21" s="662" t="s">
        <v>282</v>
      </c>
      <c r="G21" s="24">
        <v>55</v>
      </c>
      <c r="H21" t="str">
        <f t="shared" si="0"/>
        <v>50-32-200-7.5/2-7.5/2</v>
      </c>
      <c r="I21"/>
    </row>
    <row r="22" spans="1:10" ht="20.100000000000001" customHeight="1">
      <c r="A22" s="214" t="s">
        <v>3570</v>
      </c>
      <c r="B22" s="208">
        <v>5.5</v>
      </c>
      <c r="C22" s="196">
        <v>1319.8837923457629</v>
      </c>
      <c r="D22" s="197">
        <v>100068928</v>
      </c>
      <c r="F22" s="662" t="s">
        <v>282</v>
      </c>
      <c r="G22" s="24">
        <v>75</v>
      </c>
      <c r="H22" t="str">
        <f t="shared" si="0"/>
        <v>50-32-200-5.5/2-5.5/2</v>
      </c>
      <c r="I22"/>
    </row>
    <row r="23" spans="1:10" ht="20.100000000000001" customHeight="1" thickBot="1">
      <c r="A23" s="214" t="s">
        <v>3571</v>
      </c>
      <c r="B23" s="208">
        <v>4</v>
      </c>
      <c r="C23" s="196">
        <v>1221.2255309491532</v>
      </c>
      <c r="D23" s="197">
        <v>100118114</v>
      </c>
      <c r="F23" s="662" t="s">
        <v>282</v>
      </c>
      <c r="G23" s="25">
        <v>90</v>
      </c>
      <c r="H23" t="str">
        <f t="shared" si="0"/>
        <v>50-32-200-4/2-4/2</v>
      </c>
      <c r="I23"/>
    </row>
    <row r="24" spans="1:10" ht="20.100000000000001" customHeight="1">
      <c r="A24" s="214" t="s">
        <v>3572</v>
      </c>
      <c r="B24" s="208">
        <v>18.5</v>
      </c>
      <c r="C24" s="196">
        <v>2273.7899387593225</v>
      </c>
      <c r="D24" s="197">
        <v>100068943</v>
      </c>
      <c r="F24" s="662" t="s">
        <v>282</v>
      </c>
      <c r="G24"/>
      <c r="H24" t="str">
        <f t="shared" si="0"/>
        <v>50-32-260-18.5/2-18.5/2</v>
      </c>
      <c r="I24"/>
    </row>
    <row r="25" spans="1:10" ht="20.100000000000001" customHeight="1">
      <c r="A25" s="214" t="s">
        <v>3573</v>
      </c>
      <c r="B25" s="208">
        <v>15</v>
      </c>
      <c r="C25" s="196">
        <v>2135.0177458779672</v>
      </c>
      <c r="D25" s="197">
        <v>100068940</v>
      </c>
      <c r="E25" s="198"/>
      <c r="F25" s="662" t="s">
        <v>282</v>
      </c>
      <c r="G25"/>
      <c r="H25" t="str">
        <f t="shared" si="0"/>
        <v>50-32-260-15/2-15/2</v>
      </c>
      <c r="I25"/>
      <c r="J25" s="199"/>
    </row>
    <row r="26" spans="1:10" ht="20.100000000000001" customHeight="1">
      <c r="A26" s="214" t="s">
        <v>3574</v>
      </c>
      <c r="B26" s="208">
        <v>11</v>
      </c>
      <c r="C26" s="196">
        <v>2132.8575051355933</v>
      </c>
      <c r="D26" s="197">
        <v>100068937</v>
      </c>
      <c r="F26" s="662" t="s">
        <v>282</v>
      </c>
      <c r="G26"/>
      <c r="H26" t="str">
        <f t="shared" si="0"/>
        <v>50-32-260-11/2-11/2</v>
      </c>
      <c r="I26"/>
    </row>
    <row r="27" spans="1:10" ht="20.100000000000001" customHeight="1">
      <c r="A27" s="214" t="s">
        <v>3575</v>
      </c>
      <c r="B27" s="208">
        <v>4</v>
      </c>
      <c r="C27" s="196">
        <v>979.51107752542396</v>
      </c>
      <c r="D27" s="197">
        <v>100068955</v>
      </c>
      <c r="F27" s="662" t="s">
        <v>14</v>
      </c>
      <c r="G27"/>
      <c r="H27" t="str">
        <f t="shared" si="0"/>
        <v>65-40-130-4/2-4/2</v>
      </c>
      <c r="I27"/>
    </row>
    <row r="28" spans="1:10" ht="20.100000000000001" customHeight="1">
      <c r="A28" s="214" t="s">
        <v>3576</v>
      </c>
      <c r="B28" s="208">
        <v>3</v>
      </c>
      <c r="C28" s="196">
        <v>893.23337153898331</v>
      </c>
      <c r="D28" s="197">
        <v>100068952</v>
      </c>
      <c r="F28" s="662" t="s">
        <v>14</v>
      </c>
      <c r="G28"/>
      <c r="H28" t="str">
        <f t="shared" si="0"/>
        <v>65-40-130-3/2-3/2</v>
      </c>
      <c r="I28"/>
    </row>
    <row r="29" spans="1:10" ht="20.100000000000001" customHeight="1">
      <c r="A29" s="214" t="s">
        <v>3577</v>
      </c>
      <c r="B29" s="208">
        <v>2.2000000000000002</v>
      </c>
      <c r="C29" s="196">
        <v>805.43501682711883</v>
      </c>
      <c r="D29" s="197">
        <v>100068949</v>
      </c>
      <c r="F29" s="662" t="s">
        <v>14</v>
      </c>
      <c r="G29"/>
      <c r="H29" t="str">
        <f t="shared" si="0"/>
        <v>65-40-130-2.2/2-2.2/2</v>
      </c>
      <c r="I29"/>
    </row>
    <row r="30" spans="1:10" ht="20.100000000000001" customHeight="1">
      <c r="A30" s="214" t="s">
        <v>3578</v>
      </c>
      <c r="B30" s="208">
        <v>1.5</v>
      </c>
      <c r="C30" s="196">
        <v>778.81650000000013</v>
      </c>
      <c r="D30" s="197">
        <v>100068946</v>
      </c>
      <c r="E30" s="199"/>
      <c r="F30" s="662" t="s">
        <v>14</v>
      </c>
      <c r="G30"/>
      <c r="H30" t="str">
        <f t="shared" si="0"/>
        <v>65-40-130-1.5/2-1.5/2</v>
      </c>
      <c r="I30"/>
    </row>
    <row r="31" spans="1:10" ht="20.100000000000001" customHeight="1">
      <c r="A31" s="214" t="s">
        <v>3579</v>
      </c>
      <c r="B31" s="208">
        <v>7.5</v>
      </c>
      <c r="C31" s="196">
        <v>1485.5880700677972</v>
      </c>
      <c r="D31" s="197">
        <v>100068967</v>
      </c>
      <c r="F31" s="662" t="s">
        <v>14</v>
      </c>
      <c r="G31"/>
      <c r="H31" t="str">
        <f t="shared" si="0"/>
        <v>65-40-160-7.5/2-7.5/2</v>
      </c>
      <c r="I31"/>
      <c r="J31" s="199"/>
    </row>
    <row r="32" spans="1:10" ht="20.100000000000001" customHeight="1">
      <c r="A32" s="214" t="s">
        <v>3580</v>
      </c>
      <c r="B32" s="208">
        <v>5.5</v>
      </c>
      <c r="C32" s="196">
        <v>1468.8114444915261</v>
      </c>
      <c r="D32" s="197">
        <v>100068964</v>
      </c>
      <c r="F32" s="662" t="s">
        <v>14</v>
      </c>
      <c r="G32"/>
      <c r="H32" t="str">
        <f t="shared" si="0"/>
        <v>65-40-160-5.5/2-5.5/2</v>
      </c>
      <c r="I32"/>
    </row>
    <row r="33" spans="1:9" ht="20.100000000000001" customHeight="1">
      <c r="A33" s="214" t="s">
        <v>3581</v>
      </c>
      <c r="B33" s="208">
        <v>4</v>
      </c>
      <c r="C33" s="196">
        <v>1141.7775208474577</v>
      </c>
      <c r="D33" s="197">
        <v>100068961</v>
      </c>
      <c r="F33" s="662" t="s">
        <v>14</v>
      </c>
      <c r="G33"/>
      <c r="H33" t="str">
        <f t="shared" si="0"/>
        <v>65-40-160-4/2-4/2</v>
      </c>
      <c r="I33"/>
    </row>
    <row r="34" spans="1:9" ht="20.100000000000001" customHeight="1">
      <c r="A34" s="214" t="s">
        <v>3582</v>
      </c>
      <c r="B34" s="208">
        <v>3</v>
      </c>
      <c r="C34" s="196">
        <v>1097.7120000000004</v>
      </c>
      <c r="D34" s="197">
        <v>100068958</v>
      </c>
      <c r="F34" s="662" t="s">
        <v>14</v>
      </c>
      <c r="G34"/>
      <c r="H34" t="str">
        <f t="shared" si="0"/>
        <v>65-40-160-3/2-3/2</v>
      </c>
      <c r="I34"/>
    </row>
    <row r="35" spans="1:9" ht="20.100000000000001" customHeight="1">
      <c r="A35" s="214" t="s">
        <v>3583</v>
      </c>
      <c r="B35" s="208">
        <v>11</v>
      </c>
      <c r="C35" s="196">
        <v>1993.2937418135598</v>
      </c>
      <c r="D35" s="197">
        <v>100068976</v>
      </c>
      <c r="F35" s="662" t="s">
        <v>14</v>
      </c>
      <c r="G35"/>
      <c r="H35" t="str">
        <f t="shared" si="0"/>
        <v>65-40-200-11/2-11/2</v>
      </c>
      <c r="I35"/>
    </row>
    <row r="36" spans="1:9" ht="20.100000000000001" customHeight="1">
      <c r="A36" s="214" t="s">
        <v>3584</v>
      </c>
      <c r="B36" s="208">
        <v>7.5</v>
      </c>
      <c r="C36" s="196">
        <v>1388.1089188067797</v>
      </c>
      <c r="D36" s="197">
        <v>100068973</v>
      </c>
      <c r="E36" s="199"/>
      <c r="F36" s="662" t="s">
        <v>14</v>
      </c>
      <c r="G36"/>
      <c r="H36" t="str">
        <f t="shared" si="0"/>
        <v>65-40-200-7.5/2-7.5/2</v>
      </c>
      <c r="I36"/>
    </row>
    <row r="37" spans="1:9" ht="20.100000000000001" customHeight="1">
      <c r="A37" s="214" t="s">
        <v>3585</v>
      </c>
      <c r="B37" s="208">
        <v>5.5</v>
      </c>
      <c r="C37" s="196">
        <v>1341.8515211796635</v>
      </c>
      <c r="D37" s="197">
        <v>100068970</v>
      </c>
      <c r="F37" s="662" t="s">
        <v>14</v>
      </c>
      <c r="G37"/>
      <c r="H37" t="str">
        <f t="shared" si="0"/>
        <v>65-40-200-5.5/2-5.5/2</v>
      </c>
      <c r="I37"/>
    </row>
    <row r="38" spans="1:9" ht="20.100000000000001" customHeight="1">
      <c r="A38" s="214" t="s">
        <v>3586</v>
      </c>
      <c r="B38" s="208">
        <v>22</v>
      </c>
      <c r="C38" s="196">
        <v>2857.8303991525436</v>
      </c>
      <c r="D38" s="197">
        <v>100068985</v>
      </c>
      <c r="F38" s="662" t="s">
        <v>14</v>
      </c>
      <c r="G38"/>
      <c r="H38" t="str">
        <f t="shared" si="0"/>
        <v>65-40-260-22/2-22/2</v>
      </c>
      <c r="I38"/>
    </row>
    <row r="39" spans="1:9" ht="20.100000000000001" customHeight="1">
      <c r="A39" s="214" t="s">
        <v>3587</v>
      </c>
      <c r="B39" s="208">
        <v>18.5</v>
      </c>
      <c r="C39" s="196">
        <v>2377.6418663389836</v>
      </c>
      <c r="D39" s="197">
        <v>100068982</v>
      </c>
      <c r="F39" s="662" t="s">
        <v>14</v>
      </c>
      <c r="G39"/>
      <c r="H39" t="str">
        <f t="shared" si="0"/>
        <v>65-40-260-18.5/2-18.5/2</v>
      </c>
      <c r="I39"/>
    </row>
    <row r="40" spans="1:9" ht="20.100000000000001" customHeight="1">
      <c r="A40" s="214" t="s">
        <v>3588</v>
      </c>
      <c r="B40" s="208">
        <v>15</v>
      </c>
      <c r="C40" s="196">
        <v>2110.3410870915263</v>
      </c>
      <c r="D40" s="197">
        <v>100068979</v>
      </c>
      <c r="E40" s="198"/>
      <c r="F40" s="662" t="s">
        <v>14</v>
      </c>
      <c r="G40"/>
      <c r="H40" t="str">
        <f t="shared" si="0"/>
        <v>65-40-260-15/2-15/2</v>
      </c>
      <c r="I40"/>
    </row>
    <row r="41" spans="1:9" ht="20.100000000000001" customHeight="1">
      <c r="A41" s="214" t="s">
        <v>3589</v>
      </c>
      <c r="B41" s="208">
        <v>45</v>
      </c>
      <c r="C41" s="196">
        <v>4680.0600000000013</v>
      </c>
      <c r="D41" s="197">
        <v>100069003</v>
      </c>
      <c r="F41" s="662" t="s">
        <v>14</v>
      </c>
      <c r="G41"/>
      <c r="H41" t="str">
        <f t="shared" si="0"/>
        <v>65-40-320H-45/2-45/2</v>
      </c>
      <c r="I41"/>
    </row>
    <row r="42" spans="1:9" ht="20.100000000000001" customHeight="1">
      <c r="A42" s="214" t="s">
        <v>3590</v>
      </c>
      <c r="B42" s="208">
        <v>37</v>
      </c>
      <c r="C42" s="196">
        <v>4097.670004067797</v>
      </c>
      <c r="D42" s="197">
        <v>100069000</v>
      </c>
      <c r="F42" s="662" t="s">
        <v>14</v>
      </c>
      <c r="G42"/>
      <c r="H42" t="str">
        <f t="shared" si="0"/>
        <v>65-40-320H-37/2-37/2</v>
      </c>
      <c r="I42"/>
    </row>
    <row r="43" spans="1:9" ht="20.100000000000001" customHeight="1">
      <c r="A43" s="214" t="s">
        <v>3591</v>
      </c>
      <c r="B43" s="208">
        <v>30</v>
      </c>
      <c r="C43" s="196">
        <v>3835.8945396610166</v>
      </c>
      <c r="D43" s="197">
        <v>100068994</v>
      </c>
      <c r="F43" s="662" t="s">
        <v>14</v>
      </c>
      <c r="G43"/>
      <c r="H43" t="str">
        <f t="shared" si="0"/>
        <v>65-40-320H-30/2-30/2</v>
      </c>
      <c r="I43"/>
    </row>
    <row r="44" spans="1:9" ht="20.100000000000001" customHeight="1">
      <c r="A44" s="214" t="s">
        <v>3592</v>
      </c>
      <c r="B44" s="208">
        <v>22</v>
      </c>
      <c r="C44" s="196">
        <v>3196.4466432203399</v>
      </c>
      <c r="D44" s="197">
        <v>100068988</v>
      </c>
      <c r="F44" s="662" t="s">
        <v>14</v>
      </c>
      <c r="G44"/>
      <c r="H44" t="str">
        <f t="shared" si="0"/>
        <v>65-40-320H-22/2-22/2</v>
      </c>
      <c r="I44"/>
    </row>
    <row r="45" spans="1:9" ht="20.100000000000001" customHeight="1">
      <c r="A45" s="214" t="s">
        <v>3593</v>
      </c>
      <c r="B45" s="208">
        <v>7.5</v>
      </c>
      <c r="C45" s="196">
        <v>1257.1914134440681</v>
      </c>
      <c r="D45" s="197">
        <v>100069027</v>
      </c>
      <c r="F45" s="662" t="s">
        <v>15</v>
      </c>
      <c r="G45"/>
      <c r="H45" t="str">
        <f t="shared" si="0"/>
        <v>65-50-130-7.5/2-7.5/2</v>
      </c>
      <c r="I45"/>
    </row>
    <row r="46" spans="1:9" ht="20.100000000000001" customHeight="1">
      <c r="A46" s="214" t="s">
        <v>3594</v>
      </c>
      <c r="B46" s="208">
        <v>5.5</v>
      </c>
      <c r="C46" s="196">
        <v>1210.9340158169496</v>
      </c>
      <c r="D46" s="197">
        <v>100069024</v>
      </c>
      <c r="F46" s="662" t="s">
        <v>15</v>
      </c>
      <c r="G46"/>
      <c r="H46" t="str">
        <f t="shared" si="0"/>
        <v>65-50-130-5.5/2-5.5/2</v>
      </c>
      <c r="I46"/>
    </row>
    <row r="47" spans="1:9" ht="20.100000000000001" customHeight="1">
      <c r="A47" s="214" t="s">
        <v>3595</v>
      </c>
      <c r="B47" s="208">
        <v>3</v>
      </c>
      <c r="C47" s="196">
        <v>946.66484768135615</v>
      </c>
      <c r="D47" s="197">
        <v>100069018</v>
      </c>
      <c r="F47" s="662" t="s">
        <v>15</v>
      </c>
      <c r="G47"/>
      <c r="H47" t="str">
        <f t="shared" si="0"/>
        <v>65-50-130-3/2-3/2</v>
      </c>
      <c r="I47"/>
    </row>
    <row r="48" spans="1:9" ht="20.100000000000001" customHeight="1">
      <c r="A48" s="214" t="s">
        <v>3596</v>
      </c>
      <c r="B48" s="208">
        <v>4</v>
      </c>
      <c r="C48" s="196">
        <v>1015.3351369830509</v>
      </c>
      <c r="D48" s="197">
        <v>100069015</v>
      </c>
      <c r="E48" s="199"/>
      <c r="F48" s="662" t="s">
        <v>15</v>
      </c>
      <c r="G48"/>
      <c r="H48" t="str">
        <f t="shared" si="0"/>
        <v>65-50-130-4/2-4/2</v>
      </c>
      <c r="I48"/>
    </row>
    <row r="49" spans="1:10" ht="20.100000000000001" customHeight="1">
      <c r="A49" s="214" t="s">
        <v>3597</v>
      </c>
      <c r="B49" s="208">
        <v>11</v>
      </c>
      <c r="C49" s="196">
        <v>1874.0469531355934</v>
      </c>
      <c r="D49" s="197">
        <v>100069048</v>
      </c>
      <c r="E49" s="199"/>
      <c r="F49" s="662" t="s">
        <v>15</v>
      </c>
      <c r="G49"/>
      <c r="H49" t="str">
        <f t="shared" si="0"/>
        <v>65-50-160-11/2-11/2</v>
      </c>
      <c r="I49"/>
    </row>
    <row r="50" spans="1:10" ht="20.100000000000001" customHeight="1">
      <c r="A50" s="214" t="s">
        <v>3598</v>
      </c>
      <c r="B50" s="208">
        <v>7.5</v>
      </c>
      <c r="C50" s="196">
        <v>1323.0522729152544</v>
      </c>
      <c r="D50" s="197">
        <v>100069045</v>
      </c>
      <c r="E50" s="198"/>
      <c r="F50" s="662" t="s">
        <v>15</v>
      </c>
      <c r="G50"/>
      <c r="H50" t="str">
        <f t="shared" si="0"/>
        <v>65-50-160-7.5/2-7.5/2</v>
      </c>
      <c r="I50"/>
    </row>
    <row r="51" spans="1:10" ht="20.100000000000001" customHeight="1">
      <c r="A51" s="214" t="s">
        <v>3599</v>
      </c>
      <c r="B51" s="208">
        <v>5.5</v>
      </c>
      <c r="C51" s="196">
        <v>1276.7948752881357</v>
      </c>
      <c r="D51" s="197">
        <v>100069039</v>
      </c>
      <c r="F51" s="662" t="s">
        <v>15</v>
      </c>
      <c r="G51"/>
      <c r="H51" t="str">
        <f t="shared" si="0"/>
        <v>65-50-160-5.5/2-5.5/2</v>
      </c>
      <c r="I51"/>
    </row>
    <row r="52" spans="1:10" ht="20.100000000000001" customHeight="1">
      <c r="A52" s="214" t="s">
        <v>3600</v>
      </c>
      <c r="B52" s="208">
        <v>18.5</v>
      </c>
      <c r="C52" s="196">
        <v>2151.5071476203398</v>
      </c>
      <c r="D52" s="197">
        <v>100069075</v>
      </c>
      <c r="F52" s="662" t="s">
        <v>15</v>
      </c>
      <c r="G52"/>
      <c r="H52" t="str">
        <f t="shared" si="0"/>
        <v>65-50-200-18.5/2-18.5/2</v>
      </c>
      <c r="I52"/>
    </row>
    <row r="53" spans="1:10" ht="20.100000000000001" customHeight="1">
      <c r="A53" s="214" t="s">
        <v>3601</v>
      </c>
      <c r="B53" s="208">
        <v>15</v>
      </c>
      <c r="C53" s="196">
        <v>2012.734954738984</v>
      </c>
      <c r="D53" s="197">
        <v>100069069</v>
      </c>
      <c r="E53" s="199"/>
      <c r="F53" s="662" t="s">
        <v>15</v>
      </c>
      <c r="G53"/>
      <c r="H53" t="str">
        <f t="shared" si="0"/>
        <v>65-50-200-15/2-15/2</v>
      </c>
      <c r="I53"/>
    </row>
    <row r="54" spans="1:10" ht="20.100000000000001" customHeight="1">
      <c r="A54" s="214" t="s">
        <v>3602</v>
      </c>
      <c r="B54" s="208">
        <v>11</v>
      </c>
      <c r="C54" s="196">
        <v>2021.6913313728819</v>
      </c>
      <c r="D54" s="197">
        <v>100069066</v>
      </c>
      <c r="F54" s="662" t="s">
        <v>15</v>
      </c>
      <c r="G54"/>
      <c r="H54" t="str">
        <f t="shared" si="0"/>
        <v>65-50-200-11/2-11/2</v>
      </c>
      <c r="I54"/>
    </row>
    <row r="55" spans="1:10" ht="20.100000000000001" customHeight="1">
      <c r="A55" s="214" t="s">
        <v>3603</v>
      </c>
      <c r="B55" s="208">
        <v>7.5</v>
      </c>
      <c r="C55" s="196">
        <v>1929.4716390101703</v>
      </c>
      <c r="D55" s="197">
        <v>100069060</v>
      </c>
      <c r="E55" s="199"/>
      <c r="F55" s="662" t="s">
        <v>15</v>
      </c>
      <c r="G55"/>
      <c r="H55" t="str">
        <f t="shared" si="0"/>
        <v>65-50-200-7.5/2-7.5/2</v>
      </c>
      <c r="I55"/>
    </row>
    <row r="56" spans="1:10" ht="20.100000000000001" customHeight="1">
      <c r="A56" s="214" t="s">
        <v>3604</v>
      </c>
      <c r="B56" s="208">
        <v>37</v>
      </c>
      <c r="C56" s="196">
        <v>3936.988275559323</v>
      </c>
      <c r="D56" s="197">
        <v>100069090</v>
      </c>
      <c r="F56" s="662" t="s">
        <v>15</v>
      </c>
      <c r="G56"/>
      <c r="H56" t="str">
        <f t="shared" si="0"/>
        <v>65-50-260H-37/2-37/2</v>
      </c>
      <c r="I56"/>
    </row>
    <row r="57" spans="1:10" ht="20.100000000000001" customHeight="1">
      <c r="A57" s="214" t="s">
        <v>3605</v>
      </c>
      <c r="B57" s="208">
        <v>30</v>
      </c>
      <c r="C57" s="196">
        <v>3675.2100000000005</v>
      </c>
      <c r="D57" s="197">
        <v>100069087</v>
      </c>
      <c r="E57" s="199"/>
      <c r="F57" s="662" t="s">
        <v>15</v>
      </c>
      <c r="G57"/>
      <c r="H57" t="str">
        <f t="shared" si="0"/>
        <v>65-50-260H-30/2-30/2</v>
      </c>
      <c r="I57"/>
    </row>
    <row r="58" spans="1:10" ht="20.100000000000001" customHeight="1">
      <c r="A58" s="214" t="s">
        <v>3606</v>
      </c>
      <c r="B58" s="208">
        <v>22</v>
      </c>
      <c r="C58" s="196">
        <v>2666.8931645288149</v>
      </c>
      <c r="D58" s="197">
        <v>100069081</v>
      </c>
      <c r="F58" s="662" t="s">
        <v>15</v>
      </c>
      <c r="G58"/>
      <c r="H58" t="str">
        <f t="shared" si="0"/>
        <v>65-50-260H-22/2-22/2</v>
      </c>
      <c r="I58"/>
    </row>
    <row r="59" spans="1:10" ht="20.100000000000001" customHeight="1">
      <c r="A59" s="214" t="s">
        <v>3607</v>
      </c>
      <c r="B59" s="208">
        <v>18.5</v>
      </c>
      <c r="C59" s="196">
        <v>2285.6295000000005</v>
      </c>
      <c r="D59" s="197">
        <v>100069078</v>
      </c>
      <c r="F59" s="662" t="s">
        <v>15</v>
      </c>
      <c r="G59"/>
      <c r="H59" t="str">
        <f t="shared" si="0"/>
        <v>65-50-260H-18.5/2-18.5/2</v>
      </c>
      <c r="I59"/>
    </row>
    <row r="60" spans="1:10" ht="20.100000000000001" customHeight="1">
      <c r="A60" s="214" t="s">
        <v>3608</v>
      </c>
      <c r="B60" s="208">
        <v>75</v>
      </c>
      <c r="C60" s="196">
        <v>8154.3631882881327</v>
      </c>
      <c r="D60" s="197">
        <v>100069108</v>
      </c>
      <c r="F60" s="662" t="s">
        <v>15</v>
      </c>
      <c r="G60"/>
      <c r="H60" t="str">
        <f t="shared" si="0"/>
        <v>65-50-320H-75/2-75/2</v>
      </c>
      <c r="I60"/>
    </row>
    <row r="61" spans="1:10" ht="20.100000000000001" customHeight="1">
      <c r="A61" s="214" t="s">
        <v>3609</v>
      </c>
      <c r="B61" s="208">
        <v>55</v>
      </c>
      <c r="C61" s="196">
        <v>6218.9609363237296</v>
      </c>
      <c r="D61" s="197">
        <v>100069105</v>
      </c>
      <c r="F61" s="662" t="s">
        <v>15</v>
      </c>
      <c r="G61"/>
      <c r="H61" t="str">
        <f t="shared" si="0"/>
        <v>65-50-320H-55/2-55/2</v>
      </c>
      <c r="I61"/>
    </row>
    <row r="62" spans="1:10" ht="20.100000000000001" customHeight="1">
      <c r="A62" s="214" t="s">
        <v>3610</v>
      </c>
      <c r="B62" s="208">
        <v>45</v>
      </c>
      <c r="C62" s="196">
        <v>4657.7269043389842</v>
      </c>
      <c r="D62" s="197">
        <v>100069102</v>
      </c>
      <c r="F62" s="662" t="s">
        <v>15</v>
      </c>
      <c r="G62"/>
      <c r="H62" t="str">
        <f t="shared" si="0"/>
        <v>65-50-320H-45/2-45/2</v>
      </c>
      <c r="I62"/>
    </row>
    <row r="63" spans="1:10" ht="20.100000000000001" customHeight="1">
      <c r="A63" s="214" t="s">
        <v>3611</v>
      </c>
      <c r="B63" s="208">
        <v>37</v>
      </c>
      <c r="C63" s="196">
        <v>4102.4445000000005</v>
      </c>
      <c r="D63" s="197">
        <v>100069099</v>
      </c>
      <c r="F63" s="662" t="s">
        <v>15</v>
      </c>
      <c r="G63"/>
      <c r="H63" t="str">
        <f t="shared" si="0"/>
        <v>65-50-320H-37/2-37/2</v>
      </c>
      <c r="I63"/>
    </row>
    <row r="64" spans="1:10" ht="20.100000000000001" customHeight="1" thickBot="1">
      <c r="A64" s="214" t="s">
        <v>3612</v>
      </c>
      <c r="B64" s="209">
        <v>30</v>
      </c>
      <c r="C64" s="196">
        <v>3867.2998431864421</v>
      </c>
      <c r="D64" s="200">
        <v>100069096</v>
      </c>
      <c r="E64" s="199"/>
      <c r="F64" s="662" t="s">
        <v>15</v>
      </c>
      <c r="G64"/>
      <c r="H64" t="str">
        <f t="shared" si="0"/>
        <v>65-50-320H-30/2-30/2</v>
      </c>
      <c r="I64"/>
      <c r="J64" s="199"/>
    </row>
    <row r="65" spans="1:9" ht="20.100000000000001" customHeight="1" thickBot="1">
      <c r="A65" s="215" t="s">
        <v>3613</v>
      </c>
      <c r="B65" s="210">
        <v>5.5</v>
      </c>
      <c r="C65" s="196">
        <v>1261.9502499254243</v>
      </c>
      <c r="D65" s="202">
        <v>100069126</v>
      </c>
      <c r="E65"/>
      <c r="F65" s="662" t="s">
        <v>16</v>
      </c>
      <c r="G65"/>
      <c r="H65" t="str">
        <f t="shared" si="0"/>
        <v>80-65-130-5.5/2-5.5/2</v>
      </c>
      <c r="I65"/>
    </row>
    <row r="66" spans="1:9" ht="20.100000000000001" customHeight="1" thickBot="1">
      <c r="A66" s="215" t="s">
        <v>3614</v>
      </c>
      <c r="B66" s="211">
        <v>4</v>
      </c>
      <c r="C66" s="196">
        <v>1084.0802499254241</v>
      </c>
      <c r="D66" s="203">
        <v>100069123</v>
      </c>
      <c r="E66"/>
      <c r="F66" s="662" t="s">
        <v>16</v>
      </c>
      <c r="G66"/>
      <c r="H66" t="str">
        <f t="shared" si="0"/>
        <v>80-65-130-4/2-4/2</v>
      </c>
      <c r="I66"/>
    </row>
    <row r="67" spans="1:9" ht="20.100000000000001" customHeight="1" thickBot="1">
      <c r="A67" s="215" t="s">
        <v>3615</v>
      </c>
      <c r="B67" s="211">
        <v>11</v>
      </c>
      <c r="C67" s="196">
        <v>1954.8146231694918</v>
      </c>
      <c r="D67" s="203">
        <v>100118120</v>
      </c>
      <c r="E67"/>
      <c r="F67" s="662" t="s">
        <v>16</v>
      </c>
      <c r="G67"/>
      <c r="H67" t="str">
        <f t="shared" si="0"/>
        <v>80-65-130-11/2-11/2</v>
      </c>
      <c r="I67"/>
    </row>
    <row r="68" spans="1:9" ht="20.100000000000001" customHeight="1">
      <c r="A68" s="215" t="s">
        <v>3616</v>
      </c>
      <c r="B68" s="211">
        <v>7.5</v>
      </c>
      <c r="C68" s="196">
        <v>1361.5469899322038</v>
      </c>
      <c r="D68" s="203">
        <v>100069129</v>
      </c>
      <c r="E68"/>
      <c r="F68" s="662" t="s">
        <v>16</v>
      </c>
      <c r="G68"/>
      <c r="H68" t="str">
        <f t="shared" si="0"/>
        <v>80-65-130-7.5/2-7.5/2</v>
      </c>
      <c r="I68"/>
    </row>
    <row r="69" spans="1:9" ht="20.100000000000001" customHeight="1">
      <c r="A69" s="216" t="s">
        <v>3617</v>
      </c>
      <c r="B69" s="211">
        <v>18.5</v>
      </c>
      <c r="C69" s="196">
        <v>2290.0858455050852</v>
      </c>
      <c r="D69" s="203">
        <v>100069153</v>
      </c>
      <c r="E69"/>
      <c r="F69" s="662" t="s">
        <v>16</v>
      </c>
      <c r="G69"/>
      <c r="H69" t="str">
        <f t="shared" si="0"/>
        <v>80-65-160-18.5/2-18.5/2</v>
      </c>
      <c r="I69"/>
    </row>
    <row r="70" spans="1:9" ht="20.100000000000001" customHeight="1">
      <c r="A70" s="216" t="s">
        <v>3618</v>
      </c>
      <c r="B70" s="211">
        <v>15</v>
      </c>
      <c r="C70" s="196">
        <v>2151.3136526237295</v>
      </c>
      <c r="D70" s="203">
        <v>100069147</v>
      </c>
      <c r="E70"/>
      <c r="F70" s="662" t="s">
        <v>16</v>
      </c>
      <c r="G70"/>
      <c r="H70" t="str">
        <f t="shared" si="0"/>
        <v>80-65-160-15/2-15/2</v>
      </c>
      <c r="I70"/>
    </row>
    <row r="71" spans="1:9" ht="20.100000000000001" customHeight="1">
      <c r="A71" s="216" t="s">
        <v>3619</v>
      </c>
      <c r="B71" s="211">
        <v>11</v>
      </c>
      <c r="C71" s="196">
        <v>2068.0503368949157</v>
      </c>
      <c r="D71" s="203">
        <v>100069144</v>
      </c>
      <c r="E71"/>
      <c r="F71" s="662" t="s">
        <v>16</v>
      </c>
      <c r="G71"/>
      <c r="H71" t="str">
        <f t="shared" si="0"/>
        <v>80-65-160-11/2-11/2</v>
      </c>
      <c r="I71"/>
    </row>
    <row r="72" spans="1:9" ht="20.100000000000001" customHeight="1">
      <c r="A72" s="216" t="s">
        <v>3620</v>
      </c>
      <c r="B72" s="211">
        <v>7.5</v>
      </c>
      <c r="C72" s="196">
        <v>1702.4700000000005</v>
      </c>
      <c r="D72" s="203">
        <v>100069141</v>
      </c>
      <c r="E72"/>
      <c r="F72" s="662" t="s">
        <v>16</v>
      </c>
      <c r="G72"/>
      <c r="H72" t="str">
        <f t="shared" si="0"/>
        <v>80-65-160-7.5/2-7.5/2</v>
      </c>
      <c r="I72"/>
    </row>
    <row r="73" spans="1:9" ht="43.5" customHeight="1">
      <c r="A73" s="216" t="s">
        <v>3621</v>
      </c>
      <c r="B73" s="211">
        <v>30</v>
      </c>
      <c r="C73" s="196">
        <v>3191.1678578440683</v>
      </c>
      <c r="D73" s="203">
        <v>100069171</v>
      </c>
      <c r="E73"/>
      <c r="F73" s="662" t="s">
        <v>16</v>
      </c>
      <c r="G73"/>
      <c r="H73" t="str">
        <f t="shared" si="0"/>
        <v>80-65-200H-30/2-30/2</v>
      </c>
      <c r="I73"/>
    </row>
    <row r="74" spans="1:9" ht="31.5" customHeight="1">
      <c r="A74" s="216" t="s">
        <v>3622</v>
      </c>
      <c r="B74" s="211">
        <v>22</v>
      </c>
      <c r="C74" s="196">
        <v>2593.7943828406783</v>
      </c>
      <c r="D74" s="203">
        <v>100069168</v>
      </c>
      <c r="E74"/>
      <c r="F74" s="662" t="s">
        <v>16</v>
      </c>
      <c r="G74"/>
      <c r="H74" t="str">
        <f t="shared" si="0"/>
        <v>80-65-200H-22/2-22/2</v>
      </c>
      <c r="I74"/>
    </row>
    <row r="75" spans="1:9" ht="20.100000000000001" customHeight="1">
      <c r="A75" s="216" t="s">
        <v>3623</v>
      </c>
      <c r="B75" s="211">
        <v>18.5</v>
      </c>
      <c r="C75" s="196">
        <v>2209.9184497220349</v>
      </c>
      <c r="D75" s="203">
        <v>100069165</v>
      </c>
      <c r="E75"/>
      <c r="F75" s="662" t="s">
        <v>16</v>
      </c>
      <c r="G75"/>
      <c r="H75" t="str">
        <f t="shared" si="0"/>
        <v>80-65-200H-18.5/2-18.5/2</v>
      </c>
      <c r="I75"/>
    </row>
    <row r="76" spans="1:9" ht="20.100000000000001" customHeight="1">
      <c r="A76" s="216" t="s">
        <v>3624</v>
      </c>
      <c r="B76" s="211">
        <v>15</v>
      </c>
      <c r="C76" s="196">
        <v>2071.1462568406787</v>
      </c>
      <c r="D76" s="203">
        <v>100069159</v>
      </c>
      <c r="E76"/>
      <c r="F76" s="662" t="s">
        <v>16</v>
      </c>
      <c r="G76"/>
      <c r="H76" t="str">
        <f t="shared" si="0"/>
        <v>80-65-200H-15/2-15/2</v>
      </c>
      <c r="I76"/>
    </row>
    <row r="77" spans="1:9" ht="20.100000000000001" customHeight="1">
      <c r="A77" s="216" t="s">
        <v>3625</v>
      </c>
      <c r="B77" s="211">
        <v>55</v>
      </c>
      <c r="C77" s="196">
        <v>5659.185957849154</v>
      </c>
      <c r="D77" s="203">
        <v>100069192</v>
      </c>
      <c r="E77"/>
      <c r="F77" s="662" t="s">
        <v>16</v>
      </c>
      <c r="G77"/>
      <c r="H77" t="str">
        <f t="shared" ref="H77:H125" si="1">A77&amp;"-"&amp;B77&amp;"/2"</f>
        <v>80-65-260-55/2-55/2</v>
      </c>
      <c r="I77"/>
    </row>
    <row r="78" spans="1:9" ht="20.100000000000001" customHeight="1">
      <c r="A78" s="216" t="s">
        <v>3626</v>
      </c>
      <c r="B78" s="211">
        <v>45</v>
      </c>
      <c r="C78" s="196">
        <v>4020.7149557542375</v>
      </c>
      <c r="D78" s="203">
        <v>100069189</v>
      </c>
      <c r="E78"/>
      <c r="F78" s="662" t="s">
        <v>16</v>
      </c>
      <c r="G78"/>
      <c r="H78" t="str">
        <f t="shared" si="1"/>
        <v>80-65-260-45/2-45/2</v>
      </c>
      <c r="I78"/>
    </row>
    <row r="79" spans="1:9" ht="20.100000000000001" customHeight="1">
      <c r="A79" s="216" t="s">
        <v>3627</v>
      </c>
      <c r="B79" s="211">
        <v>37</v>
      </c>
      <c r="C79" s="196">
        <v>3443.6244079525436</v>
      </c>
      <c r="D79" s="203">
        <v>100069183</v>
      </c>
      <c r="E79"/>
      <c r="F79" s="662" t="s">
        <v>16</v>
      </c>
      <c r="G79"/>
      <c r="H79" t="str">
        <f t="shared" si="1"/>
        <v>80-65-260-37/2-37/2</v>
      </c>
      <c r="I79"/>
    </row>
    <row r="80" spans="1:9" ht="20.100000000000001" customHeight="1">
      <c r="A80" s="216" t="s">
        <v>3628</v>
      </c>
      <c r="B80" s="211">
        <v>30</v>
      </c>
      <c r="C80" s="196">
        <v>3226.2146391050851</v>
      </c>
      <c r="D80" s="203">
        <v>100069180</v>
      </c>
      <c r="E80"/>
      <c r="F80" s="662" t="s">
        <v>16</v>
      </c>
      <c r="G80"/>
      <c r="H80" t="str">
        <f t="shared" si="1"/>
        <v>80-65-260-30/2-30/2</v>
      </c>
      <c r="I80"/>
    </row>
    <row r="81" spans="1:10" ht="20.100000000000001" customHeight="1">
      <c r="A81" s="216" t="s">
        <v>3629</v>
      </c>
      <c r="B81" s="211">
        <v>90</v>
      </c>
      <c r="C81" s="196">
        <v>9041.0405378644064</v>
      </c>
      <c r="D81" s="203">
        <v>100069213</v>
      </c>
      <c r="E81"/>
      <c r="F81" s="662" t="s">
        <v>16</v>
      </c>
      <c r="G81"/>
      <c r="H81" t="str">
        <f t="shared" si="1"/>
        <v>80-65-320H-90/2-90/2</v>
      </c>
      <c r="I81"/>
    </row>
    <row r="82" spans="1:10" ht="20.100000000000001" customHeight="1">
      <c r="A82" s="216" t="s">
        <v>3630</v>
      </c>
      <c r="B82" s="211">
        <v>75</v>
      </c>
      <c r="C82" s="196">
        <v>7743.9479133966097</v>
      </c>
      <c r="D82" s="203">
        <v>100069210</v>
      </c>
      <c r="E82"/>
      <c r="F82" s="662" t="s">
        <v>16</v>
      </c>
      <c r="G82"/>
      <c r="H82" t="str">
        <f t="shared" si="1"/>
        <v>80-65-320H-75/2-75/2</v>
      </c>
      <c r="I82"/>
    </row>
    <row r="83" spans="1:10" ht="20.100000000000001" customHeight="1">
      <c r="A83" s="216" t="s">
        <v>3631</v>
      </c>
      <c r="B83" s="211">
        <v>55</v>
      </c>
      <c r="C83" s="196">
        <v>6364.9891915779654</v>
      </c>
      <c r="D83" s="203">
        <v>100069207</v>
      </c>
      <c r="E83"/>
      <c r="F83" s="662" t="s">
        <v>16</v>
      </c>
      <c r="G83"/>
      <c r="H83" t="str">
        <f t="shared" si="1"/>
        <v>80-65-320H-55/2-55/2</v>
      </c>
      <c r="I83"/>
    </row>
    <row r="84" spans="1:10" ht="20.100000000000001" customHeight="1">
      <c r="A84" s="216" t="s">
        <v>3632</v>
      </c>
      <c r="B84" s="211">
        <v>45</v>
      </c>
      <c r="C84" s="196">
        <v>6158.1135000000022</v>
      </c>
      <c r="D84" s="203">
        <v>100069204</v>
      </c>
      <c r="E84"/>
      <c r="F84" s="662" t="s">
        <v>16</v>
      </c>
      <c r="G84"/>
      <c r="H84" t="str">
        <f t="shared" si="1"/>
        <v>80-65-320H-45/2-45/2</v>
      </c>
      <c r="I84"/>
    </row>
    <row r="85" spans="1:10" ht="20.100000000000001" customHeight="1">
      <c r="A85" s="216" t="s">
        <v>3633</v>
      </c>
      <c r="B85" s="211">
        <v>30</v>
      </c>
      <c r="C85" s="196">
        <v>3118.1114031864413</v>
      </c>
      <c r="D85" s="203">
        <v>100069156</v>
      </c>
      <c r="E85"/>
      <c r="F85" s="662" t="s">
        <v>17</v>
      </c>
      <c r="G85"/>
      <c r="H85" t="str">
        <f t="shared" si="1"/>
        <v>100-80-160-30/2-30/2</v>
      </c>
      <c r="I85"/>
    </row>
    <row r="86" spans="1:10" ht="20.100000000000001" customHeight="1">
      <c r="A86" s="216" t="s">
        <v>3634</v>
      </c>
      <c r="B86" s="211">
        <v>22</v>
      </c>
      <c r="C86" s="196">
        <v>2667.3587618644078</v>
      </c>
      <c r="D86" s="203">
        <v>100069150</v>
      </c>
      <c r="E86"/>
      <c r="F86" s="662" t="s">
        <v>17</v>
      </c>
      <c r="G86"/>
      <c r="H86" t="str">
        <f t="shared" si="1"/>
        <v>100-80-160-22/2-22/2</v>
      </c>
      <c r="I86"/>
    </row>
    <row r="87" spans="1:10" ht="20.100000000000001" customHeight="1">
      <c r="A87" s="216" t="s">
        <v>3635</v>
      </c>
      <c r="B87" s="211">
        <v>18.5</v>
      </c>
      <c r="C87" s="196">
        <v>2154.1737505423735</v>
      </c>
      <c r="D87" s="203">
        <v>100069138</v>
      </c>
      <c r="E87"/>
      <c r="F87" s="662" t="s">
        <v>17</v>
      </c>
      <c r="G87"/>
      <c r="H87" t="str">
        <f t="shared" si="1"/>
        <v>100-80-160-18.5/2-18.5/2</v>
      </c>
      <c r="I87"/>
    </row>
    <row r="88" spans="1:10" ht="20.100000000000001" customHeight="1">
      <c r="A88" s="216" t="s">
        <v>3636</v>
      </c>
      <c r="B88" s="211">
        <v>11</v>
      </c>
      <c r="C88" s="196">
        <v>1932.819057661018</v>
      </c>
      <c r="D88" s="203">
        <v>100069132</v>
      </c>
      <c r="E88"/>
      <c r="F88" s="662" t="s">
        <v>17</v>
      </c>
      <c r="G88"/>
      <c r="H88" t="str">
        <f t="shared" si="1"/>
        <v>100-80-160-11/2-11/2</v>
      </c>
      <c r="I88"/>
    </row>
    <row r="89" spans="1:10" ht="20.100000000000001" customHeight="1">
      <c r="A89" s="216" t="s">
        <v>3637</v>
      </c>
      <c r="B89" s="211">
        <v>15</v>
      </c>
      <c r="C89" s="196">
        <v>2015.4015576610177</v>
      </c>
      <c r="D89" s="203">
        <v>100069135</v>
      </c>
      <c r="E89"/>
      <c r="F89" s="662" t="s">
        <v>17</v>
      </c>
      <c r="G89"/>
      <c r="H89" t="str">
        <f t="shared" si="1"/>
        <v>100-80-160-15/2-15/2</v>
      </c>
      <c r="I89"/>
    </row>
    <row r="90" spans="1:10" ht="20.100000000000001" customHeight="1">
      <c r="A90" s="216" t="s">
        <v>3638</v>
      </c>
      <c r="B90" s="211">
        <v>45</v>
      </c>
      <c r="C90" s="196">
        <v>4046.4190070084746</v>
      </c>
      <c r="D90" s="203">
        <v>100069186</v>
      </c>
      <c r="E90"/>
      <c r="F90" s="662" t="s">
        <v>17</v>
      </c>
      <c r="G90"/>
      <c r="H90" t="str">
        <f t="shared" si="1"/>
        <v>100-80-200-45/2-45/2</v>
      </c>
      <c r="I90"/>
    </row>
    <row r="91" spans="1:10" ht="20.100000000000001" customHeight="1">
      <c r="A91" s="216" t="s">
        <v>3639</v>
      </c>
      <c r="B91" s="211">
        <v>37</v>
      </c>
      <c r="C91" s="196">
        <v>3531.6646314101699</v>
      </c>
      <c r="D91" s="203">
        <v>100069177</v>
      </c>
      <c r="E91"/>
      <c r="F91" s="662" t="s">
        <v>17</v>
      </c>
      <c r="G91"/>
      <c r="H91" t="str">
        <f t="shared" si="1"/>
        <v>100-80-200-37/2-37/2</v>
      </c>
      <c r="I91"/>
    </row>
    <row r="92" spans="1:10" ht="20.100000000000001" customHeight="1">
      <c r="A92" s="216" t="s">
        <v>3640</v>
      </c>
      <c r="B92" s="211">
        <v>30</v>
      </c>
      <c r="C92" s="196">
        <v>3314.2548625627128</v>
      </c>
      <c r="D92" s="203">
        <v>100069174</v>
      </c>
      <c r="E92"/>
      <c r="F92" s="662" t="s">
        <v>17</v>
      </c>
      <c r="G92"/>
      <c r="H92" t="str">
        <f t="shared" si="1"/>
        <v>100-80-200-30/2-30/2</v>
      </c>
      <c r="I92"/>
    </row>
    <row r="93" spans="1:10" ht="20.100000000000001" customHeight="1">
      <c r="A93" s="216" t="s">
        <v>3641</v>
      </c>
      <c r="B93" s="211">
        <v>22</v>
      </c>
      <c r="C93" s="196">
        <v>2731.5750000000003</v>
      </c>
      <c r="D93" s="203">
        <v>100069162</v>
      </c>
      <c r="E93"/>
      <c r="F93" s="662" t="s">
        <v>17</v>
      </c>
      <c r="G93"/>
      <c r="H93" t="str">
        <f t="shared" si="1"/>
        <v>100-80-200-22/2-22/2</v>
      </c>
      <c r="I93"/>
    </row>
    <row r="94" spans="1:10" ht="20.100000000000001" customHeight="1">
      <c r="A94" s="216" t="s">
        <v>3642</v>
      </c>
      <c r="B94" s="211">
        <v>75</v>
      </c>
      <c r="C94" s="196">
        <v>8045.7396409220355</v>
      </c>
      <c r="D94" s="203">
        <v>100069201</v>
      </c>
      <c r="E94"/>
      <c r="F94" s="662" t="s">
        <v>17</v>
      </c>
      <c r="G94"/>
      <c r="H94" t="str">
        <f t="shared" si="1"/>
        <v>100-80-260-75/2-75/2</v>
      </c>
      <c r="I94"/>
    </row>
    <row r="95" spans="1:10" ht="20.100000000000001" customHeight="1">
      <c r="A95" s="216" t="s">
        <v>3643</v>
      </c>
      <c r="B95" s="211">
        <v>55</v>
      </c>
      <c r="C95" s="196">
        <v>6447.7385362220357</v>
      </c>
      <c r="D95" s="203">
        <v>100069198</v>
      </c>
      <c r="E95"/>
      <c r="F95" s="662" t="s">
        <v>17</v>
      </c>
      <c r="G95"/>
      <c r="H95" t="str">
        <f t="shared" si="1"/>
        <v>100-80-260-55/2-55/2</v>
      </c>
      <c r="I95"/>
    </row>
    <row r="96" spans="1:10" ht="20.100000000000001" customHeight="1">
      <c r="A96" s="216" t="s">
        <v>3644</v>
      </c>
      <c r="B96" s="211">
        <v>45</v>
      </c>
      <c r="C96" s="196">
        <v>4280.8046976610185</v>
      </c>
      <c r="D96" s="203">
        <v>100069195</v>
      </c>
      <c r="E96"/>
      <c r="F96" s="662" t="s">
        <v>17</v>
      </c>
      <c r="G96"/>
      <c r="H96" t="str">
        <f t="shared" si="1"/>
        <v>100-80-260-45/2-45/2</v>
      </c>
      <c r="I96"/>
      <c r="J96" s="199"/>
    </row>
    <row r="97" spans="1:9" ht="20.100000000000001" customHeight="1">
      <c r="A97" s="216" t="s">
        <v>3645</v>
      </c>
      <c r="B97" s="211">
        <v>132</v>
      </c>
      <c r="C97" s="196" t="s">
        <v>471</v>
      </c>
      <c r="D97" s="203"/>
      <c r="E97"/>
      <c r="F97" s="662" t="s">
        <v>17</v>
      </c>
      <c r="G97"/>
      <c r="H97" t="str">
        <f t="shared" si="1"/>
        <v>100-80-320H-132/2-132/2</v>
      </c>
      <c r="I97"/>
    </row>
    <row r="98" spans="1:9" ht="20.100000000000001" customHeight="1">
      <c r="A98" s="216" t="s">
        <v>3646</v>
      </c>
      <c r="B98" s="211">
        <v>110</v>
      </c>
      <c r="C98" s="196" t="s">
        <v>471</v>
      </c>
      <c r="D98" s="203"/>
      <c r="E98"/>
      <c r="F98" s="662" t="s">
        <v>17</v>
      </c>
      <c r="G98"/>
      <c r="H98" t="str">
        <f t="shared" si="1"/>
        <v>100-80-320H-110/2-110/2</v>
      </c>
      <c r="I98"/>
    </row>
    <row r="99" spans="1:9" ht="20.100000000000001" customHeight="1">
      <c r="A99" s="216" t="s">
        <v>3647</v>
      </c>
      <c r="B99" s="211">
        <v>90</v>
      </c>
      <c r="C99" s="196">
        <v>8927.4721536000052</v>
      </c>
      <c r="D99" s="203">
        <v>100069219</v>
      </c>
      <c r="E99"/>
      <c r="F99" s="662" t="s">
        <v>17</v>
      </c>
      <c r="G99"/>
      <c r="H99" t="str">
        <f t="shared" si="1"/>
        <v>100-80-320H-90/2-90/2</v>
      </c>
      <c r="I99"/>
    </row>
    <row r="100" spans="1:9" ht="20.100000000000001" customHeight="1">
      <c r="A100" s="216" t="s">
        <v>3648</v>
      </c>
      <c r="B100" s="211">
        <v>75</v>
      </c>
      <c r="C100" s="196">
        <v>8289.1200663457621</v>
      </c>
      <c r="D100" s="203">
        <v>100069216</v>
      </c>
      <c r="E100"/>
      <c r="F100" s="662" t="s">
        <v>17</v>
      </c>
      <c r="G100"/>
      <c r="H100" t="str">
        <f t="shared" si="1"/>
        <v>100-80-320H-75/2-75/2</v>
      </c>
      <c r="I100"/>
    </row>
    <row r="101" spans="1:9" ht="20.100000000000001" customHeight="1">
      <c r="A101" s="216" t="s">
        <v>3649</v>
      </c>
      <c r="B101" s="211">
        <v>30</v>
      </c>
      <c r="C101" s="196">
        <v>3837.6709218305091</v>
      </c>
      <c r="D101" s="203">
        <v>100069009</v>
      </c>
      <c r="E101"/>
      <c r="F101" s="662" t="s">
        <v>18</v>
      </c>
      <c r="G101"/>
      <c r="H101" t="str">
        <f t="shared" si="1"/>
        <v>125-100-160-30/2-30/2</v>
      </c>
      <c r="I101"/>
    </row>
    <row r="102" spans="1:9" ht="20.100000000000001" customHeight="1">
      <c r="A102" s="216" t="s">
        <v>3650</v>
      </c>
      <c r="B102" s="211">
        <v>22</v>
      </c>
      <c r="C102" s="196">
        <v>3196.4466432203399</v>
      </c>
      <c r="D102" s="203">
        <v>100069006</v>
      </c>
      <c r="E102"/>
      <c r="F102" s="662" t="s">
        <v>18</v>
      </c>
      <c r="G102"/>
      <c r="H102" t="str">
        <f t="shared" si="1"/>
        <v>125-100-160-22/2-22/2</v>
      </c>
      <c r="I102"/>
    </row>
    <row r="103" spans="1:9" ht="20.100000000000001" customHeight="1">
      <c r="A103" s="216" t="s">
        <v>3651</v>
      </c>
      <c r="B103" s="211">
        <v>18.5</v>
      </c>
      <c r="C103" s="196">
        <v>2807.8050000000003</v>
      </c>
      <c r="D103" s="203">
        <v>100068997</v>
      </c>
      <c r="E103"/>
      <c r="F103" s="662" t="s">
        <v>18</v>
      </c>
      <c r="G103"/>
      <c r="H103" t="str">
        <f t="shared" si="1"/>
        <v>125-100-160-18.5/2-18.5/2</v>
      </c>
      <c r="I103"/>
    </row>
    <row r="104" spans="1:9" ht="20.100000000000001" customHeight="1">
      <c r="A104" s="216" t="s">
        <v>3652</v>
      </c>
      <c r="B104" s="211">
        <v>15</v>
      </c>
      <c r="C104" s="196">
        <v>2680.7550000000006</v>
      </c>
      <c r="D104" s="203">
        <v>100068991</v>
      </c>
      <c r="E104"/>
      <c r="F104" s="662" t="s">
        <v>18</v>
      </c>
      <c r="G104"/>
      <c r="H104" t="str">
        <f t="shared" si="1"/>
        <v>125-100-160-15/2-15/2</v>
      </c>
      <c r="I104"/>
    </row>
    <row r="105" spans="1:9" ht="20.100000000000001" customHeight="1">
      <c r="A105" s="216" t="s">
        <v>3653</v>
      </c>
      <c r="B105" s="211">
        <v>75</v>
      </c>
      <c r="C105" s="196" t="s">
        <v>471</v>
      </c>
      <c r="D105" s="203">
        <v>100069036</v>
      </c>
      <c r="E105"/>
      <c r="F105" s="662" t="s">
        <v>18</v>
      </c>
      <c r="G105"/>
      <c r="H105" t="str">
        <f t="shared" si="1"/>
        <v>125-100-200-75/2-75/2</v>
      </c>
      <c r="I105"/>
    </row>
    <row r="106" spans="1:9" ht="20.100000000000001" customHeight="1">
      <c r="A106" s="216" t="s">
        <v>3654</v>
      </c>
      <c r="B106" s="211">
        <v>55</v>
      </c>
      <c r="C106" s="196">
        <v>6330.9159320186454</v>
      </c>
      <c r="D106" s="203">
        <v>100069033</v>
      </c>
      <c r="E106"/>
      <c r="F106" s="662" t="s">
        <v>18</v>
      </c>
      <c r="G106"/>
      <c r="H106" t="str">
        <f t="shared" si="1"/>
        <v>125-100-200-55/2-55/2</v>
      </c>
      <c r="I106"/>
    </row>
    <row r="107" spans="1:9" ht="20.100000000000001" customHeight="1">
      <c r="A107" s="216" t="s">
        <v>3655</v>
      </c>
      <c r="B107" s="211">
        <v>45</v>
      </c>
      <c r="C107" s="196">
        <v>4199.4098179932216</v>
      </c>
      <c r="D107" s="203">
        <v>100069030</v>
      </c>
      <c r="E107"/>
      <c r="F107" s="662" t="s">
        <v>18</v>
      </c>
      <c r="G107"/>
      <c r="H107" t="str">
        <f t="shared" si="1"/>
        <v>125-100-200-45/2-45/2</v>
      </c>
      <c r="I107"/>
    </row>
    <row r="108" spans="1:9" ht="20.100000000000001" customHeight="1">
      <c r="A108" s="216" t="s">
        <v>3656</v>
      </c>
      <c r="B108" s="211">
        <v>37</v>
      </c>
      <c r="C108" s="196">
        <v>3697.5865910033899</v>
      </c>
      <c r="D108" s="203">
        <v>100069021</v>
      </c>
      <c r="E108"/>
      <c r="F108" s="662" t="s">
        <v>18</v>
      </c>
      <c r="G108"/>
      <c r="H108" t="str">
        <f t="shared" si="1"/>
        <v>125-100-200-37/2-37/2</v>
      </c>
      <c r="I108"/>
    </row>
    <row r="109" spans="1:9" ht="20.100000000000001" customHeight="1">
      <c r="A109" s="216" t="s">
        <v>3657</v>
      </c>
      <c r="B109" s="211">
        <v>30</v>
      </c>
      <c r="C109" s="196">
        <v>3462.1125000000011</v>
      </c>
      <c r="D109" s="203">
        <v>100069012</v>
      </c>
      <c r="E109"/>
      <c r="F109" s="662" t="s">
        <v>18</v>
      </c>
      <c r="G109"/>
      <c r="H109" t="str">
        <f t="shared" si="1"/>
        <v>125-100-200-30/2-30/2</v>
      </c>
      <c r="I109"/>
    </row>
    <row r="110" spans="1:9" ht="20.100000000000001" customHeight="1">
      <c r="A110" s="216" t="s">
        <v>3658</v>
      </c>
      <c r="B110" s="211">
        <v>110</v>
      </c>
      <c r="C110" s="196" t="s">
        <v>471</v>
      </c>
      <c r="D110" s="203">
        <v>100069057</v>
      </c>
      <c r="E110"/>
      <c r="F110" s="662" t="s">
        <v>18</v>
      </c>
      <c r="G110"/>
      <c r="H110" t="str">
        <f t="shared" si="1"/>
        <v>125-100-260-110/2-110/2</v>
      </c>
      <c r="I110"/>
    </row>
    <row r="111" spans="1:9" ht="20.100000000000001" customHeight="1">
      <c r="A111" s="216" t="s">
        <v>3659</v>
      </c>
      <c r="B111" s="211">
        <v>132</v>
      </c>
      <c r="C111" s="196" t="s">
        <v>471</v>
      </c>
      <c r="D111" s="203">
        <v>100069054</v>
      </c>
      <c r="E111"/>
      <c r="F111" s="662" t="s">
        <v>18</v>
      </c>
      <c r="G111"/>
      <c r="H111" t="str">
        <f t="shared" si="1"/>
        <v>125-100-260-132/2-132/2</v>
      </c>
      <c r="I111"/>
    </row>
    <row r="112" spans="1:9" ht="20.100000000000001" customHeight="1">
      <c r="A112" s="216" t="s">
        <v>3660</v>
      </c>
      <c r="B112" s="211">
        <v>90</v>
      </c>
      <c r="C112" s="196">
        <v>8450.4465197694954</v>
      </c>
      <c r="D112" s="203">
        <v>100069051</v>
      </c>
      <c r="E112"/>
      <c r="F112" s="662" t="s">
        <v>18</v>
      </c>
      <c r="G112"/>
      <c r="H112" t="str">
        <f t="shared" si="1"/>
        <v>125-100-260-90/2-90/2</v>
      </c>
      <c r="I112"/>
    </row>
    <row r="113" spans="1:9" ht="20.100000000000001" customHeight="1">
      <c r="A113" s="216" t="s">
        <v>3661</v>
      </c>
      <c r="B113" s="211">
        <v>75</v>
      </c>
      <c r="C113" s="196">
        <v>7812.0944325152559</v>
      </c>
      <c r="D113" s="203">
        <v>100069042</v>
      </c>
      <c r="E113"/>
      <c r="F113" s="662" t="s">
        <v>18</v>
      </c>
      <c r="G113"/>
      <c r="H113" t="str">
        <f t="shared" si="1"/>
        <v>125-100-260-75/2-75/2</v>
      </c>
      <c r="I113"/>
    </row>
    <row r="114" spans="1:9" ht="20.100000000000001" customHeight="1">
      <c r="A114" s="216" t="s">
        <v>3662</v>
      </c>
      <c r="B114" s="211">
        <v>90</v>
      </c>
      <c r="C114" s="196">
        <v>8908.0017195661057</v>
      </c>
      <c r="D114" s="203">
        <v>100118228</v>
      </c>
      <c r="E114"/>
      <c r="F114" s="662" t="s">
        <v>3557</v>
      </c>
      <c r="G114"/>
      <c r="H114" t="str">
        <f t="shared" si="1"/>
        <v>150-125-200-90/2-90/2</v>
      </c>
      <c r="I114"/>
    </row>
    <row r="115" spans="1:9" ht="20.100000000000001" customHeight="1">
      <c r="A115" s="216" t="s">
        <v>3663</v>
      </c>
      <c r="B115" s="211">
        <v>75</v>
      </c>
      <c r="C115" s="196">
        <v>8269.6496323118681</v>
      </c>
      <c r="D115" s="203">
        <v>100069111</v>
      </c>
      <c r="E115"/>
      <c r="F115" s="662" t="s">
        <v>3557</v>
      </c>
      <c r="G115"/>
      <c r="H115" t="str">
        <f t="shared" si="1"/>
        <v>150-125-200-75/2-75/2</v>
      </c>
      <c r="I115"/>
    </row>
    <row r="116" spans="1:9" ht="20.100000000000001" customHeight="1">
      <c r="A116" s="216" t="s">
        <v>3664</v>
      </c>
      <c r="B116" s="211">
        <v>55</v>
      </c>
      <c r="C116" s="196">
        <v>6944.2346040864413</v>
      </c>
      <c r="D116" s="203">
        <v>100069093</v>
      </c>
      <c r="E116"/>
      <c r="F116" s="662" t="s">
        <v>3557</v>
      </c>
      <c r="G116"/>
      <c r="H116" t="str">
        <f t="shared" si="1"/>
        <v>150-125-200-55/2-55/2</v>
      </c>
      <c r="I116"/>
    </row>
    <row r="117" spans="1:9" ht="20.100000000000001" customHeight="1">
      <c r="A117" s="216" t="s">
        <v>3665</v>
      </c>
      <c r="B117" s="211">
        <v>45</v>
      </c>
      <c r="C117" s="196">
        <v>6779.3880000000017</v>
      </c>
      <c r="D117" s="203">
        <v>100069084</v>
      </c>
      <c r="E117"/>
      <c r="F117" s="662" t="s">
        <v>3557</v>
      </c>
      <c r="G117"/>
      <c r="H117" t="str">
        <f t="shared" si="1"/>
        <v>150-125-200-45/2-45/2</v>
      </c>
      <c r="I117"/>
    </row>
    <row r="118" spans="1:9" ht="20.100000000000001" customHeight="1">
      <c r="A118" s="216" t="s">
        <v>3666</v>
      </c>
      <c r="B118" s="211">
        <v>132</v>
      </c>
      <c r="C118" s="196" t="s">
        <v>471</v>
      </c>
      <c r="D118" s="203"/>
      <c r="E118"/>
      <c r="F118" s="662" t="s">
        <v>3557</v>
      </c>
      <c r="G118"/>
      <c r="H118" t="str">
        <f t="shared" si="1"/>
        <v>125-100-320-132/2-132/2</v>
      </c>
      <c r="I118"/>
    </row>
    <row r="119" spans="1:9" ht="20.100000000000001" customHeight="1">
      <c r="A119" s="216" t="s">
        <v>3667</v>
      </c>
      <c r="B119" s="211">
        <v>110</v>
      </c>
      <c r="C119" s="196" t="s">
        <v>471</v>
      </c>
      <c r="D119" s="203"/>
      <c r="E119"/>
      <c r="F119" s="662" t="s">
        <v>3557</v>
      </c>
      <c r="G119"/>
      <c r="H119" t="str">
        <f t="shared" si="1"/>
        <v>125-100-320-110/2-110/2</v>
      </c>
      <c r="I119"/>
    </row>
    <row r="120" spans="1:9" ht="20.100000000000001" customHeight="1">
      <c r="A120" s="216" t="s">
        <v>3668</v>
      </c>
      <c r="B120" s="211">
        <v>90</v>
      </c>
      <c r="C120" s="196" t="s">
        <v>471</v>
      </c>
      <c r="D120" s="203">
        <v>100069063</v>
      </c>
      <c r="E120"/>
      <c r="F120" s="662" t="s">
        <v>3557</v>
      </c>
      <c r="G120"/>
      <c r="H120" t="str">
        <f t="shared" si="1"/>
        <v>125-100-320-90/2-90/2</v>
      </c>
      <c r="I120"/>
    </row>
    <row r="121" spans="1:9" ht="20.100000000000001" customHeight="1">
      <c r="A121" s="216" t="s">
        <v>3669</v>
      </c>
      <c r="B121" s="211">
        <v>200</v>
      </c>
      <c r="C121" s="196" t="s">
        <v>471</v>
      </c>
      <c r="D121" s="203"/>
      <c r="E121"/>
      <c r="F121" s="662" t="s">
        <v>3557</v>
      </c>
      <c r="G121"/>
      <c r="H121" t="str">
        <f t="shared" si="1"/>
        <v>150-125-260-200/2-200/2</v>
      </c>
      <c r="I121"/>
    </row>
    <row r="122" spans="1:9" ht="20.100000000000001" customHeight="1">
      <c r="A122" s="216" t="s">
        <v>3670</v>
      </c>
      <c r="B122" s="211">
        <v>132</v>
      </c>
      <c r="C122" s="196" t="s">
        <v>471</v>
      </c>
      <c r="D122" s="203"/>
      <c r="E122"/>
      <c r="F122" s="662" t="s">
        <v>3557</v>
      </c>
      <c r="G122"/>
      <c r="H122" t="str">
        <f t="shared" si="1"/>
        <v>150-125-260-132/2-132/2</v>
      </c>
      <c r="I122"/>
    </row>
    <row r="123" spans="1:9" ht="20.100000000000001" customHeight="1">
      <c r="A123" s="216" t="s">
        <v>3671</v>
      </c>
      <c r="B123" s="211">
        <v>110</v>
      </c>
      <c r="C123" s="196" t="s">
        <v>471</v>
      </c>
      <c r="D123" s="203" t="s">
        <v>359</v>
      </c>
      <c r="E123"/>
      <c r="F123" s="662" t="s">
        <v>3557</v>
      </c>
      <c r="G123"/>
      <c r="H123" t="str">
        <f t="shared" si="1"/>
        <v>150-125-260-110/2-110/2</v>
      </c>
      <c r="I123"/>
    </row>
    <row r="124" spans="1:9" ht="20.100000000000001" customHeight="1" thickBot="1">
      <c r="A124" s="216" t="s">
        <v>3672</v>
      </c>
      <c r="B124" s="212">
        <v>90</v>
      </c>
      <c r="C124" s="196">
        <v>11081.301000000001</v>
      </c>
      <c r="D124" s="204">
        <v>100069114</v>
      </c>
      <c r="E124"/>
      <c r="F124" s="662" t="s">
        <v>3557</v>
      </c>
      <c r="G124"/>
      <c r="H124" t="str">
        <f t="shared" si="1"/>
        <v>150-125-260-90/2-90/2</v>
      </c>
      <c r="I124"/>
    </row>
    <row r="125" spans="1:9" ht="20.100000000000001" customHeight="1" thickBot="1">
      <c r="A125" s="215" t="s">
        <v>3673</v>
      </c>
      <c r="B125" s="210">
        <v>0.55000000000000004</v>
      </c>
      <c r="C125" s="196">
        <v>677.13574063728834</v>
      </c>
      <c r="D125" s="202">
        <v>100069228</v>
      </c>
      <c r="E125"/>
      <c r="F125" s="662" t="s">
        <v>282</v>
      </c>
      <c r="G125"/>
      <c r="H125" t="str">
        <f>A125&amp;"-"&amp;B125&amp;"/4"</f>
        <v>50-32-130-0.55/4-0.55/4</v>
      </c>
      <c r="I125"/>
    </row>
    <row r="126" spans="1:9" ht="20.100000000000001" customHeight="1">
      <c r="A126" s="215" t="s">
        <v>3674</v>
      </c>
      <c r="B126" s="211" t="s">
        <v>739</v>
      </c>
      <c r="C126" s="196">
        <v>677.13574063728834</v>
      </c>
      <c r="D126" s="203">
        <v>100118126</v>
      </c>
      <c r="E126"/>
      <c r="F126" s="662" t="s">
        <v>282</v>
      </c>
      <c r="G126"/>
      <c r="H126" t="str">
        <f t="shared" ref="H126:H189" si="2">A126&amp;"-"&amp;B126&amp;"/4"</f>
        <v>50-32-130-0.37(0.55)/4-0.37(0.55)/4</v>
      </c>
      <c r="I126"/>
    </row>
    <row r="127" spans="1:9" ht="20.100000000000001" customHeight="1">
      <c r="A127" s="205" t="s">
        <v>3675</v>
      </c>
      <c r="B127" s="211">
        <v>0.55000000000000004</v>
      </c>
      <c r="C127" s="196">
        <v>734.06559667118665</v>
      </c>
      <c r="D127" s="203">
        <v>100069231</v>
      </c>
      <c r="E127"/>
      <c r="F127" s="662" t="s">
        <v>282</v>
      </c>
      <c r="G127"/>
      <c r="H127" t="str">
        <f t="shared" si="2"/>
        <v>50-32-160-0.55/4-0.55/4</v>
      </c>
      <c r="I127"/>
    </row>
    <row r="128" spans="1:9" ht="20.100000000000001" customHeight="1">
      <c r="A128" s="216" t="s">
        <v>3676</v>
      </c>
      <c r="B128" s="211">
        <v>1.1000000000000001</v>
      </c>
      <c r="C128" s="196">
        <v>991.20835372881379</v>
      </c>
      <c r="D128" s="203">
        <v>100069237</v>
      </c>
      <c r="E128"/>
      <c r="F128" s="662" t="s">
        <v>282</v>
      </c>
      <c r="G128"/>
      <c r="H128" t="str">
        <f t="shared" si="2"/>
        <v>50-32-200-1.1/4-1.1/4</v>
      </c>
      <c r="I128"/>
    </row>
    <row r="129" spans="1:11" ht="20.100000000000001" customHeight="1">
      <c r="A129" s="216" t="s">
        <v>3677</v>
      </c>
      <c r="B129" s="211">
        <v>0.75</v>
      </c>
      <c r="C129" s="196">
        <v>859.31732666440689</v>
      </c>
      <c r="D129" s="203">
        <v>100069234</v>
      </c>
      <c r="E129"/>
      <c r="F129" s="662" t="s">
        <v>282</v>
      </c>
      <c r="G129"/>
      <c r="H129" t="str">
        <f t="shared" si="2"/>
        <v>50-32-200-0.75/4-0.75/4</v>
      </c>
      <c r="I129"/>
    </row>
    <row r="130" spans="1:11" ht="20.100000000000001" customHeight="1">
      <c r="A130" s="216" t="s">
        <v>3678</v>
      </c>
      <c r="B130" s="211">
        <v>0.55000000000000004</v>
      </c>
      <c r="C130" s="196">
        <v>833.90732666440692</v>
      </c>
      <c r="D130" s="203">
        <v>100118132</v>
      </c>
      <c r="E130"/>
      <c r="F130" s="662" t="s">
        <v>282</v>
      </c>
      <c r="G130"/>
      <c r="H130" t="str">
        <f t="shared" si="2"/>
        <v>50-32-200-0.55/4-0.55/4</v>
      </c>
      <c r="I130"/>
    </row>
    <row r="131" spans="1:11" ht="20.100000000000001" customHeight="1">
      <c r="A131" s="216" t="s">
        <v>3679</v>
      </c>
      <c r="B131" s="211">
        <v>3</v>
      </c>
      <c r="C131" s="196">
        <v>1270.1011577491529</v>
      </c>
      <c r="D131" s="203">
        <v>100069294</v>
      </c>
      <c r="E131"/>
      <c r="F131" s="662" t="s">
        <v>282</v>
      </c>
      <c r="G131"/>
      <c r="H131" t="str">
        <f t="shared" si="2"/>
        <v>50-32-260-3/4-3/4</v>
      </c>
      <c r="I131"/>
    </row>
    <row r="132" spans="1:11" ht="20.100000000000001" customHeight="1">
      <c r="A132" s="216" t="s">
        <v>3680</v>
      </c>
      <c r="B132" s="211">
        <v>2.2000000000000002</v>
      </c>
      <c r="C132" s="196">
        <v>1228.469499884746</v>
      </c>
      <c r="D132" s="203">
        <v>100069240</v>
      </c>
      <c r="E132"/>
      <c r="F132" s="662" t="s">
        <v>282</v>
      </c>
      <c r="G132"/>
      <c r="H132" t="str">
        <f t="shared" si="2"/>
        <v>50-32-260-2.2/4-2.2/4</v>
      </c>
      <c r="I132"/>
    </row>
    <row r="133" spans="1:11" ht="20.100000000000001" customHeight="1">
      <c r="A133" s="216" t="s">
        <v>3681</v>
      </c>
      <c r="B133" s="211">
        <v>1.5</v>
      </c>
      <c r="C133" s="196">
        <v>1128.2390916406782</v>
      </c>
      <c r="D133" s="203">
        <v>100118234</v>
      </c>
      <c r="E133"/>
      <c r="F133" s="662" t="s">
        <v>282</v>
      </c>
      <c r="G133"/>
      <c r="H133" t="str">
        <f t="shared" si="2"/>
        <v>50-32-260-1.5/4-1.5/4</v>
      </c>
      <c r="I133"/>
    </row>
    <row r="134" spans="1:11" ht="20.100000000000001" customHeight="1">
      <c r="A134" s="216" t="s">
        <v>3682</v>
      </c>
      <c r="B134" s="211">
        <v>0.55000000000000004</v>
      </c>
      <c r="C134" s="196">
        <v>691.44227694915276</v>
      </c>
      <c r="D134" s="203">
        <v>100069243</v>
      </c>
      <c r="E134"/>
      <c r="F134" s="662" t="s">
        <v>14</v>
      </c>
      <c r="G134"/>
      <c r="H134" t="str">
        <f t="shared" si="2"/>
        <v>65-40-130-0.55/4-0.55/4</v>
      </c>
      <c r="I134"/>
    </row>
    <row r="135" spans="1:11" ht="20.100000000000001" customHeight="1">
      <c r="A135" s="216" t="s">
        <v>3683</v>
      </c>
      <c r="B135" s="211" t="s">
        <v>739</v>
      </c>
      <c r="C135" s="196">
        <v>691.44227694915276</v>
      </c>
      <c r="D135" s="203">
        <v>100118138</v>
      </c>
      <c r="E135"/>
      <c r="F135" s="662" t="s">
        <v>14</v>
      </c>
      <c r="G135"/>
      <c r="H135" t="str">
        <f t="shared" si="2"/>
        <v>65-40-130-0.37(0.55)/4-0.37(0.55)/4</v>
      </c>
      <c r="I135"/>
    </row>
    <row r="136" spans="1:11" ht="20.100000000000001" customHeight="1">
      <c r="A136" s="216" t="s">
        <v>3684</v>
      </c>
      <c r="B136" s="211">
        <v>1.1000000000000001</v>
      </c>
      <c r="C136" s="196">
        <v>927.71780796610187</v>
      </c>
      <c r="D136" s="203">
        <v>100069252</v>
      </c>
      <c r="E136"/>
      <c r="F136" s="662" t="s">
        <v>14</v>
      </c>
      <c r="G136"/>
      <c r="H136" t="str">
        <f t="shared" si="2"/>
        <v>65-40-160-1.1/4-1.1/4</v>
      </c>
      <c r="I136"/>
    </row>
    <row r="137" spans="1:11" ht="20.100000000000001" customHeight="1">
      <c r="A137" s="216" t="s">
        <v>3685</v>
      </c>
      <c r="B137" s="211">
        <v>0.75</v>
      </c>
      <c r="C137" s="196">
        <v>780.9699931932206</v>
      </c>
      <c r="D137" s="203">
        <v>100069249</v>
      </c>
      <c r="E137"/>
      <c r="F137" s="662" t="s">
        <v>14</v>
      </c>
      <c r="G137"/>
      <c r="H137" t="str">
        <f t="shared" si="2"/>
        <v>65-40-160-0.75/4-0.75/4</v>
      </c>
      <c r="I137"/>
    </row>
    <row r="138" spans="1:11" ht="20.100000000000001" customHeight="1">
      <c r="A138" s="216" t="s">
        <v>3686</v>
      </c>
      <c r="B138" s="211">
        <v>0.55000000000000004</v>
      </c>
      <c r="C138" s="196">
        <v>762.46703414237311</v>
      </c>
      <c r="D138" s="203">
        <v>100069243</v>
      </c>
      <c r="E138"/>
      <c r="F138" s="662" t="s">
        <v>14</v>
      </c>
      <c r="G138"/>
      <c r="H138" t="str">
        <f t="shared" si="2"/>
        <v>65-40-160-0.55/4-0.55/4</v>
      </c>
      <c r="I138"/>
      <c r="J138" s="199"/>
    </row>
    <row r="139" spans="1:11" ht="20.100000000000001" customHeight="1">
      <c r="A139" s="216" t="s">
        <v>3687</v>
      </c>
      <c r="B139" s="211">
        <v>1.5</v>
      </c>
      <c r="C139" s="196">
        <v>967.65033789152562</v>
      </c>
      <c r="D139" s="203">
        <v>100069309</v>
      </c>
      <c r="E139"/>
      <c r="F139" s="662" t="s">
        <v>14</v>
      </c>
      <c r="G139"/>
      <c r="H139" t="str">
        <f t="shared" si="2"/>
        <v>65-40-200-1.5/4-1.5/4</v>
      </c>
      <c r="I139"/>
    </row>
    <row r="140" spans="1:11" ht="20.100000000000001" customHeight="1">
      <c r="A140" s="216" t="s">
        <v>3688</v>
      </c>
      <c r="B140" s="211">
        <v>0.75</v>
      </c>
      <c r="C140" s="196">
        <v>916.83033789152569</v>
      </c>
      <c r="D140" s="203">
        <v>100069255</v>
      </c>
      <c r="E140"/>
      <c r="F140" s="662" t="s">
        <v>14</v>
      </c>
      <c r="G140"/>
      <c r="H140" t="str">
        <f t="shared" si="2"/>
        <v>65-40-200-0.75/4-0.75/4</v>
      </c>
      <c r="I140"/>
    </row>
    <row r="141" spans="1:11" ht="20.100000000000001" customHeight="1">
      <c r="A141" s="216" t="s">
        <v>3689</v>
      </c>
      <c r="B141" s="211">
        <v>1.1000000000000001</v>
      </c>
      <c r="C141" s="196">
        <v>944.52163907796626</v>
      </c>
      <c r="D141" s="203">
        <v>100069303</v>
      </c>
      <c r="E141"/>
      <c r="F141" s="662" t="s">
        <v>14</v>
      </c>
      <c r="G141"/>
      <c r="H141" t="str">
        <f t="shared" si="2"/>
        <v>65-40-200-1.1/4-1.1/4</v>
      </c>
      <c r="I141"/>
    </row>
    <row r="142" spans="1:11" ht="20.100000000000001" customHeight="1">
      <c r="A142" s="216" t="s">
        <v>3690</v>
      </c>
      <c r="B142" s="211">
        <v>3</v>
      </c>
      <c r="C142" s="196">
        <v>1245.4244989627121</v>
      </c>
      <c r="D142" s="203">
        <v>100069321</v>
      </c>
      <c r="E142"/>
      <c r="F142" s="662" t="s">
        <v>14</v>
      </c>
      <c r="G142"/>
      <c r="H142" t="str">
        <f t="shared" si="2"/>
        <v>65-40-260-3/4-3/4</v>
      </c>
      <c r="I142"/>
    </row>
    <row r="143" spans="1:11" ht="20.100000000000001" customHeight="1">
      <c r="A143" s="216" t="s">
        <v>3691</v>
      </c>
      <c r="B143" s="211">
        <v>1.5</v>
      </c>
      <c r="C143" s="196">
        <v>1140.2678410983053</v>
      </c>
      <c r="D143" s="203">
        <v>100069312</v>
      </c>
      <c r="E143"/>
      <c r="F143" s="662" t="s">
        <v>14</v>
      </c>
      <c r="G143"/>
      <c r="H143" t="str">
        <f t="shared" si="2"/>
        <v>65-40-260-1.5/4-1.5/4</v>
      </c>
      <c r="I143"/>
    </row>
    <row r="144" spans="1:11" ht="51" customHeight="1">
      <c r="A144" s="216" t="s">
        <v>3692</v>
      </c>
      <c r="B144" s="211">
        <v>2.2000000000000002</v>
      </c>
      <c r="C144" s="196">
        <v>1203.7928410983052</v>
      </c>
      <c r="D144" s="203">
        <v>100069315</v>
      </c>
      <c r="E144"/>
      <c r="F144" s="662" t="s">
        <v>14</v>
      </c>
      <c r="G144"/>
      <c r="H144" t="str">
        <f t="shared" si="2"/>
        <v>65-40-260-2.2/4-2.2/4</v>
      </c>
      <c r="I144"/>
      <c r="J144" s="201"/>
      <c r="K144" s="201"/>
    </row>
    <row r="145" spans="1:9" ht="20.100000000000001" customHeight="1">
      <c r="A145" s="216" t="s">
        <v>3693</v>
      </c>
      <c r="B145" s="211">
        <v>7.5</v>
      </c>
      <c r="C145" s="196">
        <v>1964.5450792372883</v>
      </c>
      <c r="D145" s="203">
        <v>100069339</v>
      </c>
      <c r="F145" s="662" t="s">
        <v>14</v>
      </c>
      <c r="H145" t="str">
        <f t="shared" si="2"/>
        <v>65-40-320-7.5/4-7.5/4</v>
      </c>
    </row>
    <row r="146" spans="1:9" ht="20.100000000000001" customHeight="1">
      <c r="A146" s="216" t="s">
        <v>3694</v>
      </c>
      <c r="B146" s="211">
        <v>5.5</v>
      </c>
      <c r="C146" s="196">
        <v>1847.7260496610174</v>
      </c>
      <c r="D146" s="203">
        <v>100069333</v>
      </c>
      <c r="F146" s="662" t="s">
        <v>14</v>
      </c>
      <c r="H146" t="str">
        <f t="shared" si="2"/>
        <v>65-40-320-5.5/4-5.5/4</v>
      </c>
    </row>
    <row r="147" spans="1:9" ht="20.100000000000001" customHeight="1">
      <c r="A147" s="216" t="s">
        <v>3695</v>
      </c>
      <c r="B147" s="211">
        <v>4</v>
      </c>
      <c r="C147" s="196">
        <v>1658.0025000000005</v>
      </c>
      <c r="D147" s="203">
        <v>100069327</v>
      </c>
      <c r="F147" s="662" t="s">
        <v>14</v>
      </c>
      <c r="H147" t="str">
        <f t="shared" si="2"/>
        <v>65-40-320-4/4-4/4</v>
      </c>
    </row>
    <row r="148" spans="1:9" ht="20.100000000000001" customHeight="1">
      <c r="A148" s="216" t="s">
        <v>3696</v>
      </c>
      <c r="B148" s="211">
        <v>1.1000000000000001</v>
      </c>
      <c r="C148" s="196">
        <v>810.38727939661021</v>
      </c>
      <c r="D148" s="203">
        <v>100069519</v>
      </c>
      <c r="E148" s="199"/>
      <c r="F148" s="661" t="s">
        <v>15</v>
      </c>
      <c r="H148" t="str">
        <f t="shared" si="2"/>
        <v>65-50-130-1.1/4-1.1/4</v>
      </c>
    </row>
    <row r="149" spans="1:9" ht="20.100000000000001" customHeight="1">
      <c r="A149" s="216" t="s">
        <v>3697</v>
      </c>
      <c r="B149" s="211">
        <v>0.55000000000000004</v>
      </c>
      <c r="C149" s="196">
        <v>727.9281772474576</v>
      </c>
      <c r="D149" s="203">
        <v>100069504</v>
      </c>
      <c r="F149" s="661" t="s">
        <v>15</v>
      </c>
      <c r="H149" t="str">
        <f t="shared" si="2"/>
        <v>65-50-130-0.55/4-0.55/4</v>
      </c>
    </row>
    <row r="150" spans="1:9" ht="20.100000000000001" customHeight="1">
      <c r="A150" s="216" t="s">
        <v>3698</v>
      </c>
      <c r="B150" s="211">
        <v>1.5</v>
      </c>
      <c r="C150" s="196">
        <v>875.20810326101719</v>
      </c>
      <c r="D150" s="203">
        <v>100069540</v>
      </c>
      <c r="E150" s="198"/>
      <c r="F150" s="661" t="s">
        <v>15</v>
      </c>
      <c r="H150" t="str">
        <f t="shared" si="2"/>
        <v>65-50-160-1.5/4-1.5/4</v>
      </c>
      <c r="I150" s="198"/>
    </row>
    <row r="151" spans="1:9" ht="20.100000000000001" customHeight="1">
      <c r="A151" s="216" t="s">
        <v>3699</v>
      </c>
      <c r="B151" s="211">
        <v>1.1000000000000001</v>
      </c>
      <c r="C151" s="196">
        <v>852.07940444745805</v>
      </c>
      <c r="D151" s="203">
        <v>100069537</v>
      </c>
      <c r="F151" s="661" t="s">
        <v>15</v>
      </c>
      <c r="H151" t="str">
        <f t="shared" si="2"/>
        <v>65-50-160-1.1/4-1.1/4</v>
      </c>
    </row>
    <row r="152" spans="1:9" ht="20.100000000000001" customHeight="1">
      <c r="A152" s="216" t="s">
        <v>3700</v>
      </c>
      <c r="B152" s="211">
        <v>0.75</v>
      </c>
      <c r="C152" s="196">
        <v>802.21816250847473</v>
      </c>
      <c r="D152" s="203">
        <v>100069531</v>
      </c>
      <c r="F152" s="661" t="s">
        <v>15</v>
      </c>
      <c r="H152" t="str">
        <f t="shared" si="2"/>
        <v>65-50-160-0.75/4-0.75/4</v>
      </c>
    </row>
    <row r="153" spans="1:9" ht="20.100000000000001" customHeight="1">
      <c r="A153" s="216" t="s">
        <v>3701</v>
      </c>
      <c r="B153" s="211">
        <v>2.2000000000000002</v>
      </c>
      <c r="C153" s="196">
        <v>1081.8909932338984</v>
      </c>
      <c r="D153" s="203">
        <v>100069552</v>
      </c>
      <c r="F153" s="661" t="s">
        <v>15</v>
      </c>
      <c r="H153" t="str">
        <f t="shared" si="2"/>
        <v>65-50-200-2.2/4-2.2/4</v>
      </c>
    </row>
    <row r="154" spans="1:9" ht="20.100000000000001" customHeight="1">
      <c r="A154" s="216" t="s">
        <v>3702</v>
      </c>
      <c r="B154" s="211">
        <v>1.1000000000000001</v>
      </c>
      <c r="C154" s="196">
        <v>1020.2115000000001</v>
      </c>
      <c r="D154" s="203">
        <v>100069546</v>
      </c>
      <c r="F154" s="661" t="s">
        <v>15</v>
      </c>
      <c r="H154" t="str">
        <f t="shared" si="2"/>
        <v>65-50-200-1.1/4-1.1/4</v>
      </c>
    </row>
    <row r="155" spans="1:9" ht="20.100000000000001" customHeight="1">
      <c r="A155" s="216" t="s">
        <v>3703</v>
      </c>
      <c r="B155" s="211">
        <v>1.5</v>
      </c>
      <c r="C155" s="196">
        <v>1043.0805</v>
      </c>
      <c r="D155" s="203">
        <v>100069549</v>
      </c>
      <c r="F155" s="661" t="s">
        <v>15</v>
      </c>
      <c r="H155" t="str">
        <f t="shared" si="2"/>
        <v>65-50-200-1.5/4-1.5/4</v>
      </c>
    </row>
    <row r="156" spans="1:9" ht="20.100000000000001" customHeight="1">
      <c r="A156" s="217" t="s">
        <v>3704</v>
      </c>
      <c r="B156" s="211">
        <v>5.5</v>
      </c>
      <c r="C156" s="196">
        <v>1617.8902740000005</v>
      </c>
      <c r="D156" s="203">
        <v>100069561</v>
      </c>
      <c r="F156" s="661" t="s">
        <v>15</v>
      </c>
      <c r="H156" t="str">
        <f t="shared" si="2"/>
        <v>65-50-260-5.5/4-5.5/4</v>
      </c>
    </row>
    <row r="157" spans="1:9" ht="20.100000000000001" customHeight="1">
      <c r="A157" s="217" t="s">
        <v>3705</v>
      </c>
      <c r="B157" s="211">
        <v>4</v>
      </c>
      <c r="C157" s="196">
        <v>1346.17492501017</v>
      </c>
      <c r="D157" s="203">
        <v>100069558</v>
      </c>
      <c r="F157" s="661" t="s">
        <v>15</v>
      </c>
      <c r="H157" t="str">
        <f t="shared" si="2"/>
        <v>65-50-260-4/4-4/4</v>
      </c>
    </row>
    <row r="158" spans="1:9" ht="20.100000000000001" customHeight="1">
      <c r="A158" s="217" t="s">
        <v>3706</v>
      </c>
      <c r="B158" s="211">
        <v>3</v>
      </c>
      <c r="C158" s="196">
        <v>1276.4925393559326</v>
      </c>
      <c r="D158" s="203">
        <v>100069555</v>
      </c>
      <c r="F158" s="661" t="s">
        <v>15</v>
      </c>
      <c r="H158" t="str">
        <f t="shared" si="2"/>
        <v>65-50-260-3/4-3/4</v>
      </c>
    </row>
    <row r="159" spans="1:9" ht="20.100000000000001" customHeight="1">
      <c r="A159" s="217" t="s">
        <v>3707</v>
      </c>
      <c r="B159" s="211">
        <v>11</v>
      </c>
      <c r="C159" s="196">
        <v>2422.3503267457627</v>
      </c>
      <c r="D159" s="203">
        <v>100069570</v>
      </c>
      <c r="F159" s="661" t="s">
        <v>15</v>
      </c>
      <c r="H159" t="str">
        <f t="shared" si="2"/>
        <v>65-50-320-11/4-11/4</v>
      </c>
    </row>
    <row r="160" spans="1:9" ht="20.100000000000001" customHeight="1">
      <c r="A160" s="217" t="s">
        <v>3708</v>
      </c>
      <c r="B160" s="211">
        <v>7.5</v>
      </c>
      <c r="C160" s="196">
        <v>1993.8510524135597</v>
      </c>
      <c r="D160" s="203">
        <v>100069567</v>
      </c>
      <c r="F160" s="661" t="s">
        <v>15</v>
      </c>
      <c r="H160" t="str">
        <f t="shared" si="2"/>
        <v>65-50-320-7.5/4-7.5/4</v>
      </c>
    </row>
    <row r="161" spans="1:8" ht="20.100000000000001" customHeight="1">
      <c r="A161" s="217" t="s">
        <v>3709</v>
      </c>
      <c r="B161" s="211">
        <v>5.5</v>
      </c>
      <c r="C161" s="196">
        <v>1892.0847776338987</v>
      </c>
      <c r="D161" s="203">
        <v>100069564</v>
      </c>
      <c r="F161" s="661" t="s">
        <v>15</v>
      </c>
      <c r="H161" t="str">
        <f t="shared" si="2"/>
        <v>65-50-320-5.5/4-5.5/4</v>
      </c>
    </row>
    <row r="162" spans="1:8" ht="20.100000000000001" customHeight="1">
      <c r="A162" s="217" t="s">
        <v>3710</v>
      </c>
      <c r="B162" s="211">
        <v>1.5</v>
      </c>
      <c r="C162" s="196">
        <v>884.60470403389843</v>
      </c>
      <c r="D162" s="203">
        <v>100118144</v>
      </c>
      <c r="F162" s="661" t="s">
        <v>16</v>
      </c>
      <c r="H162" t="str">
        <f t="shared" si="2"/>
        <v>80-65-130-1.5/4-1.5/4</v>
      </c>
    </row>
    <row r="163" spans="1:8" ht="20.100000000000001" customHeight="1">
      <c r="A163" s="217" t="s">
        <v>3711</v>
      </c>
      <c r="B163" s="211">
        <v>0.75</v>
      </c>
      <c r="C163" s="196">
        <v>829.71350522033924</v>
      </c>
      <c r="D163" s="203">
        <v>100069573</v>
      </c>
      <c r="F163" s="661" t="s">
        <v>16</v>
      </c>
      <c r="H163" t="str">
        <f t="shared" si="2"/>
        <v>80-65-130-0.75/4-0.75/4</v>
      </c>
    </row>
    <row r="164" spans="1:8" ht="20.100000000000001" customHeight="1">
      <c r="A164" s="217" t="s">
        <v>3712</v>
      </c>
      <c r="B164" s="211">
        <v>1.1000000000000001</v>
      </c>
      <c r="C164" s="196">
        <v>861.47600522033918</v>
      </c>
      <c r="D164" s="203">
        <v>100068901</v>
      </c>
      <c r="F164" s="661" t="s">
        <v>16</v>
      </c>
      <c r="H164" t="str">
        <f t="shared" si="2"/>
        <v>80-65-130-1.1/4-1.1/4</v>
      </c>
    </row>
    <row r="165" spans="1:8" ht="20.100000000000001" customHeight="1">
      <c r="A165" s="217" t="s">
        <v>3713</v>
      </c>
      <c r="B165" s="211">
        <v>2.2000000000000002</v>
      </c>
      <c r="C165" s="196">
        <v>1053.4895557627121</v>
      </c>
      <c r="D165" s="203">
        <v>100069297</v>
      </c>
      <c r="F165" s="661" t="s">
        <v>16</v>
      </c>
      <c r="H165" t="str">
        <f t="shared" si="2"/>
        <v>80-65-160-2.2/4-2.2/4</v>
      </c>
    </row>
    <row r="166" spans="1:8" ht="20.100000000000001" customHeight="1">
      <c r="A166" s="217" t="s">
        <v>3714</v>
      </c>
      <c r="B166" s="211">
        <v>1.5</v>
      </c>
      <c r="C166" s="196">
        <v>1289.4627508474578</v>
      </c>
      <c r="D166" s="203">
        <v>100069276</v>
      </c>
      <c r="F166" s="661" t="s">
        <v>16</v>
      </c>
      <c r="H166" t="str">
        <f t="shared" si="2"/>
        <v>80-65-160-1.5/4-1.5/4</v>
      </c>
    </row>
    <row r="167" spans="1:8" ht="20.100000000000001" customHeight="1">
      <c r="A167" s="217" t="s">
        <v>3715</v>
      </c>
      <c r="B167" s="211">
        <v>1.1000000000000001</v>
      </c>
      <c r="C167" s="196">
        <v>1251.4425000000001</v>
      </c>
      <c r="D167" s="203">
        <v>100069264</v>
      </c>
      <c r="F167" s="661" t="s">
        <v>16</v>
      </c>
      <c r="H167" t="str">
        <f t="shared" si="2"/>
        <v>80-65-160-1.1/4-1.1/4</v>
      </c>
    </row>
    <row r="168" spans="1:8" ht="20.100000000000001" customHeight="1">
      <c r="A168" s="217" t="s">
        <v>3716</v>
      </c>
      <c r="B168" s="211">
        <v>4</v>
      </c>
      <c r="C168" s="196">
        <v>1251.3200496406782</v>
      </c>
      <c r="D168" s="203">
        <v>100069318</v>
      </c>
      <c r="F168" s="661" t="s">
        <v>16</v>
      </c>
      <c r="H168" t="str">
        <f t="shared" si="2"/>
        <v>80-65-200-4/4-4/4</v>
      </c>
    </row>
    <row r="169" spans="1:8" ht="20.100000000000001" customHeight="1">
      <c r="A169" s="217" t="s">
        <v>3717</v>
      </c>
      <c r="B169" s="211">
        <v>3</v>
      </c>
      <c r="C169" s="196">
        <v>1181.9339532000004</v>
      </c>
      <c r="D169" s="203">
        <v>100069306</v>
      </c>
      <c r="F169" s="661" t="s">
        <v>16</v>
      </c>
      <c r="H169" t="str">
        <f t="shared" si="2"/>
        <v>80-65-200-3/4-3/4</v>
      </c>
    </row>
    <row r="170" spans="1:8" ht="20.100000000000001" customHeight="1">
      <c r="A170" s="217" t="s">
        <v>3718</v>
      </c>
      <c r="B170" s="211">
        <v>2.2000000000000002</v>
      </c>
      <c r="C170" s="196">
        <v>1140.3022953355933</v>
      </c>
      <c r="D170" s="203">
        <v>100069300</v>
      </c>
      <c r="F170" s="661" t="s">
        <v>16</v>
      </c>
      <c r="H170" t="str">
        <f t="shared" si="2"/>
        <v>80-65-200-2.2/4-2.2/4</v>
      </c>
    </row>
    <row r="171" spans="1:8" ht="20.100000000000001" customHeight="1">
      <c r="A171" s="217" t="s">
        <v>3719</v>
      </c>
      <c r="B171" s="211">
        <v>7.5</v>
      </c>
      <c r="C171" s="196">
        <v>1857.9389574508484</v>
      </c>
      <c r="D171" s="203">
        <v>100069342</v>
      </c>
      <c r="F171" s="661" t="s">
        <v>16</v>
      </c>
      <c r="H171" t="str">
        <f t="shared" si="2"/>
        <v>80-65-260-7.5/4-7.5/4</v>
      </c>
    </row>
    <row r="172" spans="1:8" ht="20.100000000000001" customHeight="1">
      <c r="A172" s="217" t="s">
        <v>3720</v>
      </c>
      <c r="B172" s="211">
        <v>5.5</v>
      </c>
      <c r="C172" s="196">
        <v>1756.172682671187</v>
      </c>
      <c r="D172" s="203">
        <v>100069336</v>
      </c>
      <c r="F172" s="661" t="s">
        <v>16</v>
      </c>
      <c r="H172" t="str">
        <f t="shared" si="2"/>
        <v>80-65-260-5.5/4-5.5/4</v>
      </c>
    </row>
    <row r="173" spans="1:8" ht="20.100000000000001" customHeight="1">
      <c r="A173" s="217" t="s">
        <v>3721</v>
      </c>
      <c r="B173" s="211">
        <v>3</v>
      </c>
      <c r="C173" s="196">
        <v>1477.3965923796632</v>
      </c>
      <c r="D173" s="203">
        <v>100069324</v>
      </c>
      <c r="F173" s="661" t="s">
        <v>16</v>
      </c>
      <c r="H173" t="str">
        <f t="shared" si="2"/>
        <v>80-65-260-3/4-3/4</v>
      </c>
    </row>
    <row r="174" spans="1:8" ht="20.100000000000001" customHeight="1">
      <c r="A174" s="217" t="s">
        <v>3722</v>
      </c>
      <c r="B174" s="211">
        <v>4</v>
      </c>
      <c r="C174" s="196">
        <v>1540.9215923796633</v>
      </c>
      <c r="D174" s="203">
        <v>100069330</v>
      </c>
      <c r="F174" s="661" t="s">
        <v>16</v>
      </c>
      <c r="H174" t="str">
        <f t="shared" si="2"/>
        <v>80-65-260-4/4-4/4</v>
      </c>
    </row>
    <row r="175" spans="1:8" ht="20.100000000000001" customHeight="1">
      <c r="A175" s="217" t="s">
        <v>3723</v>
      </c>
      <c r="B175" s="211">
        <v>15</v>
      </c>
      <c r="C175" s="196">
        <v>2708.4303935084749</v>
      </c>
      <c r="D175" s="203">
        <v>100069351</v>
      </c>
      <c r="F175" s="661" t="s">
        <v>16</v>
      </c>
      <c r="H175" t="str">
        <f t="shared" si="2"/>
        <v>80-65-320-15/4-15/4</v>
      </c>
    </row>
    <row r="176" spans="1:8" ht="20.100000000000001" customHeight="1">
      <c r="A176" s="217" t="s">
        <v>3724</v>
      </c>
      <c r="B176" s="211">
        <v>11</v>
      </c>
      <c r="C176" s="196">
        <v>2446.9437738508482</v>
      </c>
      <c r="D176" s="203">
        <v>100069348</v>
      </c>
      <c r="F176" s="661" t="s">
        <v>16</v>
      </c>
      <c r="H176" t="str">
        <f t="shared" si="2"/>
        <v>80-65-320-11/4-11/4</v>
      </c>
    </row>
    <row r="177" spans="1:8" ht="20.100000000000001" customHeight="1">
      <c r="A177" s="217" t="s">
        <v>3725</v>
      </c>
      <c r="B177" s="211">
        <v>7.5</v>
      </c>
      <c r="C177" s="196">
        <v>2065.3414069423739</v>
      </c>
      <c r="D177" s="203">
        <v>100069345</v>
      </c>
      <c r="F177" s="661" t="s">
        <v>16</v>
      </c>
      <c r="H177" t="str">
        <f t="shared" si="2"/>
        <v>80-65-320-7.5/4-7.5/4</v>
      </c>
    </row>
    <row r="178" spans="1:8" ht="20.100000000000001" customHeight="1">
      <c r="A178" s="217" t="s">
        <v>3726</v>
      </c>
      <c r="B178" s="211">
        <v>3</v>
      </c>
      <c r="C178" s="196">
        <v>1149.1728315864411</v>
      </c>
      <c r="D178" s="203">
        <v>100069360</v>
      </c>
      <c r="F178" s="661" t="s">
        <v>17</v>
      </c>
      <c r="H178" t="str">
        <f t="shared" si="2"/>
        <v>100-80-160-3/4-3/4</v>
      </c>
    </row>
    <row r="179" spans="1:8" ht="20.100000000000001" customHeight="1">
      <c r="A179" s="217" t="s">
        <v>3727</v>
      </c>
      <c r="B179" s="211">
        <v>2.2000000000000002</v>
      </c>
      <c r="C179" s="196">
        <v>1107.5411737220343</v>
      </c>
      <c r="D179" s="203">
        <v>100069357</v>
      </c>
      <c r="F179" s="661" t="s">
        <v>17</v>
      </c>
      <c r="H179" t="str">
        <f t="shared" si="2"/>
        <v>100-80-160-2.2/4-2.2/4</v>
      </c>
    </row>
    <row r="180" spans="1:8" ht="20.100000000000001" customHeight="1">
      <c r="A180" s="217" t="s">
        <v>3728</v>
      </c>
      <c r="B180" s="211">
        <v>1.5</v>
      </c>
      <c r="C180" s="196">
        <v>1044.0161737220342</v>
      </c>
      <c r="D180" s="203">
        <v>100069354</v>
      </c>
      <c r="F180" s="661" t="s">
        <v>17</v>
      </c>
      <c r="H180" t="str">
        <f t="shared" si="2"/>
        <v>100-80-160-1.5/4-1.5/4</v>
      </c>
    </row>
    <row r="181" spans="1:8" ht="20.100000000000001" customHeight="1">
      <c r="A181" s="217" t="s">
        <v>3729</v>
      </c>
      <c r="B181" s="211">
        <v>7.5</v>
      </c>
      <c r="C181" s="196">
        <v>1721.5275000000006</v>
      </c>
      <c r="D181" s="203">
        <v>100118150</v>
      </c>
      <c r="F181" s="661" t="s">
        <v>17</v>
      </c>
      <c r="H181" t="str">
        <f t="shared" si="2"/>
        <v>100-80-200-7.5/4-7.5/4</v>
      </c>
    </row>
    <row r="182" spans="1:8" ht="20.100000000000001" customHeight="1">
      <c r="A182" s="217" t="s">
        <v>3730</v>
      </c>
      <c r="B182" s="211">
        <v>5.5</v>
      </c>
      <c r="C182" s="196">
        <v>1632.6200806169497</v>
      </c>
      <c r="D182" s="203">
        <v>100069429</v>
      </c>
      <c r="F182" s="661" t="s">
        <v>17</v>
      </c>
      <c r="H182" t="str">
        <f t="shared" si="2"/>
        <v>100-80-200-5.5/4-5.5/4</v>
      </c>
    </row>
    <row r="183" spans="1:8" ht="20.100000000000001" customHeight="1">
      <c r="A183" s="217" t="s">
        <v>3731</v>
      </c>
      <c r="B183" s="211">
        <v>3</v>
      </c>
      <c r="C183" s="196">
        <v>1364.8135820745767</v>
      </c>
      <c r="D183" s="203">
        <v>100069363</v>
      </c>
      <c r="F183" s="661" t="s">
        <v>17</v>
      </c>
      <c r="H183" t="str">
        <f t="shared" si="2"/>
        <v>100-80-200-3/4-3/4</v>
      </c>
    </row>
    <row r="184" spans="1:8" ht="20.100000000000001" customHeight="1">
      <c r="A184" s="217" t="s">
        <v>3732</v>
      </c>
      <c r="B184" s="211">
        <v>4</v>
      </c>
      <c r="C184" s="196">
        <v>1415.6335820745769</v>
      </c>
      <c r="D184" s="203">
        <v>100069426</v>
      </c>
      <c r="F184" s="661" t="s">
        <v>17</v>
      </c>
      <c r="H184" t="str">
        <f t="shared" si="2"/>
        <v>100-80-200-4/4-4/4</v>
      </c>
    </row>
    <row r="185" spans="1:8" ht="20.100000000000001" customHeight="1">
      <c r="A185" s="217" t="s">
        <v>3733</v>
      </c>
      <c r="B185" s="211">
        <v>11</v>
      </c>
      <c r="C185" s="196">
        <v>2342.3960084949163</v>
      </c>
      <c r="D185" s="203">
        <v>100069435</v>
      </c>
      <c r="F185" s="661" t="s">
        <v>17</v>
      </c>
      <c r="H185" t="str">
        <f t="shared" si="2"/>
        <v>100-80-260-11/4-11/4</v>
      </c>
    </row>
    <row r="186" spans="1:8" ht="20.100000000000001" customHeight="1">
      <c r="A186" s="217" t="s">
        <v>3734</v>
      </c>
      <c r="B186" s="211">
        <v>7.5</v>
      </c>
      <c r="C186" s="196">
        <v>1966.8464069491529</v>
      </c>
      <c r="D186" s="203">
        <v>100069432</v>
      </c>
      <c r="F186" s="661" t="s">
        <v>17</v>
      </c>
      <c r="H186" t="str">
        <f t="shared" si="2"/>
        <v>100-80-260-7.5/4-7.5/4</v>
      </c>
    </row>
    <row r="187" spans="1:8" ht="20.100000000000001" customHeight="1">
      <c r="A187" s="217" t="s">
        <v>3735</v>
      </c>
      <c r="B187" s="211">
        <v>5.5</v>
      </c>
      <c r="C187" s="196">
        <v>1865.0801321694917</v>
      </c>
      <c r="D187" s="203">
        <v>100118156</v>
      </c>
      <c r="F187" s="661" t="s">
        <v>17</v>
      </c>
      <c r="H187" t="str">
        <f t="shared" si="2"/>
        <v>100-80-260-5.5/4-5.5/4</v>
      </c>
    </row>
    <row r="188" spans="1:8" ht="20.100000000000001" customHeight="1">
      <c r="A188" s="217" t="s">
        <v>3736</v>
      </c>
      <c r="B188" s="211">
        <v>18.5</v>
      </c>
      <c r="C188" s="196">
        <v>3152.7529697288137</v>
      </c>
      <c r="D188" s="203">
        <v>100118162</v>
      </c>
      <c r="F188" s="661" t="s">
        <v>17</v>
      </c>
      <c r="H188" t="str">
        <f t="shared" si="2"/>
        <v>100-80-320-18.5/4-18.5/4</v>
      </c>
    </row>
    <row r="189" spans="1:8" ht="20.100000000000001" customHeight="1">
      <c r="A189" s="217" t="s">
        <v>3737</v>
      </c>
      <c r="B189" s="211">
        <v>15</v>
      </c>
      <c r="C189" s="196">
        <v>2715.9078658576273</v>
      </c>
      <c r="D189" s="203">
        <v>100069441</v>
      </c>
      <c r="F189" s="661" t="s">
        <v>17</v>
      </c>
      <c r="H189" t="str">
        <f t="shared" si="2"/>
        <v>100-80-320-15/4-15/4</v>
      </c>
    </row>
    <row r="190" spans="1:8" ht="20.100000000000001" customHeight="1">
      <c r="A190" s="217" t="s">
        <v>3738</v>
      </c>
      <c r="B190" s="211">
        <v>11</v>
      </c>
      <c r="C190" s="196">
        <v>2530.8782753491532</v>
      </c>
      <c r="D190" s="203">
        <v>100069438</v>
      </c>
      <c r="F190" s="661" t="s">
        <v>17</v>
      </c>
      <c r="H190" t="str">
        <f t="shared" ref="H190:H253" si="3">A190&amp;"-"&amp;B190&amp;"/4"</f>
        <v>100-80-320-11/4-11/4</v>
      </c>
    </row>
    <row r="191" spans="1:8" ht="20.100000000000001" customHeight="1">
      <c r="A191" s="217" t="s">
        <v>3739</v>
      </c>
      <c r="B191" s="211">
        <v>30</v>
      </c>
      <c r="C191" s="196">
        <v>4951.6294728813564</v>
      </c>
      <c r="D191" s="203">
        <v>100069450</v>
      </c>
      <c r="F191" s="661" t="s">
        <v>17</v>
      </c>
      <c r="H191" t="str">
        <f t="shared" si="3"/>
        <v>100-80-400-30/4-30/4</v>
      </c>
    </row>
    <row r="192" spans="1:8" ht="20.100000000000001" customHeight="1">
      <c r="A192" s="217" t="s">
        <v>3740</v>
      </c>
      <c r="B192" s="211">
        <v>22</v>
      </c>
      <c r="C192" s="196">
        <v>4195.4292823728829</v>
      </c>
      <c r="D192" s="203">
        <v>100069447</v>
      </c>
      <c r="F192" s="661" t="s">
        <v>17</v>
      </c>
      <c r="H192" t="str">
        <f t="shared" si="3"/>
        <v>100-80-400-22/4-22/4</v>
      </c>
    </row>
    <row r="193" spans="1:8" ht="20.100000000000001" customHeight="1" thickBot="1">
      <c r="A193" s="217" t="s">
        <v>3741</v>
      </c>
      <c r="B193" s="212">
        <v>18.5</v>
      </c>
      <c r="C193" s="196">
        <v>4007.8459986101711</v>
      </c>
      <c r="D193" s="204">
        <v>100069444</v>
      </c>
      <c r="F193" s="661" t="s">
        <v>17</v>
      </c>
      <c r="H193" t="str">
        <f t="shared" si="3"/>
        <v>100-80-400-18.5/4-18.5/4</v>
      </c>
    </row>
    <row r="194" spans="1:8" ht="20.100000000000001" customHeight="1" thickBot="1">
      <c r="A194" s="215" t="s">
        <v>3742</v>
      </c>
      <c r="B194" s="210">
        <v>4</v>
      </c>
      <c r="C194" s="196">
        <v>1541.1165000000003</v>
      </c>
      <c r="D194" s="202">
        <v>100118168</v>
      </c>
      <c r="F194" s="661" t="s">
        <v>18</v>
      </c>
      <c r="H194" t="str">
        <f t="shared" si="3"/>
        <v>125-100-160-4/4-4/4</v>
      </c>
    </row>
    <row r="195" spans="1:8" ht="20.100000000000001" customHeight="1" thickBot="1">
      <c r="A195" s="215" t="s">
        <v>3743</v>
      </c>
      <c r="B195" s="211">
        <v>2.2000000000000002</v>
      </c>
      <c r="C195" s="196">
        <v>1248.9015000000004</v>
      </c>
      <c r="D195" s="203">
        <v>100069453</v>
      </c>
      <c r="F195" s="661" t="s">
        <v>18</v>
      </c>
      <c r="H195" t="str">
        <f t="shared" si="3"/>
        <v>125-100-160-2.2/4-2.2/4</v>
      </c>
    </row>
    <row r="196" spans="1:8" ht="20.100000000000001" customHeight="1">
      <c r="A196" s="215" t="s">
        <v>3744</v>
      </c>
      <c r="B196" s="211">
        <v>3</v>
      </c>
      <c r="C196" s="196">
        <v>1287.0165000000004</v>
      </c>
      <c r="D196" s="203">
        <v>100069456</v>
      </c>
      <c r="F196" s="661" t="s">
        <v>18</v>
      </c>
      <c r="H196" t="str">
        <f t="shared" si="3"/>
        <v>125-100-160-3/4-3/4</v>
      </c>
    </row>
    <row r="197" spans="1:8" ht="20.100000000000001" customHeight="1">
      <c r="A197" s="216" t="s">
        <v>3745</v>
      </c>
      <c r="B197" s="211">
        <v>11</v>
      </c>
      <c r="C197" s="196">
        <v>2235.3569700000003</v>
      </c>
      <c r="D197" s="203">
        <v>100118240</v>
      </c>
      <c r="F197" s="661" t="s">
        <v>18</v>
      </c>
      <c r="H197" t="str">
        <f t="shared" si="3"/>
        <v>125-100-200-11/4-11/4</v>
      </c>
    </row>
    <row r="198" spans="1:8" ht="20.100000000000001" customHeight="1">
      <c r="A198" s="216" t="s">
        <v>3746</v>
      </c>
      <c r="B198" s="211">
        <v>7.5</v>
      </c>
      <c r="C198" s="196">
        <v>1890.2344817288142</v>
      </c>
      <c r="D198" s="203">
        <v>100069462</v>
      </c>
      <c r="F198" s="661" t="s">
        <v>18</v>
      </c>
      <c r="H198" t="str">
        <f t="shared" si="3"/>
        <v>125-100-200-7.5/4-7.5/4</v>
      </c>
    </row>
    <row r="199" spans="1:8" ht="20.100000000000001" customHeight="1">
      <c r="A199" s="216" t="s">
        <v>3747</v>
      </c>
      <c r="B199" s="211">
        <v>5.5</v>
      </c>
      <c r="C199" s="196">
        <v>1788.4682069491532</v>
      </c>
      <c r="D199" s="203">
        <v>100069459</v>
      </c>
      <c r="F199" s="661" t="s">
        <v>18</v>
      </c>
      <c r="H199" t="str">
        <f t="shared" si="3"/>
        <v>125-100-200-5.5/4-5.5/4</v>
      </c>
    </row>
    <row r="200" spans="1:8" ht="20.100000000000001" customHeight="1">
      <c r="A200" s="216" t="s">
        <v>3748</v>
      </c>
      <c r="B200" s="211">
        <v>4</v>
      </c>
      <c r="C200" s="196">
        <v>1571.6510165288141</v>
      </c>
      <c r="D200" s="203">
        <v>100118174</v>
      </c>
      <c r="F200" s="661" t="s">
        <v>18</v>
      </c>
      <c r="H200" t="str">
        <f t="shared" si="3"/>
        <v>125-100-200-4/4-4/4</v>
      </c>
    </row>
    <row r="201" spans="1:8" ht="20.100000000000001" customHeight="1">
      <c r="A201" s="216" t="s">
        <v>3749</v>
      </c>
      <c r="B201" s="211">
        <v>15</v>
      </c>
      <c r="C201" s="196">
        <v>2630.1109750169494</v>
      </c>
      <c r="D201" s="203">
        <v>100069468</v>
      </c>
      <c r="F201" s="661" t="s">
        <v>18</v>
      </c>
      <c r="H201" t="str">
        <f t="shared" si="3"/>
        <v>125-100-260-15/4-15/4</v>
      </c>
    </row>
    <row r="202" spans="1:8" ht="20.100000000000001" customHeight="1">
      <c r="A202" s="216" t="s">
        <v>3750</v>
      </c>
      <c r="B202" s="211">
        <v>11</v>
      </c>
      <c r="C202" s="196">
        <v>2445.0813845084749</v>
      </c>
      <c r="D202" s="203">
        <v>100069465</v>
      </c>
      <c r="F202" s="661" t="s">
        <v>18</v>
      </c>
      <c r="H202" t="str">
        <f t="shared" si="3"/>
        <v>125-100-260-11/4-11/4</v>
      </c>
    </row>
    <row r="203" spans="1:8" ht="20.100000000000001" customHeight="1">
      <c r="A203" s="216" t="s">
        <v>3751</v>
      </c>
      <c r="B203" s="211">
        <v>22</v>
      </c>
      <c r="C203" s="196">
        <v>3214.3650000000002</v>
      </c>
      <c r="D203" s="203">
        <v>100069477</v>
      </c>
      <c r="F203" s="661" t="s">
        <v>18</v>
      </c>
      <c r="H203" t="str">
        <f t="shared" si="3"/>
        <v>125-100-320-22/4-22/4</v>
      </c>
    </row>
    <row r="204" spans="1:8" ht="20.100000000000001" customHeight="1">
      <c r="A204" s="216" t="s">
        <v>3752</v>
      </c>
      <c r="B204" s="211">
        <v>30</v>
      </c>
      <c r="C204" s="196">
        <v>3976.6650000000009</v>
      </c>
      <c r="D204" s="203">
        <v>100069480</v>
      </c>
      <c r="F204" s="661" t="s">
        <v>18</v>
      </c>
      <c r="H204" t="str">
        <f t="shared" si="3"/>
        <v>125-100-320-30/4-30/4</v>
      </c>
    </row>
    <row r="205" spans="1:8" ht="20.100000000000001" customHeight="1">
      <c r="A205" s="216" t="s">
        <v>3753</v>
      </c>
      <c r="B205" s="211">
        <v>18.5</v>
      </c>
      <c r="C205" s="196">
        <v>3075.3792425288134</v>
      </c>
      <c r="D205" s="203">
        <v>100069474</v>
      </c>
      <c r="F205" s="661" t="s">
        <v>18</v>
      </c>
      <c r="H205" t="str">
        <f t="shared" si="3"/>
        <v>125-100-320-18.5/4-18.5/4</v>
      </c>
    </row>
    <row r="206" spans="1:8" ht="20.100000000000001" customHeight="1">
      <c r="A206" s="216" t="s">
        <v>3754</v>
      </c>
      <c r="B206" s="211">
        <v>15</v>
      </c>
      <c r="C206" s="196">
        <v>2761.2824425627123</v>
      </c>
      <c r="D206" s="203">
        <v>100069471</v>
      </c>
      <c r="F206" s="661" t="s">
        <v>18</v>
      </c>
      <c r="H206" t="str">
        <f t="shared" si="3"/>
        <v>125-100-320-15/4-15/4</v>
      </c>
    </row>
    <row r="207" spans="1:8" ht="20.100000000000001" customHeight="1">
      <c r="A207" s="216" t="s">
        <v>3755</v>
      </c>
      <c r="B207" s="211">
        <v>45</v>
      </c>
      <c r="C207" s="196">
        <v>5600.3892925423734</v>
      </c>
      <c r="D207" s="203">
        <v>100118180</v>
      </c>
      <c r="F207" s="661" t="s">
        <v>18</v>
      </c>
      <c r="H207" t="str">
        <f t="shared" si="3"/>
        <v>125-100-400-45/4-45/4</v>
      </c>
    </row>
    <row r="208" spans="1:8" ht="20.100000000000001" customHeight="1">
      <c r="A208" s="216" t="s">
        <v>3756</v>
      </c>
      <c r="B208" s="211">
        <v>37</v>
      </c>
      <c r="C208" s="196">
        <v>5288.4314664406784</v>
      </c>
      <c r="D208" s="203">
        <v>100069489</v>
      </c>
      <c r="F208" s="661" t="s">
        <v>18</v>
      </c>
      <c r="H208" t="str">
        <f t="shared" si="3"/>
        <v>125-100-400-37/4-37/4</v>
      </c>
    </row>
    <row r="209" spans="1:8" ht="20.100000000000001" customHeight="1">
      <c r="A209" s="216" t="s">
        <v>3757</v>
      </c>
      <c r="B209" s="211">
        <v>30</v>
      </c>
      <c r="C209" s="196">
        <v>4938.8690876949167</v>
      </c>
      <c r="D209" s="203">
        <v>100069486</v>
      </c>
      <c r="F209" s="661" t="s">
        <v>18</v>
      </c>
      <c r="H209" t="str">
        <f t="shared" si="3"/>
        <v>125-100-400-30/4-30/4</v>
      </c>
    </row>
    <row r="210" spans="1:8" ht="20.100000000000001" customHeight="1">
      <c r="A210" s="216" t="s">
        <v>3758</v>
      </c>
      <c r="B210" s="211">
        <v>22</v>
      </c>
      <c r="C210" s="196">
        <v>4176.5690876949166</v>
      </c>
      <c r="D210" s="203">
        <v>100069483</v>
      </c>
      <c r="F210" s="661" t="s">
        <v>18</v>
      </c>
      <c r="H210" t="str">
        <f t="shared" si="3"/>
        <v>125-100-400-22/4-22/4</v>
      </c>
    </row>
    <row r="211" spans="1:8" ht="20.100000000000001" customHeight="1">
      <c r="A211" s="216" t="s">
        <v>3759</v>
      </c>
      <c r="B211" s="211">
        <v>11</v>
      </c>
      <c r="C211" s="196">
        <v>3263.4745193898311</v>
      </c>
      <c r="D211" s="203">
        <v>100069495</v>
      </c>
      <c r="F211" s="661" t="s">
        <v>3557</v>
      </c>
      <c r="H211" t="str">
        <f t="shared" si="3"/>
        <v>150-125-200-11/4-11/4</v>
      </c>
    </row>
    <row r="212" spans="1:8" ht="20.100000000000001" customHeight="1">
      <c r="A212" s="216" t="s">
        <v>3760</v>
      </c>
      <c r="B212" s="211">
        <v>7.5</v>
      </c>
      <c r="C212" s="196">
        <v>2036.7706613491532</v>
      </c>
      <c r="D212" s="203">
        <v>100069492</v>
      </c>
      <c r="F212" s="661" t="s">
        <v>3557</v>
      </c>
      <c r="H212" t="str">
        <f t="shared" si="3"/>
        <v>150-125-200-7.5/4-7.5/4</v>
      </c>
    </row>
    <row r="213" spans="1:8" ht="20.100000000000001" customHeight="1">
      <c r="A213" s="216" t="s">
        <v>3761</v>
      </c>
      <c r="B213" s="211">
        <v>22</v>
      </c>
      <c r="C213" s="196">
        <v>3187.6845000000003</v>
      </c>
      <c r="D213" s="203">
        <v>100069507</v>
      </c>
      <c r="F213" s="661" t="s">
        <v>3557</v>
      </c>
      <c r="H213" t="str">
        <f t="shared" si="3"/>
        <v>150-125-260-22/4-22/4</v>
      </c>
    </row>
    <row r="214" spans="1:8" ht="20.100000000000001" customHeight="1">
      <c r="A214" s="216" t="s">
        <v>3762</v>
      </c>
      <c r="B214" s="211">
        <v>30</v>
      </c>
      <c r="C214" s="196">
        <v>3949.9845000000005</v>
      </c>
      <c r="D214" s="203">
        <v>100069513</v>
      </c>
      <c r="F214" s="661" t="s">
        <v>3557</v>
      </c>
      <c r="H214" t="str">
        <f t="shared" si="3"/>
        <v>150-125-260-30/4-30/4</v>
      </c>
    </row>
    <row r="215" spans="1:8" ht="20.100000000000001" customHeight="1">
      <c r="A215" s="216" t="s">
        <v>3763</v>
      </c>
      <c r="B215" s="211">
        <v>18.5</v>
      </c>
      <c r="C215" s="196">
        <v>3037.7928394372889</v>
      </c>
      <c r="D215" s="203">
        <v>100069501</v>
      </c>
      <c r="F215" s="661" t="s">
        <v>3557</v>
      </c>
      <c r="H215" t="str">
        <f t="shared" si="3"/>
        <v>150-125-260-18.5/4-18.5/4</v>
      </c>
    </row>
    <row r="216" spans="1:8" ht="20.100000000000001" customHeight="1">
      <c r="A216" s="216" t="s">
        <v>3764</v>
      </c>
      <c r="B216" s="211">
        <v>15</v>
      </c>
      <c r="C216" s="196">
        <v>2724.2462908677971</v>
      </c>
      <c r="D216" s="203">
        <v>100069498</v>
      </c>
      <c r="F216" s="661" t="s">
        <v>3557</v>
      </c>
      <c r="H216" t="str">
        <f t="shared" si="3"/>
        <v>150-125-260-15/4-15/4</v>
      </c>
    </row>
    <row r="217" spans="1:8" ht="20.100000000000001" customHeight="1">
      <c r="A217" s="216" t="s">
        <v>3765</v>
      </c>
      <c r="B217" s="211"/>
      <c r="C217" s="196" t="s">
        <v>471</v>
      </c>
      <c r="D217" s="203"/>
      <c r="F217" s="661" t="s">
        <v>3557</v>
      </c>
      <c r="H217" t="str">
        <f t="shared" si="3"/>
        <v>150-125-260-/4-/4</v>
      </c>
    </row>
    <row r="218" spans="1:8" ht="20.100000000000001" customHeight="1">
      <c r="A218" s="216" t="s">
        <v>3766</v>
      </c>
      <c r="B218" s="211">
        <v>30</v>
      </c>
      <c r="C218" s="196">
        <v>5061.6174761694938</v>
      </c>
      <c r="D218" s="203">
        <v>100069525</v>
      </c>
      <c r="F218" s="661" t="s">
        <v>3557</v>
      </c>
      <c r="H218" t="str">
        <f t="shared" si="3"/>
        <v>150-125-320-30/4-30/4</v>
      </c>
    </row>
    <row r="219" spans="1:8" ht="20.100000000000001" customHeight="1">
      <c r="A219" s="216" t="s">
        <v>3767</v>
      </c>
      <c r="B219" s="211">
        <v>22</v>
      </c>
      <c r="C219" s="196">
        <v>4291.9306599661031</v>
      </c>
      <c r="D219" s="203">
        <v>100069522</v>
      </c>
      <c r="F219" s="661" t="s">
        <v>3557</v>
      </c>
      <c r="H219" t="str">
        <f t="shared" si="3"/>
        <v>150-125-320-22/4-22/4</v>
      </c>
    </row>
    <row r="220" spans="1:8" ht="20.100000000000001" customHeight="1">
      <c r="A220" s="216" t="s">
        <v>3768</v>
      </c>
      <c r="B220" s="211">
        <v>18.5</v>
      </c>
      <c r="C220" s="196">
        <v>4167.0356863728821</v>
      </c>
      <c r="D220" s="203">
        <v>100069516</v>
      </c>
      <c r="F220" s="661" t="s">
        <v>3557</v>
      </c>
      <c r="H220" t="str">
        <f t="shared" si="3"/>
        <v>150-125-320-18.5/4-18.5/4</v>
      </c>
    </row>
    <row r="221" spans="1:8" ht="20.100000000000001" customHeight="1">
      <c r="A221" s="216" t="s">
        <v>3769</v>
      </c>
      <c r="B221" s="211">
        <v>15</v>
      </c>
      <c r="C221" s="196">
        <v>3671.7450000000013</v>
      </c>
      <c r="D221" s="203">
        <v>100118186</v>
      </c>
      <c r="F221" s="661" t="s">
        <v>3557</v>
      </c>
      <c r="H221" t="str">
        <f t="shared" si="3"/>
        <v>150-125-320-15/4-15/4</v>
      </c>
    </row>
    <row r="222" spans="1:8" ht="20.100000000000001" customHeight="1">
      <c r="A222" s="216" t="s">
        <v>3770</v>
      </c>
      <c r="B222" s="211">
        <v>75</v>
      </c>
      <c r="C222" s="196">
        <v>9351.2881010440688</v>
      </c>
      <c r="D222" s="203">
        <v>100069258</v>
      </c>
      <c r="F222" s="661" t="s">
        <v>3557</v>
      </c>
      <c r="H222" t="str">
        <f t="shared" si="3"/>
        <v>150-125-400-75/4-75/4</v>
      </c>
    </row>
    <row r="223" spans="1:8" ht="20.100000000000001" customHeight="1">
      <c r="A223" s="216" t="s">
        <v>3771</v>
      </c>
      <c r="B223" s="211">
        <v>55</v>
      </c>
      <c r="C223" s="196">
        <v>7898.523024569492</v>
      </c>
      <c r="D223" s="203">
        <v>100069543</v>
      </c>
      <c r="F223" s="661" t="s">
        <v>3557</v>
      </c>
      <c r="H223" t="str">
        <f t="shared" si="3"/>
        <v>150-125-400-55/4-55/4</v>
      </c>
    </row>
    <row r="224" spans="1:8" ht="20.100000000000001" customHeight="1">
      <c r="A224" s="216" t="s">
        <v>3772</v>
      </c>
      <c r="B224" s="211">
        <v>45</v>
      </c>
      <c r="C224" s="196">
        <v>5516.2460641423741</v>
      </c>
      <c r="D224" s="203">
        <v>100069534</v>
      </c>
      <c r="F224" s="661" t="s">
        <v>3557</v>
      </c>
      <c r="H224" t="str">
        <f t="shared" si="3"/>
        <v>150-125-400-45/4-45/4</v>
      </c>
    </row>
    <row r="225" spans="1:8" ht="20.100000000000001" customHeight="1">
      <c r="A225" s="216" t="s">
        <v>3773</v>
      </c>
      <c r="B225" s="211">
        <v>37</v>
      </c>
      <c r="C225" s="196">
        <v>5257.2046374305091</v>
      </c>
      <c r="D225" s="203">
        <v>100069528</v>
      </c>
      <c r="F225" s="661" t="s">
        <v>3557</v>
      </c>
      <c r="H225" t="str">
        <f t="shared" si="3"/>
        <v>150-125-400-37/4-37/4</v>
      </c>
    </row>
    <row r="226" spans="1:8" ht="20.100000000000001" customHeight="1">
      <c r="A226" s="206" t="s">
        <v>2635</v>
      </c>
      <c r="B226" s="211">
        <v>45</v>
      </c>
      <c r="C226" s="196">
        <v>9546.5370000000021</v>
      </c>
      <c r="D226" s="203"/>
      <c r="F226" s="661"/>
      <c r="H226" t="str">
        <f t="shared" si="3"/>
        <v>SMM150-125-500-45/4-45/4</v>
      </c>
    </row>
    <row r="227" spans="1:8" ht="20.100000000000001" customHeight="1">
      <c r="A227" s="216" t="s">
        <v>3774</v>
      </c>
      <c r="B227" s="211">
        <v>18.5</v>
      </c>
      <c r="C227" s="196">
        <v>3464.4069799322037</v>
      </c>
      <c r="D227" s="203">
        <v>100069270</v>
      </c>
      <c r="F227" s="661" t="s">
        <v>286</v>
      </c>
      <c r="H227" t="str">
        <f t="shared" si="3"/>
        <v>200-150-200-18.5/4-18.5/4</v>
      </c>
    </row>
    <row r="228" spans="1:8" ht="20.100000000000001" customHeight="1">
      <c r="A228" s="216" t="s">
        <v>3775</v>
      </c>
      <c r="B228" s="211">
        <v>15</v>
      </c>
      <c r="C228" s="196">
        <v>3135.2840841355942</v>
      </c>
      <c r="D228" s="203">
        <v>100069267</v>
      </c>
      <c r="F228" s="661" t="s">
        <v>286</v>
      </c>
      <c r="H228" t="str">
        <f t="shared" si="3"/>
        <v>200-150-200-15/4-15/4</v>
      </c>
    </row>
    <row r="229" spans="1:8" ht="20.100000000000001" customHeight="1">
      <c r="A229" s="216" t="s">
        <v>3776</v>
      </c>
      <c r="B229" s="211">
        <v>11</v>
      </c>
      <c r="C229" s="196">
        <v>2931.0435000000007</v>
      </c>
      <c r="D229" s="203">
        <v>100069261</v>
      </c>
      <c r="F229" s="661" t="s">
        <v>286</v>
      </c>
      <c r="H229" t="str">
        <f t="shared" si="3"/>
        <v>200-150-200-11/4-11/4</v>
      </c>
    </row>
    <row r="230" spans="1:8" ht="30">
      <c r="A230" s="216" t="s">
        <v>3777</v>
      </c>
      <c r="B230" s="211">
        <v>30</v>
      </c>
      <c r="C230" s="196">
        <v>4524.8260752610176</v>
      </c>
      <c r="D230" s="203">
        <v>100069282</v>
      </c>
      <c r="F230" s="661" t="s">
        <v>286</v>
      </c>
      <c r="H230" t="str">
        <f t="shared" si="3"/>
        <v>200-150-260-30/4-30/4</v>
      </c>
    </row>
    <row r="231" spans="1:8" ht="30">
      <c r="A231" s="216" t="s">
        <v>3778</v>
      </c>
      <c r="B231" s="211">
        <v>22</v>
      </c>
      <c r="C231" s="196">
        <v>3902.5219792881358</v>
      </c>
      <c r="D231" s="203">
        <v>100069279</v>
      </c>
      <c r="F231" s="661" t="s">
        <v>286</v>
      </c>
      <c r="H231" t="str">
        <f t="shared" si="3"/>
        <v>200-150-260-22/4-22/4</v>
      </c>
    </row>
    <row r="232" spans="1:8" ht="30">
      <c r="A232" s="216" t="s">
        <v>3779</v>
      </c>
      <c r="B232" s="211">
        <v>18.5</v>
      </c>
      <c r="C232" s="196">
        <v>3777.6270056949161</v>
      </c>
      <c r="D232" s="203">
        <v>100069273</v>
      </c>
      <c r="F232" s="661" t="s">
        <v>286</v>
      </c>
      <c r="H232" t="str">
        <f t="shared" si="3"/>
        <v>200-150-260-18.5/4-18.5/4</v>
      </c>
    </row>
    <row r="233" spans="1:8" ht="30">
      <c r="A233" s="216" t="s">
        <v>3780</v>
      </c>
      <c r="B233" s="211">
        <v>55</v>
      </c>
      <c r="C233" s="196">
        <v>7084.8667676227124</v>
      </c>
      <c r="D233" s="203">
        <v>100069366</v>
      </c>
      <c r="F233" s="661" t="s">
        <v>286</v>
      </c>
      <c r="H233" t="str">
        <f t="shared" si="3"/>
        <v>200-150-320-55/4-55/4</v>
      </c>
    </row>
    <row r="234" spans="1:8" ht="30">
      <c r="A234" s="216" t="s">
        <v>3781</v>
      </c>
      <c r="B234" s="211">
        <v>45</v>
      </c>
      <c r="C234" s="196">
        <v>5350.8320289152562</v>
      </c>
      <c r="D234" s="203">
        <v>100069291</v>
      </c>
      <c r="F234" s="661" t="s">
        <v>286</v>
      </c>
      <c r="H234" t="str">
        <f t="shared" si="3"/>
        <v>200-150-320-45/4-45/4</v>
      </c>
    </row>
    <row r="235" spans="1:8" ht="30">
      <c r="A235" s="216" t="s">
        <v>3782</v>
      </c>
      <c r="B235" s="211">
        <v>37</v>
      </c>
      <c r="C235" s="196">
        <v>5091.7906022033903</v>
      </c>
      <c r="D235" s="203">
        <v>100069288</v>
      </c>
      <c r="F235" s="661" t="s">
        <v>286</v>
      </c>
      <c r="H235" t="str">
        <f t="shared" si="3"/>
        <v>200-150-320-37/4-37/4</v>
      </c>
    </row>
    <row r="236" spans="1:8" ht="30">
      <c r="A236" s="216" t="s">
        <v>3783</v>
      </c>
      <c r="B236" s="211">
        <v>30</v>
      </c>
      <c r="C236" s="196">
        <v>4524.8260752610176</v>
      </c>
      <c r="D236" s="203">
        <v>100069285</v>
      </c>
      <c r="F236" s="661" t="s">
        <v>286</v>
      </c>
      <c r="H236" t="str">
        <f t="shared" si="3"/>
        <v>200-150-320-30/4-30/4</v>
      </c>
    </row>
    <row r="237" spans="1:8" ht="30">
      <c r="A237" s="216" t="s">
        <v>3784</v>
      </c>
      <c r="B237" s="211">
        <v>90</v>
      </c>
      <c r="C237" s="196">
        <v>10217.021698586441</v>
      </c>
      <c r="D237" s="203">
        <v>100069378</v>
      </c>
      <c r="F237" s="661" t="s">
        <v>286</v>
      </c>
      <c r="H237" t="str">
        <f t="shared" si="3"/>
        <v>200-150-400-90/4-90/4</v>
      </c>
    </row>
    <row r="238" spans="1:8" ht="30">
      <c r="A238" s="216" t="s">
        <v>3785</v>
      </c>
      <c r="B238" s="211">
        <v>75</v>
      </c>
      <c r="C238" s="196">
        <v>9372.9930525</v>
      </c>
      <c r="D238" s="203">
        <v>100069375</v>
      </c>
      <c r="F238" s="661" t="s">
        <v>286</v>
      </c>
      <c r="H238" t="str">
        <f t="shared" si="3"/>
        <v>200-150-400-75/4-75/4</v>
      </c>
    </row>
    <row r="239" spans="1:8" ht="30">
      <c r="A239" s="216" t="s">
        <v>3786</v>
      </c>
      <c r="B239" s="211">
        <v>45</v>
      </c>
      <c r="C239" s="196">
        <v>7188.4890000000014</v>
      </c>
      <c r="D239" s="203">
        <v>100069369</v>
      </c>
      <c r="F239" s="661" t="s">
        <v>286</v>
      </c>
      <c r="H239" t="str">
        <f t="shared" si="3"/>
        <v>200-150-400-45/4-45/4</v>
      </c>
    </row>
    <row r="240" spans="1:8" ht="30">
      <c r="A240" s="216" t="s">
        <v>3787</v>
      </c>
      <c r="B240" s="211">
        <v>55</v>
      </c>
      <c r="C240" s="196">
        <v>7697.6013266694936</v>
      </c>
      <c r="D240" s="203">
        <v>100069372</v>
      </c>
      <c r="F240" s="661" t="s">
        <v>286</v>
      </c>
      <c r="H240" t="str">
        <f t="shared" si="3"/>
        <v>200-150-400-55/4-55/4</v>
      </c>
    </row>
    <row r="241" spans="1:8" ht="30">
      <c r="A241" s="216" t="s">
        <v>3788</v>
      </c>
      <c r="B241" s="211">
        <v>30</v>
      </c>
      <c r="C241" s="196">
        <v>5174.4190124745783</v>
      </c>
      <c r="D241" s="203">
        <v>100069384</v>
      </c>
      <c r="F241" s="661" t="s">
        <v>3558</v>
      </c>
      <c r="H241" t="str">
        <f t="shared" si="3"/>
        <v>250-200-260-30/4-30/4</v>
      </c>
    </row>
    <row r="242" spans="1:8" ht="30">
      <c r="A242" s="216" t="s">
        <v>3789</v>
      </c>
      <c r="B242" s="211">
        <v>22</v>
      </c>
      <c r="C242" s="196">
        <v>4552.2842246237306</v>
      </c>
      <c r="D242" s="203">
        <v>100069381</v>
      </c>
      <c r="F242" s="661" t="s">
        <v>3558</v>
      </c>
      <c r="H242" t="str">
        <f t="shared" si="3"/>
        <v>250-200-260-22/4-22/4</v>
      </c>
    </row>
    <row r="243" spans="1:8" ht="30">
      <c r="A243" s="216" t="s">
        <v>3790</v>
      </c>
      <c r="B243" s="211">
        <v>18.5</v>
      </c>
      <c r="C243" s="196">
        <v>4427.3892510305095</v>
      </c>
      <c r="D243" s="203">
        <v>100118198</v>
      </c>
      <c r="F243" s="661" t="s">
        <v>3558</v>
      </c>
      <c r="H243" t="str">
        <f t="shared" si="3"/>
        <v>250-200-260-18.5/4-18.5/4</v>
      </c>
    </row>
    <row r="244" spans="1:8" ht="30">
      <c r="A244" s="216" t="s">
        <v>3791</v>
      </c>
      <c r="B244" s="211">
        <v>15</v>
      </c>
      <c r="C244" s="196">
        <v>4134.2070000000012</v>
      </c>
      <c r="D244" s="203">
        <v>100118192</v>
      </c>
      <c r="F244" s="661" t="s">
        <v>3558</v>
      </c>
      <c r="H244" t="str">
        <f t="shared" si="3"/>
        <v>250-200-260-15/4-15/4</v>
      </c>
    </row>
    <row r="245" spans="1:8" ht="30">
      <c r="A245" s="216" t="s">
        <v>3792</v>
      </c>
      <c r="B245" s="211">
        <v>75</v>
      </c>
      <c r="C245" s="196">
        <v>12611.452115974575</v>
      </c>
      <c r="D245" s="203">
        <v>100069396</v>
      </c>
      <c r="F245" s="661" t="s">
        <v>3558</v>
      </c>
      <c r="H245" t="str">
        <f t="shared" si="3"/>
        <v>250-200-320-75/4-75/4</v>
      </c>
    </row>
    <row r="246" spans="1:8" ht="30">
      <c r="A246" s="216" t="s">
        <v>3793</v>
      </c>
      <c r="B246" s="211">
        <v>55</v>
      </c>
      <c r="C246" s="196">
        <v>9888.025155483052</v>
      </c>
      <c r="D246" s="203">
        <v>100069393</v>
      </c>
      <c r="F246" s="661" t="s">
        <v>3558</v>
      </c>
      <c r="H246" t="str">
        <f t="shared" si="3"/>
        <v>250-200-320-55/4-55/4</v>
      </c>
    </row>
    <row r="247" spans="1:8" ht="30">
      <c r="A247" s="216" t="s">
        <v>3794</v>
      </c>
      <c r="B247" s="211">
        <v>45</v>
      </c>
      <c r="C247" s="196">
        <v>6975.766730135595</v>
      </c>
      <c r="D247" s="203">
        <v>100069390</v>
      </c>
      <c r="F247" s="661" t="s">
        <v>3558</v>
      </c>
      <c r="H247" t="str">
        <f t="shared" si="3"/>
        <v>250-200-320-45/4-45/4</v>
      </c>
    </row>
    <row r="248" spans="1:8" ht="30">
      <c r="A248" s="216" t="s">
        <v>3795</v>
      </c>
      <c r="B248" s="211">
        <v>37</v>
      </c>
      <c r="C248" s="196">
        <v>6692.9940000000006</v>
      </c>
      <c r="D248" s="203">
        <v>100069387</v>
      </c>
      <c r="F248" s="661" t="s">
        <v>3558</v>
      </c>
      <c r="H248" t="str">
        <f t="shared" si="3"/>
        <v>250-200-320-37/4-37/4</v>
      </c>
    </row>
    <row r="249" spans="1:8" ht="30">
      <c r="A249" s="216" t="s">
        <v>3796</v>
      </c>
      <c r="B249" s="211">
        <v>132</v>
      </c>
      <c r="C249" s="196">
        <v>19339.378905000001</v>
      </c>
      <c r="D249" s="203">
        <v>100075311</v>
      </c>
      <c r="F249" s="661" t="s">
        <v>3558</v>
      </c>
      <c r="H249" t="str">
        <f t="shared" si="3"/>
        <v>250-200-400-132/4-132/4</v>
      </c>
    </row>
    <row r="250" spans="1:8" ht="30">
      <c r="A250" s="216" t="s">
        <v>3797</v>
      </c>
      <c r="B250" s="211">
        <v>110</v>
      </c>
      <c r="C250" s="196">
        <v>17970.743175</v>
      </c>
      <c r="D250" s="203">
        <v>100069408</v>
      </c>
      <c r="F250" s="661" t="s">
        <v>3558</v>
      </c>
      <c r="H250" t="str">
        <f t="shared" si="3"/>
        <v>250-200-400-110/4-110/4</v>
      </c>
    </row>
    <row r="251" spans="1:8" ht="30">
      <c r="A251" s="216" t="s">
        <v>3798</v>
      </c>
      <c r="B251" s="211">
        <v>90</v>
      </c>
      <c r="C251" s="196">
        <v>15830.430000000006</v>
      </c>
      <c r="D251" s="203">
        <v>100069405</v>
      </c>
      <c r="F251" s="661" t="s">
        <v>3558</v>
      </c>
      <c r="H251" t="str">
        <f t="shared" si="3"/>
        <v>250-200-400-90/4-90/4</v>
      </c>
    </row>
    <row r="252" spans="1:8" ht="30">
      <c r="A252" s="216" t="s">
        <v>3799</v>
      </c>
      <c r="B252" s="211">
        <v>55</v>
      </c>
      <c r="C252" s="196">
        <v>14201.649000000003</v>
      </c>
      <c r="D252" s="203">
        <v>100069402</v>
      </c>
      <c r="F252" s="661" t="s">
        <v>3558</v>
      </c>
      <c r="H252" t="str">
        <f t="shared" si="3"/>
        <v>250-200-400-55/4-55/4</v>
      </c>
    </row>
    <row r="253" spans="1:8" ht="30">
      <c r="A253" s="216" t="s">
        <v>3800</v>
      </c>
      <c r="B253" s="211">
        <v>75</v>
      </c>
      <c r="C253" s="196">
        <v>15035.097000000003</v>
      </c>
      <c r="D253" s="203">
        <v>100069399</v>
      </c>
      <c r="F253" s="661" t="s">
        <v>3558</v>
      </c>
      <c r="H253" t="str">
        <f t="shared" si="3"/>
        <v>250-200-400-75/4-75/4</v>
      </c>
    </row>
    <row r="254" spans="1:8" ht="30">
      <c r="A254" s="216" t="s">
        <v>3801</v>
      </c>
      <c r="B254" s="211">
        <v>90</v>
      </c>
      <c r="C254" s="196">
        <v>19607.626500000006</v>
      </c>
      <c r="D254" s="203">
        <v>100118204</v>
      </c>
      <c r="F254" s="661" t="s">
        <v>3559</v>
      </c>
      <c r="H254" t="str">
        <f t="shared" ref="H254:H262" si="4">A254&amp;"-"&amp;B254&amp;"/4"</f>
        <v>300-250-320-90/4-90/4</v>
      </c>
    </row>
    <row r="255" spans="1:8" ht="30">
      <c r="A255" s="216" t="s">
        <v>3802</v>
      </c>
      <c r="B255" s="211">
        <v>75</v>
      </c>
      <c r="C255" s="196">
        <v>18394.299000000003</v>
      </c>
      <c r="D255" s="203">
        <v>100118210</v>
      </c>
      <c r="F255" s="661" t="s">
        <v>3559</v>
      </c>
      <c r="H255" t="str">
        <f t="shared" si="4"/>
        <v>300-250-320-75/4-75/4</v>
      </c>
    </row>
    <row r="256" spans="1:8" ht="30">
      <c r="A256" s="216" t="s">
        <v>3803</v>
      </c>
      <c r="B256" s="211">
        <v>55</v>
      </c>
      <c r="C256" s="196">
        <v>15669.076500000003</v>
      </c>
      <c r="D256" s="203">
        <v>100069411</v>
      </c>
      <c r="F256" s="661" t="s">
        <v>3559</v>
      </c>
      <c r="H256" t="str">
        <f t="shared" si="4"/>
        <v>300-250-320-55/4-55/4</v>
      </c>
    </row>
    <row r="257" spans="1:8" ht="30">
      <c r="A257" s="216" t="s">
        <v>3804</v>
      </c>
      <c r="B257" s="211">
        <v>45</v>
      </c>
      <c r="C257" s="196">
        <v>10878.021000000002</v>
      </c>
      <c r="D257" s="203">
        <v>100118216</v>
      </c>
      <c r="F257" s="661" t="s">
        <v>3559</v>
      </c>
      <c r="H257" t="str">
        <f t="shared" si="4"/>
        <v>300-250-320-45/4-45/4</v>
      </c>
    </row>
    <row r="258" spans="1:8" ht="30">
      <c r="A258" s="216" t="s">
        <v>3805</v>
      </c>
      <c r="B258" s="211">
        <v>160</v>
      </c>
      <c r="C258" s="196">
        <v>24270.361500000006</v>
      </c>
      <c r="D258" s="203">
        <v>100118222</v>
      </c>
      <c r="F258" s="661" t="s">
        <v>3559</v>
      </c>
      <c r="H258" t="str">
        <f t="shared" si="4"/>
        <v>300-250-400-160/4-160/4</v>
      </c>
    </row>
    <row r="259" spans="1:8" ht="30">
      <c r="A259" s="216" t="s">
        <v>3806</v>
      </c>
      <c r="B259" s="211">
        <v>132</v>
      </c>
      <c r="C259" s="196">
        <v>22898.221500000007</v>
      </c>
      <c r="D259" s="203">
        <v>100069423</v>
      </c>
      <c r="F259" s="661" t="s">
        <v>3559</v>
      </c>
      <c r="H259" t="str">
        <f t="shared" si="4"/>
        <v>300-250-400-132/4-132/4</v>
      </c>
    </row>
    <row r="260" spans="1:8" ht="30">
      <c r="A260" s="216" t="s">
        <v>3807</v>
      </c>
      <c r="B260" s="211">
        <v>110</v>
      </c>
      <c r="C260" s="196">
        <v>21884.362499999999</v>
      </c>
      <c r="D260" s="203">
        <v>100069420</v>
      </c>
      <c r="F260" s="661" t="s">
        <v>3559</v>
      </c>
      <c r="H260" t="str">
        <f t="shared" si="4"/>
        <v>300-250-400-110/4-110/4</v>
      </c>
    </row>
    <row r="261" spans="1:8" ht="30">
      <c r="A261" s="216" t="s">
        <v>3808</v>
      </c>
      <c r="B261" s="211">
        <v>90</v>
      </c>
      <c r="C261" s="196">
        <v>20659.600500000008</v>
      </c>
      <c r="D261" s="203">
        <v>100069417</v>
      </c>
      <c r="F261" s="661" t="s">
        <v>3559</v>
      </c>
      <c r="H261" t="str">
        <f t="shared" si="4"/>
        <v>300-250-400-90/4-90/4</v>
      </c>
    </row>
    <row r="262" spans="1:8" ht="30.6" thickBot="1">
      <c r="A262" s="216" t="s">
        <v>3809</v>
      </c>
      <c r="B262" s="212">
        <v>75</v>
      </c>
      <c r="C262" s="196" t="s">
        <v>471</v>
      </c>
      <c r="D262" s="204">
        <v>100069414</v>
      </c>
      <c r="F262" s="661" t="s">
        <v>3559</v>
      </c>
      <c r="H262" t="str">
        <f t="shared" si="4"/>
        <v>300-250-400-75/4-75/4</v>
      </c>
    </row>
  </sheetData>
  <mergeCells count="5">
    <mergeCell ref="A2:I2"/>
    <mergeCell ref="A3:H7"/>
    <mergeCell ref="A8:F8"/>
    <mergeCell ref="A9:I9"/>
    <mergeCell ref="A11:I11"/>
  </mergeCells>
  <phoneticPr fontId="25" type="noConversion"/>
  <printOptions horizontalCentered="1"/>
  <pageMargins left="0.39370078740157483" right="0.23622047244094491" top="0.39370078740157483" bottom="0.31496062992125984" header="0.11811023622047245" footer="0.11811023622047245"/>
  <pageSetup paperSize="9" scale="63" firstPageNumber="31" fitToHeight="0" orientation="portrait" useFirstPageNumber="1" r:id="rId1"/>
  <headerFooter>
    <oddFooter>&amp;R&amp;"Verdana,обычный"&amp;P</oddFooter>
  </headerFooter>
  <rowBreaks count="1" manualBreakCount="1">
    <brk id="30" max="8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83287-EC04-4913-80B6-54844959CF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8</vt:i4>
      </vt:variant>
    </vt:vector>
  </HeadingPairs>
  <TitlesOfParts>
    <vt:vector size="37" baseType="lpstr">
      <vt:lpstr>PBS OLD</vt:lpstr>
      <vt:lpstr>Расчёт PFFS</vt:lpstr>
      <vt:lpstr>Расчёт PBS</vt:lpstr>
      <vt:lpstr>ID</vt:lpstr>
      <vt:lpstr>Log</vt:lpstr>
      <vt:lpstr>ШУПН-2-Д</vt:lpstr>
      <vt:lpstr>ШУПН-3-Д</vt:lpstr>
      <vt:lpstr>ШУПН-3-С</vt:lpstr>
      <vt:lpstr>ШУПН-4-С</vt:lpstr>
      <vt:lpstr>Опции</vt:lpstr>
      <vt:lpstr>CurveData</vt:lpstr>
      <vt:lpstr>OstTD</vt:lpstr>
      <vt:lpstr>OstCDM</vt:lpstr>
      <vt:lpstr>OstNES</vt:lpstr>
      <vt:lpstr>OstCDMF</vt:lpstr>
      <vt:lpstr>Dimensions</vt:lpstr>
      <vt:lpstr>SMM</vt:lpstr>
      <vt:lpstr>MainCalc</vt:lpstr>
      <vt:lpstr>TKP</vt:lpstr>
      <vt:lpstr>CDMPrice</vt:lpstr>
      <vt:lpstr>CDM IE3</vt:lpstr>
      <vt:lpstr>TDDATA</vt:lpstr>
      <vt:lpstr>CDMDATA</vt:lpstr>
      <vt:lpstr>CDLDATA</vt:lpstr>
      <vt:lpstr>USD</vt:lpstr>
      <vt:lpstr>Автоматика2 new</vt:lpstr>
      <vt:lpstr>CDLF, CDL</vt:lpstr>
      <vt:lpstr>TD+ TD G</vt:lpstr>
      <vt:lpstr>NES</vt:lpstr>
      <vt:lpstr>SMM!Print_Area</vt:lpstr>
      <vt:lpstr>'CDLF, CDL'!Область_печати</vt:lpstr>
      <vt:lpstr>'CDM IE3'!Область_печати</vt:lpstr>
      <vt:lpstr>CDMPrice!Область_печати</vt:lpstr>
      <vt:lpstr>NES!Область_печати</vt:lpstr>
      <vt:lpstr>SMM!Область_печати</vt:lpstr>
      <vt:lpstr>'TD+ TD G'!Область_печати</vt:lpstr>
      <vt:lpstr>'Автоматика2 new'!Область_печати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abdiv</dc:creator>
  <cp:lastModifiedBy>Митя Митя</cp:lastModifiedBy>
  <dcterms:created xsi:type="dcterms:W3CDTF">2015-06-05T18:19:34Z</dcterms:created>
  <dcterms:modified xsi:type="dcterms:W3CDTF">2022-11-30T18:45:40Z</dcterms:modified>
</cp:coreProperties>
</file>