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tia\Desktop\Q-FIX\"/>
    </mc:Choice>
  </mc:AlternateContent>
  <bookViews>
    <workbookView xWindow="0" yWindow="0" windowWidth="20490" windowHeight="7230" activeTab="2"/>
  </bookViews>
  <sheets>
    <sheet name="Laporan Service" sheetId="1" r:id="rId1"/>
    <sheet name="Bagi Hasil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E16" i="3"/>
  <c r="C16" i="3"/>
  <c r="F8" i="2"/>
  <c r="Q9" i="1"/>
  <c r="E15" i="3"/>
  <c r="O9" i="1"/>
  <c r="O6" i="1"/>
  <c r="O7" i="1"/>
  <c r="O8" i="1"/>
  <c r="O3" i="1"/>
  <c r="O4" i="1"/>
  <c r="O5" i="1"/>
  <c r="O2" i="1"/>
  <c r="E13" i="3"/>
  <c r="E14" i="3"/>
  <c r="E10" i="3"/>
  <c r="E11" i="3"/>
  <c r="E12" i="3" s="1"/>
  <c r="E4" i="3"/>
  <c r="E5" i="3"/>
  <c r="E6" i="3" s="1"/>
  <c r="E7" i="3" s="1"/>
  <c r="E8" i="3" s="1"/>
  <c r="E9" i="3" s="1"/>
  <c r="E3" i="3"/>
  <c r="E2" i="3"/>
  <c r="C8" i="2" l="1"/>
  <c r="C2" i="2"/>
  <c r="M15" i="1"/>
  <c r="M16" i="1"/>
  <c r="M17" i="1"/>
  <c r="M18" i="1"/>
  <c r="M19" i="1"/>
  <c r="L13" i="1"/>
  <c r="L14" i="1"/>
  <c r="L15" i="1"/>
  <c r="L16" i="1"/>
  <c r="L17" i="1"/>
  <c r="L18" i="1"/>
  <c r="L3" i="1"/>
  <c r="D8" i="2" s="1"/>
  <c r="L4" i="1"/>
  <c r="L5" i="1"/>
  <c r="L6" i="1"/>
  <c r="L7" i="1"/>
  <c r="L8" i="1"/>
  <c r="L9" i="1"/>
  <c r="L10" i="1"/>
  <c r="L11" i="1"/>
  <c r="L12" i="1"/>
  <c r="D7" i="2"/>
  <c r="D6" i="2"/>
  <c r="D5" i="2"/>
  <c r="D4" i="2"/>
  <c r="D3" i="2"/>
  <c r="C6" i="2"/>
  <c r="C3" i="2"/>
  <c r="M3" i="1"/>
  <c r="M4" i="1"/>
  <c r="M5" i="1"/>
  <c r="M6" i="1"/>
  <c r="M7" i="1"/>
  <c r="M8" i="1"/>
  <c r="C4" i="2" s="1"/>
  <c r="M9" i="1"/>
  <c r="C5" i="2" s="1"/>
  <c r="M10" i="1"/>
  <c r="M11" i="1"/>
  <c r="M12" i="1"/>
  <c r="M13" i="1"/>
  <c r="M14" i="1"/>
  <c r="M2" i="1"/>
  <c r="L2" i="1"/>
  <c r="D2" i="2" s="1"/>
</calcChain>
</file>

<file path=xl/sharedStrings.xml><?xml version="1.0" encoding="utf-8"?>
<sst xmlns="http://schemas.openxmlformats.org/spreadsheetml/2006/main" count="91" uniqueCount="62">
  <si>
    <t>device</t>
  </si>
  <si>
    <t>keluhan</t>
  </si>
  <si>
    <t>kelengkapan</t>
  </si>
  <si>
    <t>keterangan</t>
  </si>
  <si>
    <t>marketing</t>
  </si>
  <si>
    <t>teknisi</t>
  </si>
  <si>
    <t>harga service</t>
  </si>
  <si>
    <t>modal</t>
  </si>
  <si>
    <t>% marketing</t>
  </si>
  <si>
    <t>% Teknisi</t>
  </si>
  <si>
    <t>mati total pas lagi dicolokin</t>
  </si>
  <si>
    <t>tas, charger, batre, hdd 500gb, Ram on board</t>
  </si>
  <si>
    <t>Tanggal</t>
  </si>
  <si>
    <t>4 Mei 2017</t>
  </si>
  <si>
    <t>Nomor</t>
  </si>
  <si>
    <t>aa</t>
  </si>
  <si>
    <t>Asus X200M</t>
  </si>
  <si>
    <t>user</t>
  </si>
  <si>
    <t>Diva (082115455492)</t>
  </si>
  <si>
    <t>nama staff</t>
  </si>
  <si>
    <t>ad</t>
  </si>
  <si>
    <t>ibnu</t>
  </si>
  <si>
    <t>irvan</t>
  </si>
  <si>
    <t>riksa</t>
  </si>
  <si>
    <t>% teknisi</t>
  </si>
  <si>
    <t>hellen</t>
  </si>
  <si>
    <t>Acer 4739</t>
  </si>
  <si>
    <t>Faidil (081364983995)</t>
  </si>
  <si>
    <t>gabisa ngeload OS</t>
  </si>
  <si>
    <t>no HDD, RAM 2gb, charger</t>
  </si>
  <si>
    <t>aidin</t>
  </si>
  <si>
    <t>lunas</t>
  </si>
  <si>
    <t>15 Mei 2017</t>
  </si>
  <si>
    <t>layar putih, ganti LCD</t>
  </si>
  <si>
    <t>Acer</t>
  </si>
  <si>
    <t>Irsyad (083861612170)</t>
  </si>
  <si>
    <t>Aziz</t>
  </si>
  <si>
    <t>bersihin</t>
  </si>
  <si>
    <t>aziz</t>
  </si>
  <si>
    <t>16 Mei 2017</t>
  </si>
  <si>
    <t>Compaq Cesario</t>
  </si>
  <si>
    <t>Sophie</t>
  </si>
  <si>
    <t>17 Mei 2017</t>
  </si>
  <si>
    <t>Asus X450J</t>
  </si>
  <si>
    <t>Aa (082115455492)</t>
  </si>
  <si>
    <t>flexinya rusak</t>
  </si>
  <si>
    <t>gembok</t>
  </si>
  <si>
    <t>tisu</t>
  </si>
  <si>
    <t xml:space="preserve">atk </t>
  </si>
  <si>
    <t xml:space="preserve">lcd </t>
  </si>
  <si>
    <t>Asus</t>
  </si>
  <si>
    <t>Hilmi</t>
  </si>
  <si>
    <t>Ram</t>
  </si>
  <si>
    <t>keyboard</t>
  </si>
  <si>
    <t>irsyad</t>
  </si>
  <si>
    <t>sophie</t>
  </si>
  <si>
    <t>solder dkk</t>
  </si>
  <si>
    <t xml:space="preserve">ram </t>
  </si>
  <si>
    <t>saldo</t>
  </si>
  <si>
    <t>faidil</t>
  </si>
  <si>
    <t>hilmi</t>
  </si>
  <si>
    <t>bagi 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</si>
</sst>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D1" workbookViewId="0">
      <selection activeCell="I7" sqref="I7"/>
    </sheetView>
  </sheetViews>
  <sheetFormatPr defaultRowHeight="15" x14ac:dyDescent="0.25"/>
  <cols>
    <col min="1" max="1" width="11.28515625" style="1" bestFit="1" customWidth="1"/>
    <col min="2" max="2" width="9.140625" style="1"/>
    <col min="3" max="3" width="15.42578125" style="1" bestFit="1" customWidth="1"/>
    <col min="4" max="4" width="14.28515625" style="2" customWidth="1"/>
    <col min="5" max="5" width="14.140625" style="1" customWidth="1"/>
    <col min="6" max="6" width="21.7109375" style="1" bestFit="1" customWidth="1"/>
    <col min="7" max="7" width="11" style="1" bestFit="1" customWidth="1"/>
    <col min="8" max="8" width="10" style="1" bestFit="1" customWidth="1"/>
    <col min="9" max="9" width="9.140625" style="1"/>
    <col min="10" max="10" width="12.5703125" style="1" bestFit="1" customWidth="1"/>
    <col min="11" max="11" width="9.140625" style="1"/>
    <col min="12" max="12" width="12" style="1" bestFit="1" customWidth="1"/>
    <col min="13" max="13" width="9.28515625" style="1" bestFit="1" customWidth="1"/>
    <col min="14" max="16384" width="9.140625" style="1"/>
  </cols>
  <sheetData>
    <row r="1" spans="1:17" x14ac:dyDescent="0.25">
      <c r="A1" s="1" t="s">
        <v>12</v>
      </c>
      <c r="B1" s="1" t="s">
        <v>14</v>
      </c>
      <c r="C1" s="1" t="s">
        <v>0</v>
      </c>
      <c r="D1" s="2" t="s">
        <v>17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ht="33.75" customHeight="1" x14ac:dyDescent="0.25">
      <c r="A2" s="1" t="s">
        <v>13</v>
      </c>
      <c r="B2" s="1">
        <v>1</v>
      </c>
      <c r="C2" s="1" t="s">
        <v>16</v>
      </c>
      <c r="D2" s="2" t="s">
        <v>18</v>
      </c>
      <c r="E2" s="2" t="s">
        <v>10</v>
      </c>
      <c r="F2" s="2" t="s">
        <v>11</v>
      </c>
      <c r="G2" s="2"/>
      <c r="H2" s="2" t="s">
        <v>15</v>
      </c>
      <c r="I2" s="2" t="s">
        <v>22</v>
      </c>
      <c r="J2" s="1">
        <v>600000</v>
      </c>
      <c r="L2" s="1">
        <f>0.05*(J2-K2)</f>
        <v>30000</v>
      </c>
      <c r="M2" s="1">
        <f>0.25*(J2-K2)</f>
        <v>150000</v>
      </c>
      <c r="N2" s="1" t="s">
        <v>31</v>
      </c>
      <c r="O2" s="1">
        <f>J2-K2</f>
        <v>600000</v>
      </c>
    </row>
    <row r="3" spans="1:17" ht="45" x14ac:dyDescent="0.25">
      <c r="B3" s="1">
        <v>2</v>
      </c>
      <c r="C3" s="1" t="s">
        <v>26</v>
      </c>
      <c r="D3" s="2" t="s">
        <v>27</v>
      </c>
      <c r="E3" s="2" t="s">
        <v>28</v>
      </c>
      <c r="F3" s="2" t="s">
        <v>29</v>
      </c>
      <c r="H3" s="1" t="s">
        <v>30</v>
      </c>
      <c r="I3" s="1" t="s">
        <v>22</v>
      </c>
      <c r="J3" s="1">
        <v>450000</v>
      </c>
      <c r="L3" s="1">
        <f t="shared" ref="L3:L18" si="0">0.05*(J3-K3)</f>
        <v>22500</v>
      </c>
      <c r="M3" s="1">
        <f t="shared" ref="M3:M19" si="1">0.25*(J3-K3)</f>
        <v>112500</v>
      </c>
      <c r="N3" s="1" t="s">
        <v>31</v>
      </c>
      <c r="O3" s="1">
        <f t="shared" ref="O3:O8" si="2">J3-K3</f>
        <v>450000</v>
      </c>
    </row>
    <row r="4" spans="1:17" ht="45" x14ac:dyDescent="0.25">
      <c r="A4" s="1" t="s">
        <v>32</v>
      </c>
      <c r="B4" s="1">
        <v>3</v>
      </c>
      <c r="C4" s="1" t="s">
        <v>16</v>
      </c>
      <c r="D4" s="2" t="s">
        <v>35</v>
      </c>
      <c r="E4" s="2" t="s">
        <v>33</v>
      </c>
      <c r="H4" s="1" t="s">
        <v>21</v>
      </c>
      <c r="I4" s="1" t="s">
        <v>21</v>
      </c>
      <c r="J4" s="1">
        <v>650000</v>
      </c>
      <c r="K4" s="1">
        <v>520000</v>
      </c>
      <c r="L4" s="1">
        <f t="shared" si="0"/>
        <v>6500</v>
      </c>
      <c r="M4" s="1">
        <f t="shared" si="1"/>
        <v>32500</v>
      </c>
      <c r="N4" s="1" t="s">
        <v>31</v>
      </c>
      <c r="O4" s="1">
        <f t="shared" si="2"/>
        <v>130000</v>
      </c>
    </row>
    <row r="5" spans="1:17" x14ac:dyDescent="0.25">
      <c r="B5" s="1">
        <v>4</v>
      </c>
      <c r="C5" s="1" t="s">
        <v>34</v>
      </c>
      <c r="D5" s="2" t="s">
        <v>36</v>
      </c>
      <c r="E5" s="1" t="s">
        <v>37</v>
      </c>
      <c r="H5" s="1" t="s">
        <v>38</v>
      </c>
      <c r="I5" s="1" t="s">
        <v>21</v>
      </c>
      <c r="J5" s="1">
        <v>80000</v>
      </c>
      <c r="L5" s="1">
        <f t="shared" si="0"/>
        <v>4000</v>
      </c>
      <c r="M5" s="1">
        <f t="shared" si="1"/>
        <v>20000</v>
      </c>
      <c r="N5" s="1" t="s">
        <v>31</v>
      </c>
      <c r="O5" s="1">
        <f t="shared" si="2"/>
        <v>80000</v>
      </c>
    </row>
    <row r="6" spans="1:17" x14ac:dyDescent="0.25">
      <c r="A6" s="1" t="s">
        <v>39</v>
      </c>
      <c r="B6" s="1">
        <v>5</v>
      </c>
      <c r="C6" s="1" t="s">
        <v>40</v>
      </c>
      <c r="D6" s="2" t="s">
        <v>41</v>
      </c>
      <c r="E6" s="1" t="s">
        <v>37</v>
      </c>
      <c r="H6" s="1" t="s">
        <v>21</v>
      </c>
      <c r="I6" s="1" t="s">
        <v>21</v>
      </c>
      <c r="J6" s="1">
        <v>100000</v>
      </c>
      <c r="L6" s="1">
        <f t="shared" si="0"/>
        <v>5000</v>
      </c>
      <c r="M6" s="1">
        <f t="shared" si="1"/>
        <v>25000</v>
      </c>
      <c r="N6" s="1" t="s">
        <v>31</v>
      </c>
      <c r="O6" s="1">
        <f>J6-K6</f>
        <v>100000</v>
      </c>
    </row>
    <row r="7" spans="1:17" ht="45" x14ac:dyDescent="0.25">
      <c r="A7" s="1" t="s">
        <v>42</v>
      </c>
      <c r="B7" s="1">
        <v>6</v>
      </c>
      <c r="C7" s="1" t="s">
        <v>43</v>
      </c>
      <c r="D7" s="2" t="s">
        <v>44</v>
      </c>
      <c r="E7" s="1" t="s">
        <v>45</v>
      </c>
      <c r="H7" s="1" t="s">
        <v>20</v>
      </c>
      <c r="L7" s="1">
        <f t="shared" si="0"/>
        <v>0</v>
      </c>
      <c r="M7" s="1">
        <f t="shared" si="1"/>
        <v>0</v>
      </c>
      <c r="O7" s="1">
        <f t="shared" si="2"/>
        <v>0</v>
      </c>
    </row>
    <row r="8" spans="1:17" x14ac:dyDescent="0.25">
      <c r="A8" s="1" t="s">
        <v>42</v>
      </c>
      <c r="B8" s="1">
        <v>7</v>
      </c>
      <c r="C8" s="1" t="s">
        <v>50</v>
      </c>
      <c r="D8" s="2" t="s">
        <v>51</v>
      </c>
      <c r="E8" s="1" t="s">
        <v>52</v>
      </c>
      <c r="H8" s="1" t="s">
        <v>21</v>
      </c>
      <c r="I8" s="1" t="s">
        <v>21</v>
      </c>
      <c r="J8" s="1">
        <v>540000</v>
      </c>
      <c r="K8" s="1">
        <v>460000</v>
      </c>
      <c r="L8" s="1">
        <f t="shared" si="0"/>
        <v>4000</v>
      </c>
      <c r="M8" s="1">
        <f t="shared" si="1"/>
        <v>20000</v>
      </c>
      <c r="O8" s="1">
        <f t="shared" si="2"/>
        <v>80000</v>
      </c>
    </row>
    <row r="9" spans="1:17" ht="45" x14ac:dyDescent="0.25">
      <c r="B9" s="1">
        <v>8</v>
      </c>
      <c r="C9" s="1" t="s">
        <v>16</v>
      </c>
      <c r="D9" s="2" t="s">
        <v>35</v>
      </c>
      <c r="E9" s="1" t="s">
        <v>53</v>
      </c>
      <c r="H9" s="1" t="s">
        <v>21</v>
      </c>
      <c r="I9" s="1" t="s">
        <v>22</v>
      </c>
      <c r="J9" s="1">
        <v>250000</v>
      </c>
      <c r="K9" s="1">
        <v>160000</v>
      </c>
      <c r="L9" s="1">
        <f t="shared" si="0"/>
        <v>4500</v>
      </c>
      <c r="M9" s="1">
        <f t="shared" si="1"/>
        <v>22500</v>
      </c>
      <c r="N9" s="1" t="s">
        <v>31</v>
      </c>
      <c r="O9" s="1">
        <f>J9-K9</f>
        <v>90000</v>
      </c>
      <c r="Q9" s="1">
        <f>SUM(O2:O9)</f>
        <v>1530000</v>
      </c>
    </row>
    <row r="10" spans="1:17" x14ac:dyDescent="0.25">
      <c r="L10" s="1">
        <f t="shared" si="0"/>
        <v>0</v>
      </c>
      <c r="M10" s="1">
        <f t="shared" si="1"/>
        <v>0</v>
      </c>
    </row>
    <row r="11" spans="1:17" x14ac:dyDescent="0.25">
      <c r="L11" s="1">
        <f t="shared" si="0"/>
        <v>0</v>
      </c>
      <c r="M11" s="1">
        <f t="shared" si="1"/>
        <v>0</v>
      </c>
    </row>
    <row r="12" spans="1:17" x14ac:dyDescent="0.25">
      <c r="L12" s="1">
        <f t="shared" si="0"/>
        <v>0</v>
      </c>
      <c r="M12" s="1">
        <f t="shared" si="1"/>
        <v>0</v>
      </c>
    </row>
    <row r="13" spans="1:17" x14ac:dyDescent="0.25">
      <c r="L13" s="1">
        <f>0.05*(J13-K13)</f>
        <v>0</v>
      </c>
      <c r="M13" s="1">
        <f t="shared" si="1"/>
        <v>0</v>
      </c>
    </row>
    <row r="14" spans="1:17" x14ac:dyDescent="0.25">
      <c r="L14" s="1">
        <f t="shared" si="0"/>
        <v>0</v>
      </c>
      <c r="M14" s="1">
        <f t="shared" si="1"/>
        <v>0</v>
      </c>
    </row>
    <row r="15" spans="1:17" x14ac:dyDescent="0.25">
      <c r="L15" s="1">
        <f t="shared" si="0"/>
        <v>0</v>
      </c>
      <c r="M15" s="1">
        <f t="shared" si="1"/>
        <v>0</v>
      </c>
    </row>
    <row r="16" spans="1:17" x14ac:dyDescent="0.25">
      <c r="L16" s="1">
        <f t="shared" si="0"/>
        <v>0</v>
      </c>
      <c r="M16" s="1">
        <f t="shared" si="1"/>
        <v>0</v>
      </c>
    </row>
    <row r="17" spans="12:13" x14ac:dyDescent="0.25">
      <c r="L17" s="1">
        <f t="shared" si="0"/>
        <v>0</v>
      </c>
      <c r="M17" s="1">
        <f t="shared" si="1"/>
        <v>0</v>
      </c>
    </row>
    <row r="18" spans="12:13" x14ac:dyDescent="0.25">
      <c r="L18" s="1">
        <f t="shared" si="0"/>
        <v>0</v>
      </c>
      <c r="M18" s="1">
        <f t="shared" si="1"/>
        <v>0</v>
      </c>
    </row>
    <row r="19" spans="12:13" x14ac:dyDescent="0.25">
      <c r="M19" s="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F9" sqref="F9"/>
    </sheetView>
  </sheetViews>
  <sheetFormatPr defaultRowHeight="15" x14ac:dyDescent="0.25"/>
  <cols>
    <col min="2" max="2" width="10.28515625" bestFit="1" customWidth="1"/>
    <col min="4" max="4" width="12" bestFit="1" customWidth="1"/>
  </cols>
  <sheetData>
    <row r="1" spans="2:6" x14ac:dyDescent="0.25">
      <c r="B1" t="s">
        <v>19</v>
      </c>
      <c r="C1" t="s">
        <v>24</v>
      </c>
      <c r="D1" t="s">
        <v>8</v>
      </c>
    </row>
    <row r="2" spans="2:6" x14ac:dyDescent="0.25">
      <c r="B2" t="s">
        <v>15</v>
      </c>
      <c r="C2">
        <f>SUMIF('Laporan Service'!I2:I600,"aa",'Laporan Service'!M2:M600)</f>
        <v>0</v>
      </c>
      <c r="D2">
        <f>SUMIF('Laporan Service'!H2:H600,"aa",'Laporan Service'!L2:L600)</f>
        <v>30000</v>
      </c>
    </row>
    <row r="3" spans="2:6" x14ac:dyDescent="0.25">
      <c r="B3" t="s">
        <v>20</v>
      </c>
      <c r="C3">
        <f>SUMIF('Laporan Service'!I2:I600,"ade",'Laporan Service'!M2:M600)</f>
        <v>0</v>
      </c>
      <c r="D3">
        <f>SUMIF('Laporan Service'!H2:H600,"ade",'Laporan Service'!L2:L600)</f>
        <v>0</v>
      </c>
    </row>
    <row r="4" spans="2:6" x14ac:dyDescent="0.25">
      <c r="B4" t="s">
        <v>21</v>
      </c>
      <c r="C4">
        <f>SUMIF('Laporan Service'!I2:I600,"ibnu",'Laporan Service'!M2:M600)</f>
        <v>97500</v>
      </c>
      <c r="D4">
        <f>SUMIF('Laporan Service'!H2:H600,"ibnu",'Laporan Service'!L2:L600)</f>
        <v>20000</v>
      </c>
    </row>
    <row r="5" spans="2:6" x14ac:dyDescent="0.25">
      <c r="B5" t="s">
        <v>22</v>
      </c>
      <c r="C5">
        <f>SUMIF('Laporan Service'!I2:I600,"irvan",'Laporan Service'!M2:M600)</f>
        <v>285000</v>
      </c>
      <c r="D5">
        <f>SUMIF('Laporan Service'!H2:H600,"irvan",'Laporan Service'!L2:L600)</f>
        <v>0</v>
      </c>
    </row>
    <row r="6" spans="2:6" x14ac:dyDescent="0.25">
      <c r="B6" t="s">
        <v>23</v>
      </c>
      <c r="C6">
        <f>SUMIF('Laporan Service'!I2:I600,"riksa",'Laporan Service'!M2:M600)</f>
        <v>0</v>
      </c>
      <c r="D6">
        <f>SUMIF('Laporan Service'!H2:H600,"riksa",'Laporan Service'!L2:L600)</f>
        <v>0</v>
      </c>
    </row>
    <row r="7" spans="2:6" x14ac:dyDescent="0.25">
      <c r="B7" t="s">
        <v>25</v>
      </c>
      <c r="D7">
        <f>SUMIF('Laporan Service'!H2:H600,"hellen",'Laporan Service'!L2:L600)</f>
        <v>0</v>
      </c>
    </row>
    <row r="8" spans="2:6" x14ac:dyDescent="0.25">
      <c r="B8" t="s">
        <v>30</v>
      </c>
      <c r="C8">
        <f>SUMIF('Laporan Service'!I2:I600,"aidin",'Laporan Service'!M2:M600)</f>
        <v>0</v>
      </c>
      <c r="D8">
        <f>SUMIF('Laporan Service'!H2:H600,"aidin",'Laporan Service'!L2:L600)</f>
        <v>22500</v>
      </c>
      <c r="F8">
        <f>SUM(C2:D8)</f>
        <v>455000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D16" sqref="C16:D16"/>
    </sheetView>
  </sheetViews>
  <sheetFormatPr defaultRowHeight="15" x14ac:dyDescent="0.25"/>
  <sheetData>
    <row r="1" spans="2:8" x14ac:dyDescent="0.25">
      <c r="E1" t="s">
        <v>58</v>
      </c>
    </row>
    <row r="2" spans="2:8" x14ac:dyDescent="0.25">
      <c r="B2" t="s">
        <v>46</v>
      </c>
      <c r="C2">
        <v>35000</v>
      </c>
      <c r="E2">
        <f>D2-C2</f>
        <v>-35000</v>
      </c>
    </row>
    <row r="3" spans="2:8" x14ac:dyDescent="0.25">
      <c r="B3" t="s">
        <v>47</v>
      </c>
      <c r="C3">
        <v>2000</v>
      </c>
      <c r="E3">
        <f>D3-C3+E2</f>
        <v>-37000</v>
      </c>
    </row>
    <row r="4" spans="2:8" x14ac:dyDescent="0.25">
      <c r="B4" t="s">
        <v>48</v>
      </c>
      <c r="C4">
        <v>54600</v>
      </c>
      <c r="E4">
        <f t="shared" ref="E4:E16" si="0">D4-C4+E3</f>
        <v>-91600</v>
      </c>
    </row>
    <row r="5" spans="2:8" x14ac:dyDescent="0.25">
      <c r="B5" t="s">
        <v>49</v>
      </c>
      <c r="C5">
        <v>520000</v>
      </c>
      <c r="E5">
        <f t="shared" si="0"/>
        <v>-611600</v>
      </c>
    </row>
    <row r="6" spans="2:8" x14ac:dyDescent="0.25">
      <c r="B6" t="s">
        <v>15</v>
      </c>
      <c r="D6">
        <v>250000</v>
      </c>
      <c r="E6">
        <f t="shared" si="0"/>
        <v>-361600</v>
      </c>
    </row>
    <row r="7" spans="2:8" x14ac:dyDescent="0.25">
      <c r="B7" t="s">
        <v>54</v>
      </c>
      <c r="D7">
        <v>900000</v>
      </c>
      <c r="E7">
        <f t="shared" si="0"/>
        <v>538400</v>
      </c>
    </row>
    <row r="8" spans="2:8" x14ac:dyDescent="0.25">
      <c r="B8" t="s">
        <v>55</v>
      </c>
      <c r="D8">
        <v>100000</v>
      </c>
      <c r="E8">
        <f t="shared" si="0"/>
        <v>638400</v>
      </c>
    </row>
    <row r="9" spans="2:8" x14ac:dyDescent="0.25">
      <c r="B9" t="s">
        <v>38</v>
      </c>
      <c r="D9">
        <v>80000</v>
      </c>
      <c r="E9">
        <f t="shared" si="0"/>
        <v>718400</v>
      </c>
    </row>
    <row r="10" spans="2:8" x14ac:dyDescent="0.25">
      <c r="B10" t="s">
        <v>56</v>
      </c>
      <c r="C10">
        <v>40000</v>
      </c>
      <c r="E10">
        <f>D10-C10+E9</f>
        <v>678400</v>
      </c>
    </row>
    <row r="11" spans="2:8" x14ac:dyDescent="0.25">
      <c r="B11" t="s">
        <v>53</v>
      </c>
      <c r="C11">
        <v>160000</v>
      </c>
      <c r="E11">
        <f t="shared" si="0"/>
        <v>518400</v>
      </c>
    </row>
    <row r="12" spans="2:8" x14ac:dyDescent="0.25">
      <c r="B12" t="s">
        <v>57</v>
      </c>
      <c r="C12">
        <v>460000</v>
      </c>
      <c r="E12">
        <f t="shared" si="0"/>
        <v>58400</v>
      </c>
    </row>
    <row r="13" spans="2:8" x14ac:dyDescent="0.25">
      <c r="B13" t="s">
        <v>59</v>
      </c>
      <c r="D13">
        <v>450000</v>
      </c>
      <c r="E13">
        <f t="shared" si="0"/>
        <v>508400</v>
      </c>
    </row>
    <row r="14" spans="2:8" x14ac:dyDescent="0.25">
      <c r="B14" t="s">
        <v>15</v>
      </c>
      <c r="D14">
        <v>600000</v>
      </c>
      <c r="E14">
        <f t="shared" si="0"/>
        <v>1108400</v>
      </c>
    </row>
    <row r="15" spans="2:8" x14ac:dyDescent="0.25">
      <c r="B15" t="s">
        <v>60</v>
      </c>
      <c r="D15">
        <v>540000</v>
      </c>
      <c r="E15">
        <f t="shared" si="0"/>
        <v>1648400</v>
      </c>
    </row>
    <row r="16" spans="2:8" x14ac:dyDescent="0.25">
      <c r="B16" t="s">
        <v>61</v>
      </c>
      <c r="C16">
        <f>'Bagi Hasil'!F8</f>
        <v>455000</v>
      </c>
      <c r="E16">
        <f t="shared" si="0"/>
        <v>1193400</v>
      </c>
      <c r="H16">
        <f>E16-D6</f>
        <v>943400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Laporan Service</vt:lpstr>
      <vt:lpstr>Bagi Hasil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Sintia</dc:creator>
  <cp:lastModifiedBy>Sintia</cp:lastModifiedBy>
  <dcterms:created xsi:type="dcterms:W3CDTF">2017-05-04T06:42:56Z</dcterms:created>
  <dcterms:modified xsi:type="dcterms:W3CDTF">2017-05-22T13:19:54Z</dcterms:modified>
</cp:coreProperties>
</file>