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50" windowWidth="11100" windowHeight="6105" tabRatio="781"/>
  </bookViews>
  <sheets>
    <sheet name="2011 - Alphabetical" sheetId="1" r:id="rId1"/>
  </sheets>
  <definedNames>
    <definedName name="_xlnm.Print_Area" localSheetId="0">'2011 - Alphabetical'!$A$1:$W$17</definedName>
    <definedName name="WC_Tons">#REF!</definedName>
  </definedNames>
  <calcPr calcId="145621"/>
</workbook>
</file>

<file path=xl/calcChain.xml><?xml version="1.0" encoding="utf-8"?>
<calcChain xmlns="http://schemas.openxmlformats.org/spreadsheetml/2006/main">
  <c r="J14" i="1" l="1"/>
  <c r="C7" i="1"/>
  <c r="B6" i="1" l="1"/>
  <c r="I6" i="1" s="1"/>
  <c r="B5" i="1"/>
  <c r="I5" i="1" s="1"/>
  <c r="K5" i="1" s="1"/>
  <c r="B4" i="1"/>
  <c r="I4" i="1" s="1"/>
  <c r="I7" i="1"/>
  <c r="I8" i="1"/>
  <c r="I9" i="1"/>
  <c r="I10" i="1"/>
  <c r="I11" i="1"/>
  <c r="B3" i="1"/>
  <c r="I3" i="1" s="1"/>
  <c r="K11" i="1" l="1"/>
  <c r="L11" i="1" s="1"/>
  <c r="K10" i="1"/>
  <c r="L10" i="1" s="1"/>
  <c r="K9" i="1"/>
  <c r="L9" i="1" s="1"/>
  <c r="K8" i="1"/>
  <c r="L8" i="1" s="1"/>
  <c r="K7" i="1"/>
  <c r="L7" i="1" s="1"/>
  <c r="K6" i="1"/>
  <c r="L6" i="1" s="1"/>
  <c r="L5" i="1"/>
  <c r="K4" i="1"/>
  <c r="L4" i="1" s="1"/>
  <c r="K3" i="1"/>
  <c r="L3" i="1" s="1"/>
  <c r="H12" i="1"/>
  <c r="V12" i="1" l="1"/>
  <c r="B14" i="1" l="1"/>
  <c r="W12" i="1" l="1"/>
  <c r="I12" i="1"/>
  <c r="R12" i="1" l="1"/>
  <c r="T12" i="1" s="1"/>
  <c r="F14" i="1"/>
  <c r="P14" i="1" l="1"/>
  <c r="D14" i="1"/>
  <c r="R14" i="1" l="1"/>
  <c r="T14" i="1" s="1"/>
  <c r="K12" i="1"/>
  <c r="G14" i="1" l="1"/>
  <c r="O12" i="1"/>
  <c r="S12" i="1"/>
  <c r="L12" i="1"/>
  <c r="N12" i="1" s="1"/>
  <c r="C14" i="1" l="1"/>
  <c r="E14" i="1"/>
  <c r="H14" i="1" l="1"/>
  <c r="I14" i="1" l="1"/>
  <c r="K14" i="1" s="1"/>
  <c r="L14" i="1" s="1"/>
  <c r="N14" i="1" s="1"/>
  <c r="V14" i="1"/>
  <c r="W14" i="1" s="1"/>
  <c r="S14" i="1" l="1"/>
  <c r="O14" i="1"/>
</calcChain>
</file>

<file path=xl/sharedStrings.xml><?xml version="1.0" encoding="utf-8"?>
<sst xmlns="http://schemas.openxmlformats.org/spreadsheetml/2006/main" count="40" uniqueCount="40">
  <si>
    <t>TOTAL</t>
  </si>
  <si>
    <t>Municipality</t>
  </si>
  <si>
    <t>Census</t>
  </si>
  <si>
    <t>Recycled Waste</t>
  </si>
  <si>
    <t>Totals</t>
  </si>
  <si>
    <t>Disposed Waste</t>
  </si>
  <si>
    <r>
      <t xml:space="preserve">Municipal Recycled
PPPD
</t>
    </r>
    <r>
      <rPr>
        <i/>
        <sz val="8"/>
        <rFont val="Arial"/>
        <family val="2"/>
      </rPr>
      <t>(includes all recyclables)</t>
    </r>
  </si>
  <si>
    <t>Percent Recycled
(Total)</t>
  </si>
  <si>
    <t>Year over Year</t>
  </si>
  <si>
    <t>PPD Data</t>
  </si>
  <si>
    <r>
      <t xml:space="preserve">Percent Recycled (7)
</t>
    </r>
    <r>
      <rPr>
        <i/>
        <sz val="8"/>
        <rFont val="Arial"/>
        <family val="2"/>
      </rPr>
      <t>(ex. Yard waste, C&amp;D,
 Sludge)</t>
    </r>
  </si>
  <si>
    <t>"Pounds per Person"</t>
  </si>
  <si>
    <r>
      <t xml:space="preserve">Municipal Garbage
PPPD 2011 (8)
</t>
    </r>
    <r>
      <rPr>
        <i/>
        <sz val="8"/>
        <rFont val="Arial"/>
        <family val="2"/>
      </rPr>
      <t>(ex. Yard waste, C&amp;D,
 Sludge)</t>
    </r>
  </si>
  <si>
    <t>Municipal Garbage PPPD Year Over Year</t>
  </si>
  <si>
    <t>Municipal Recycled Year Over Year</t>
  </si>
  <si>
    <t>Total Solid Waste Generated
(Recycled &amp; Disposed)</t>
  </si>
  <si>
    <r>
      <t xml:space="preserve">Municipal Recycled 
PPPD 2011
</t>
    </r>
    <r>
      <rPr>
        <i/>
        <sz val="8"/>
        <rFont val="Arial"/>
        <family val="2"/>
      </rPr>
      <t>(ex. Yard waste, C&amp;D, sludge)</t>
    </r>
  </si>
  <si>
    <t xml:space="preserve">Bulk Metal </t>
  </si>
  <si>
    <t>E-Waste(1)</t>
  </si>
  <si>
    <t>Deposit Containers (2)</t>
  </si>
  <si>
    <t>MISC. (4)</t>
  </si>
  <si>
    <t>Curbside
Commingled Containers and Mixed Paper</t>
  </si>
  <si>
    <t>C&amp;D
 &amp; Sludge (3)</t>
  </si>
  <si>
    <r>
      <t xml:space="preserve">Municipal Garbage
PPPD 2015 (5)
</t>
    </r>
    <r>
      <rPr>
        <i/>
        <sz val="8"/>
        <rFont val="Arial"/>
        <family val="2"/>
      </rPr>
      <t>(excluding Yard waste, C&amp;D,
 Sludge)</t>
    </r>
  </si>
  <si>
    <r>
      <t xml:space="preserve">Municipal Recycled 
PPPD 2015 (6)
</t>
    </r>
    <r>
      <rPr>
        <i/>
        <sz val="8"/>
        <rFont val="Arial"/>
        <family val="2"/>
      </rPr>
      <t>(excluding Yard waste, C&amp;D, sludge)</t>
    </r>
  </si>
  <si>
    <t>(2) "Deposit Containers" Redeemed under the Returnable Container Act.  Proportionally credited to each municipality on a per capita basis.</t>
  </si>
  <si>
    <t>(3) Construction and demolition debris (C&amp;D) is mostly road and sidewalk repairs and dewatered beneficially reused sewage sludge.</t>
  </si>
  <si>
    <t>(4) "Misc." includes antifreeze, motor oil, tires, junk automobiles, vehicle batteries, household batteries, cell phones, textiles and other misc. items.</t>
  </si>
  <si>
    <t>Organic Waste</t>
  </si>
  <si>
    <t>DOBBS FERRY - 2018</t>
  </si>
  <si>
    <t>DOBBS FERRY - 2017</t>
  </si>
  <si>
    <t>DOBBS FERRY - 2016</t>
  </si>
  <si>
    <t>DOBBS FERRY - 2015</t>
  </si>
  <si>
    <t>DOBBS FERRY - 2014</t>
  </si>
  <si>
    <t>DOBBS FERRY - 2013</t>
  </si>
  <si>
    <t>DOBBS FERRY - 2012</t>
  </si>
  <si>
    <t>DOBBS FERRY - 2011</t>
  </si>
  <si>
    <t>DOBBS FERRY - 2010</t>
  </si>
  <si>
    <t>DOBBS FERRY - 2009</t>
  </si>
  <si>
    <t xml:space="preserve">Dobbs Ferry Municipal Recycling Programs - 2009 - 2018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</si>
</sst>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* #,##0_);_(* \(#,##0\);_(* &quot;-&quot;??_);_(@_)"/>
    <numFmt numFmtId="166" formatCode="0.000%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theme="0" tint="-0.249977111117893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left"/>
    </xf>
    <xf numFmtId="3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center"/>
    </xf>
    <xf numFmtId="15" fontId="9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4" fillId="0" borderId="0" xfId="0" applyFont="1"/>
    <xf numFmtId="0" fontId="0" fillId="0" borderId="1" xfId="0" applyFill="1" applyBorder="1" applyAlignment="1">
      <alignment horizontal="center"/>
    </xf>
    <xf numFmtId="43" fontId="0" fillId="0" borderId="0" xfId="1" applyFont="1"/>
    <xf numFmtId="165" fontId="0" fillId="0" borderId="0" xfId="1" applyNumberFormat="1" applyFont="1"/>
    <xf numFmtId="0" fontId="0" fillId="0" borderId="0" xfId="0" applyFill="1"/>
    <xf numFmtId="9" fontId="8" fillId="0" borderId="0" xfId="0" applyNumberFormat="1" applyFont="1" applyAlignment="1">
      <alignment horizontal="right"/>
    </xf>
    <xf numFmtId="9" fontId="6" fillId="2" borderId="7" xfId="0" applyNumberFormat="1" applyFont="1" applyFill="1" applyBorder="1" applyAlignment="1">
      <alignment horizontal="center"/>
    </xf>
    <xf numFmtId="9" fontId="8" fillId="0" borderId="0" xfId="0" applyNumberFormat="1" applyFont="1" applyBorder="1" applyAlignment="1">
      <alignment horizontal="center"/>
    </xf>
    <xf numFmtId="10" fontId="6" fillId="2" borderId="7" xfId="0" applyNumberFormat="1" applyFont="1" applyFill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65" fontId="0" fillId="2" borderId="7" xfId="1" applyNumberFormat="1" applyFont="1" applyFill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3" fillId="2" borderId="8" xfId="0" applyNumberFormat="1" applyFont="1" applyFill="1" applyBorder="1" applyAlignment="1"/>
    <xf numFmtId="9" fontId="0" fillId="0" borderId="0" xfId="6" applyFont="1" applyBorder="1" applyAlignment="1">
      <alignment horizontal="center"/>
    </xf>
    <xf numFmtId="9" fontId="4" fillId="0" borderId="0" xfId="0" applyNumberFormat="1" applyFont="1" applyFill="1" applyBorder="1" applyAlignment="1">
      <alignment horizontal="center"/>
    </xf>
    <xf numFmtId="3" fontId="8" fillId="0" borderId="9" xfId="0" applyNumberFormat="1" applyFont="1" applyFill="1" applyBorder="1" applyAlignment="1">
      <alignment horizontal="center"/>
    </xf>
    <xf numFmtId="3" fontId="8" fillId="0" borderId="9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9" fontId="3" fillId="0" borderId="3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9" fontId="3" fillId="2" borderId="1" xfId="0" applyNumberFormat="1" applyFont="1" applyFill="1" applyBorder="1" applyAlignment="1">
      <alignment horizontal="center" wrapText="1"/>
    </xf>
    <xf numFmtId="165" fontId="3" fillId="2" borderId="1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4" fontId="8" fillId="0" borderId="0" xfId="0" applyNumberFormat="1" applyFont="1" applyBorder="1" applyAlignment="1">
      <alignment horizontal="center"/>
    </xf>
    <xf numFmtId="4" fontId="6" fillId="2" borderId="7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9" fontId="3" fillId="2" borderId="8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43" fontId="4" fillId="0" borderId="0" xfId="1" applyNumberFormat="1" applyFont="1" applyBorder="1" applyAlignment="1">
      <alignment horizontal="center"/>
    </xf>
    <xf numFmtId="43" fontId="0" fillId="0" borderId="0" xfId="1" applyNumberFormat="1" applyFont="1"/>
    <xf numFmtId="43" fontId="0" fillId="2" borderId="7" xfId="1" applyNumberFormat="1" applyFont="1" applyFill="1" applyBorder="1" applyAlignment="1">
      <alignment horizontal="center"/>
    </xf>
    <xf numFmtId="9" fontId="3" fillId="2" borderId="1" xfId="6" applyFont="1" applyFill="1" applyBorder="1" applyAlignment="1">
      <alignment horizontal="center" wrapText="1"/>
    </xf>
    <xf numFmtId="9" fontId="0" fillId="0" borderId="0" xfId="6" applyFont="1"/>
    <xf numFmtId="9" fontId="8" fillId="0" borderId="7" xfId="6" applyFont="1" applyBorder="1" applyAlignment="1">
      <alignment horizontal="center"/>
    </xf>
    <xf numFmtId="9" fontId="15" fillId="0" borderId="0" xfId="6" applyFont="1" applyBorder="1" applyAlignment="1">
      <alignment horizontal="center"/>
    </xf>
    <xf numFmtId="9" fontId="15" fillId="2" borderId="12" xfId="6" applyFont="1" applyFill="1" applyBorder="1" applyAlignment="1">
      <alignment horizontal="center"/>
    </xf>
    <xf numFmtId="43" fontId="4" fillId="0" borderId="0" xfId="1" applyFont="1" applyBorder="1" applyAlignment="1">
      <alignment horizontal="center"/>
    </xf>
    <xf numFmtId="43" fontId="4" fillId="2" borderId="7" xfId="1" applyFont="1" applyFill="1" applyBorder="1" applyAlignment="1">
      <alignment horizontal="center"/>
    </xf>
    <xf numFmtId="0" fontId="0" fillId="0" borderId="0" xfId="0" applyBorder="1"/>
    <xf numFmtId="0" fontId="3" fillId="2" borderId="5" xfId="0" applyFont="1" applyFill="1" applyBorder="1" applyAlignment="1">
      <alignment horizontal="center" wrapText="1"/>
    </xf>
    <xf numFmtId="9" fontId="15" fillId="0" borderId="5" xfId="6" applyFont="1" applyBorder="1"/>
    <xf numFmtId="9" fontId="0" fillId="2" borderId="13" xfId="6" applyFont="1" applyFill="1" applyBorder="1"/>
    <xf numFmtId="43" fontId="4" fillId="0" borderId="7" xfId="1" applyFont="1" applyBorder="1" applyAlignment="1">
      <alignment horizontal="center"/>
    </xf>
    <xf numFmtId="9" fontId="0" fillId="0" borderId="13" xfId="6" applyFont="1" applyBorder="1"/>
    <xf numFmtId="0" fontId="0" fillId="2" borderId="5" xfId="0" applyFill="1" applyBorder="1" applyAlignment="1">
      <alignment horizontal="center"/>
    </xf>
    <xf numFmtId="165" fontId="0" fillId="0" borderId="0" xfId="3" applyNumberFormat="1" applyFont="1"/>
    <xf numFmtId="43" fontId="0" fillId="0" borderId="0" xfId="3" applyFont="1"/>
    <xf numFmtId="4" fontId="8" fillId="0" borderId="5" xfId="0" applyNumberFormat="1" applyFont="1" applyBorder="1" applyAlignment="1">
      <alignment horizontal="center"/>
    </xf>
    <xf numFmtId="4" fontId="8" fillId="0" borderId="13" xfId="0" applyNumberFormat="1" applyFont="1" applyBorder="1" applyAlignment="1">
      <alignment horizontal="center"/>
    </xf>
    <xf numFmtId="0" fontId="0" fillId="4" borderId="0" xfId="0" applyFill="1"/>
    <xf numFmtId="9" fontId="15" fillId="4" borderId="5" xfId="6" applyFont="1" applyFill="1" applyBorder="1"/>
    <xf numFmtId="3" fontId="3" fillId="5" borderId="10" xfId="0" applyNumberFormat="1" applyFont="1" applyFill="1" applyBorder="1" applyAlignment="1">
      <alignment horizontal="left"/>
    </xf>
    <xf numFmtId="9" fontId="0" fillId="5" borderId="0" xfId="6" applyFont="1" applyFill="1" applyBorder="1" applyAlignment="1">
      <alignment horizontal="center"/>
    </xf>
    <xf numFmtId="9" fontId="4" fillId="5" borderId="0" xfId="0" applyNumberFormat="1" applyFont="1" applyFill="1" applyBorder="1" applyAlignment="1">
      <alignment horizontal="center"/>
    </xf>
    <xf numFmtId="9" fontId="8" fillId="5" borderId="0" xfId="0" applyNumberFormat="1" applyFont="1" applyFill="1" applyBorder="1" applyAlignment="1">
      <alignment horizontal="center"/>
    </xf>
    <xf numFmtId="165" fontId="4" fillId="5" borderId="0" xfId="1" applyNumberFormat="1" applyFont="1" applyFill="1" applyBorder="1" applyAlignment="1">
      <alignment horizontal="center"/>
    </xf>
    <xf numFmtId="43" fontId="4" fillId="5" borderId="0" xfId="1" applyNumberFormat="1" applyFont="1" applyFill="1" applyBorder="1" applyAlignment="1">
      <alignment horizontal="center"/>
    </xf>
    <xf numFmtId="4" fontId="8" fillId="5" borderId="0" xfId="0" applyNumberFormat="1" applyFont="1" applyFill="1" applyBorder="1" applyAlignment="1">
      <alignment horizontal="center"/>
    </xf>
    <xf numFmtId="43" fontId="4" fillId="5" borderId="0" xfId="1" applyFont="1" applyFill="1" applyBorder="1" applyAlignment="1">
      <alignment horizontal="center"/>
    </xf>
    <xf numFmtId="4" fontId="8" fillId="5" borderId="5" xfId="0" applyNumberFormat="1" applyFont="1" applyFill="1" applyBorder="1" applyAlignment="1">
      <alignment horizontal="center"/>
    </xf>
    <xf numFmtId="9" fontId="15" fillId="5" borderId="0" xfId="6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 wrapText="1"/>
    </xf>
    <xf numFmtId="3" fontId="8" fillId="0" borderId="0" xfId="0" applyNumberFormat="1" applyFont="1" applyBorder="1" applyAlignment="1">
      <alignment horizontal="left"/>
    </xf>
    <xf numFmtId="3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  <xf numFmtId="3" fontId="6" fillId="2" borderId="7" xfId="0" applyNumberFormat="1" applyFont="1" applyFill="1" applyBorder="1" applyAlignment="1">
      <alignment horizontal="center"/>
    </xf>
    <xf numFmtId="3" fontId="6" fillId="2" borderId="15" xfId="0" applyNumberFormat="1" applyFont="1" applyFill="1" applyBorder="1" applyAlignment="1">
      <alignment horizontal="center"/>
    </xf>
    <xf numFmtId="3" fontId="6" fillId="2" borderId="9" xfId="0" applyNumberFormat="1" applyFont="1" applyFill="1" applyBorder="1" applyAlignment="1">
      <alignment horizontal="center"/>
    </xf>
    <xf numFmtId="14" fontId="14" fillId="0" borderId="0" xfId="0" applyNumberFormat="1" applyFont="1"/>
    <xf numFmtId="3" fontId="3" fillId="2" borderId="7" xfId="0" applyNumberFormat="1" applyFont="1" applyFill="1" applyBorder="1" applyAlignment="1">
      <alignment horizontal="center"/>
    </xf>
    <xf numFmtId="4" fontId="6" fillId="2" borderId="13" xfId="0" applyNumberFormat="1" applyFont="1" applyFill="1" applyBorder="1" applyAlignment="1">
      <alignment horizontal="center"/>
    </xf>
    <xf numFmtId="0" fontId="16" fillId="0" borderId="11" xfId="0" quotePrefix="1" applyFont="1" applyFill="1" applyBorder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0" borderId="17" xfId="0" applyNumberFormat="1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3" fontId="4" fillId="0" borderId="17" xfId="0" applyNumberFormat="1" applyFont="1" applyFill="1" applyBorder="1" applyAlignment="1">
      <alignment horizontal="center"/>
    </xf>
    <xf numFmtId="3" fontId="8" fillId="0" borderId="17" xfId="0" applyNumberFormat="1" applyFont="1" applyBorder="1" applyAlignment="1">
      <alignment horizontal="center"/>
    </xf>
    <xf numFmtId="3" fontId="8" fillId="5" borderId="17" xfId="0" applyNumberFormat="1" applyFont="1" applyFill="1" applyBorder="1" applyAlignment="1">
      <alignment horizontal="center"/>
    </xf>
    <xf numFmtId="3" fontId="4" fillId="5" borderId="17" xfId="0" applyNumberFormat="1" applyFont="1" applyFill="1" applyBorder="1" applyAlignment="1">
      <alignment horizontal="center"/>
    </xf>
    <xf numFmtId="9" fontId="8" fillId="5" borderId="17" xfId="0" applyNumberFormat="1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0" fontId="13" fillId="0" borderId="17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9" fontId="8" fillId="3" borderId="17" xfId="0" applyNumberFormat="1" applyFont="1" applyFill="1" applyBorder="1" applyAlignment="1">
      <alignment horizontal="center"/>
    </xf>
  </cellXfs>
  <cellStyles count="10">
    <cellStyle name="Comma" xfId="1" builtinId="3"/>
    <cellStyle name="Comma 2" xfId="3"/>
    <cellStyle name="Comma 3" xfId="4"/>
    <cellStyle name="Currency 2" xfId="5"/>
    <cellStyle name="Normal" xfId="0" builtinId="0"/>
    <cellStyle name="Normal 2" xfId="2"/>
    <cellStyle name="Normal 3" xfId="7"/>
    <cellStyle name="Normal 4" xfId="9"/>
    <cellStyle name="Percent" xfId="6" builtinId="5"/>
    <cellStyle name="Percent 2" xfId="8"/>
  </cellStyles>
  <dxfs count="1">
    <dxf>
      <font>
        <color theme="5"/>
      </font>
    </dxf>
  </dxfs>
  <tableStyles count="0" defaultTableStyle="TableStyleMedium9" defaultPivotStyle="PivotStyleLight16"/>
  <colors>
    <mruColors>
      <color rgb="FF0000CC"/>
      <color rgb="FF0000FF"/>
      <color rgb="FF820000"/>
      <color rgb="FFFFFF99"/>
      <color rgb="FFFF99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93160</xdr:rowOff>
    </xdr:from>
    <xdr:ext cx="184731" cy="937629"/>
    <xdr:sp macro="" textlink="">
      <xdr:nvSpPr>
        <xdr:cNvPr id="2" name="Rectangle 1"/>
        <xdr:cNvSpPr/>
      </xdr:nvSpPr>
      <xdr:spPr>
        <a:xfrm>
          <a:off x="4153464" y="35033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0"/>
  <sheetViews>
    <sheetView tabSelected="1" zoomScaleNormal="100" workbookViewId="0">
      <pane ySplit="2" topLeftCell="A3" activePane="bottomLeft" state="frozen"/>
      <selection pane="bottomLeft" activeCell="A20" sqref="A20"/>
    </sheetView>
  </sheetViews>
  <sheetFormatPr defaultRowHeight="12.75" x14ac:dyDescent="0.2"/>
  <cols>
    <col min="1" max="1" width="32.85546875" customWidth="1"/>
    <col min="2" max="2" width="12.85546875" customWidth="1"/>
    <col min="3" max="4" width="8.5703125" customWidth="1"/>
    <col min="5" max="5" width="11.85546875" customWidth="1"/>
    <col min="6" max="6" width="11.42578125" customWidth="1"/>
    <col min="7" max="7" width="11.28515625" customWidth="1"/>
    <col min="8" max="8" width="11.85546875" customWidth="1"/>
    <col min="9" max="9" width="14.5703125" customWidth="1"/>
    <col min="10" max="10" width="10.28515625" customWidth="1"/>
    <col min="11" max="11" width="13.7109375" customWidth="1"/>
    <col min="12" max="12" width="20.5703125" style="8" customWidth="1"/>
    <col min="13" max="13" width="9.28515625" hidden="1" customWidth="1"/>
    <col min="14" max="14" width="9.7109375" hidden="1" customWidth="1"/>
    <col min="15" max="15" width="19" style="8" hidden="1" customWidth="1"/>
    <col min="16" max="17" width="11.28515625" style="21" hidden="1" customWidth="1"/>
    <col min="18" max="18" width="18" style="20" hidden="1" customWidth="1"/>
    <col min="19" max="19" width="11.85546875" hidden="1" customWidth="1"/>
    <col min="20" max="20" width="11.85546875" style="56" hidden="1" customWidth="1"/>
    <col min="21" max="21" width="14.42578125" style="56" hidden="1" customWidth="1"/>
    <col min="22" max="22" width="19.140625" style="62" hidden="1" customWidth="1"/>
    <col min="23" max="23" width="10.7109375" hidden="1" customWidth="1"/>
  </cols>
  <sheetData>
    <row r="1" spans="1:24" s="1" customFormat="1" ht="20.25" x14ac:dyDescent="0.3">
      <c r="A1" s="108" t="s">
        <v>1</v>
      </c>
      <c r="B1" s="109" t="s">
        <v>39</v>
      </c>
      <c r="C1" s="110"/>
      <c r="D1" s="110"/>
      <c r="E1" s="110"/>
      <c r="F1" s="110"/>
      <c r="G1" s="110"/>
      <c r="H1" s="111"/>
      <c r="I1" s="112" t="s">
        <v>4</v>
      </c>
      <c r="J1" s="113"/>
      <c r="K1" s="113"/>
      <c r="L1" s="114"/>
      <c r="M1" s="32"/>
      <c r="N1" s="32"/>
      <c r="O1" s="50" t="s">
        <v>11</v>
      </c>
      <c r="P1" s="33"/>
      <c r="Q1" s="33"/>
      <c r="R1" s="106" t="s">
        <v>9</v>
      </c>
      <c r="S1" s="106"/>
      <c r="T1" s="106"/>
      <c r="U1" s="106"/>
      <c r="V1" s="107"/>
      <c r="W1" s="68"/>
    </row>
    <row r="2" spans="1:24" s="1" customFormat="1" ht="96.75" customHeight="1" x14ac:dyDescent="0.25">
      <c r="A2" s="97"/>
      <c r="B2" s="39" t="s">
        <v>21</v>
      </c>
      <c r="C2" s="39" t="s">
        <v>28</v>
      </c>
      <c r="D2" s="39" t="s">
        <v>17</v>
      </c>
      <c r="E2" s="39" t="s">
        <v>18</v>
      </c>
      <c r="F2" s="39" t="s">
        <v>19</v>
      </c>
      <c r="G2" s="40" t="s">
        <v>22</v>
      </c>
      <c r="H2" s="41" t="s">
        <v>20</v>
      </c>
      <c r="I2" s="51" t="s">
        <v>3</v>
      </c>
      <c r="J2" s="39" t="s">
        <v>5</v>
      </c>
      <c r="K2" s="39" t="s">
        <v>15</v>
      </c>
      <c r="L2" s="42" t="s">
        <v>7</v>
      </c>
      <c r="M2" s="19">
        <v>2010</v>
      </c>
      <c r="N2" s="43" t="s">
        <v>8</v>
      </c>
      <c r="O2" s="44" t="s">
        <v>10</v>
      </c>
      <c r="P2" s="45" t="s">
        <v>2</v>
      </c>
      <c r="Q2" s="44" t="s">
        <v>12</v>
      </c>
      <c r="R2" s="44" t="s">
        <v>23</v>
      </c>
      <c r="S2" s="46" t="s">
        <v>6</v>
      </c>
      <c r="T2" s="55" t="s">
        <v>13</v>
      </c>
      <c r="U2" s="46" t="s">
        <v>16</v>
      </c>
      <c r="V2" s="85" t="s">
        <v>24</v>
      </c>
      <c r="W2" s="63" t="s">
        <v>14</v>
      </c>
    </row>
    <row r="3" spans="1:24" x14ac:dyDescent="0.2">
      <c r="A3" s="38" t="s">
        <v>38</v>
      </c>
      <c r="B3" s="99">
        <f>979+468</f>
        <v>1447</v>
      </c>
      <c r="C3" s="100">
        <v>2500</v>
      </c>
      <c r="D3" s="99">
        <v>170</v>
      </c>
      <c r="E3" s="101">
        <v>25</v>
      </c>
      <c r="F3" s="99">
        <v>110</v>
      </c>
      <c r="G3" s="99">
        <v>235</v>
      </c>
      <c r="H3" s="99">
        <v>10</v>
      </c>
      <c r="I3" s="100">
        <f t="shared" ref="I3:I11" si="0">SUM(B3:H3)</f>
        <v>4497</v>
      </c>
      <c r="J3" s="102">
        <v>5075</v>
      </c>
      <c r="K3" s="100">
        <f t="shared" ref="K3:K11" si="1">SUM(I3:J3)</f>
        <v>9572</v>
      </c>
      <c r="L3" s="115">
        <f t="shared" ref="L3:L11" si="2">+I3/K3</f>
        <v>0.46980777267028834</v>
      </c>
      <c r="M3" s="34"/>
      <c r="N3" s="35"/>
      <c r="O3" s="25"/>
      <c r="P3" s="31"/>
      <c r="Q3" s="52"/>
      <c r="R3" s="47"/>
      <c r="S3" s="47"/>
      <c r="T3" s="58"/>
      <c r="U3" s="60"/>
      <c r="V3" s="71"/>
      <c r="W3" s="64"/>
      <c r="X3" s="22"/>
    </row>
    <row r="4" spans="1:24" x14ac:dyDescent="0.2">
      <c r="A4" s="75" t="s">
        <v>37</v>
      </c>
      <c r="B4" s="103">
        <f>990+440</f>
        <v>1430</v>
      </c>
      <c r="C4" s="103">
        <v>3450</v>
      </c>
      <c r="D4" s="103">
        <v>61</v>
      </c>
      <c r="E4" s="104">
        <v>102</v>
      </c>
      <c r="F4" s="103">
        <v>110</v>
      </c>
      <c r="G4" s="103">
        <v>500</v>
      </c>
      <c r="H4" s="103">
        <v>10</v>
      </c>
      <c r="I4" s="103">
        <f t="shared" si="0"/>
        <v>5663</v>
      </c>
      <c r="J4" s="103">
        <v>5241</v>
      </c>
      <c r="K4" s="103">
        <f t="shared" si="1"/>
        <v>10904</v>
      </c>
      <c r="L4" s="105">
        <f t="shared" si="2"/>
        <v>0.51935069699192959</v>
      </c>
      <c r="M4" s="34"/>
      <c r="N4" s="35"/>
      <c r="O4" s="25"/>
      <c r="P4" s="31"/>
      <c r="Q4" s="52"/>
      <c r="R4" s="47"/>
      <c r="S4" s="47"/>
      <c r="T4" s="58"/>
      <c r="U4" s="60"/>
      <c r="V4" s="71"/>
      <c r="W4" s="64"/>
      <c r="X4" s="22"/>
    </row>
    <row r="5" spans="1:24" x14ac:dyDescent="0.2">
      <c r="A5" s="38" t="s">
        <v>36</v>
      </c>
      <c r="B5" s="99">
        <f>426+950</f>
        <v>1376</v>
      </c>
      <c r="C5" s="100">
        <v>3750</v>
      </c>
      <c r="D5" s="99">
        <v>50</v>
      </c>
      <c r="E5" s="101">
        <v>37</v>
      </c>
      <c r="F5" s="99">
        <v>110</v>
      </c>
      <c r="G5" s="99">
        <v>3200</v>
      </c>
      <c r="H5" s="99">
        <v>10</v>
      </c>
      <c r="I5" s="100">
        <f t="shared" si="0"/>
        <v>8533</v>
      </c>
      <c r="J5" s="102">
        <v>5313</v>
      </c>
      <c r="K5" s="100">
        <f t="shared" si="1"/>
        <v>13846</v>
      </c>
      <c r="L5" s="115">
        <f t="shared" si="2"/>
        <v>0.61627906976744184</v>
      </c>
      <c r="M5" s="34"/>
      <c r="N5" s="35"/>
      <c r="O5" s="25"/>
      <c r="P5" s="31"/>
      <c r="Q5" s="52"/>
      <c r="R5" s="47"/>
      <c r="S5" s="47"/>
      <c r="T5" s="58"/>
      <c r="U5" s="60"/>
      <c r="V5" s="71"/>
      <c r="W5" s="64"/>
      <c r="X5" s="22"/>
    </row>
    <row r="6" spans="1:24" x14ac:dyDescent="0.2">
      <c r="A6" s="75" t="s">
        <v>35</v>
      </c>
      <c r="B6" s="103">
        <f>409+859</f>
        <v>1268</v>
      </c>
      <c r="C6" s="103">
        <v>3850</v>
      </c>
      <c r="D6" s="103">
        <v>55</v>
      </c>
      <c r="E6" s="104">
        <v>51</v>
      </c>
      <c r="F6" s="103">
        <v>110</v>
      </c>
      <c r="G6" s="103">
        <v>299</v>
      </c>
      <c r="H6" s="103">
        <v>5</v>
      </c>
      <c r="I6" s="103">
        <f t="shared" si="0"/>
        <v>5638</v>
      </c>
      <c r="J6" s="103">
        <v>5273</v>
      </c>
      <c r="K6" s="103">
        <f t="shared" si="1"/>
        <v>10911</v>
      </c>
      <c r="L6" s="105">
        <f t="shared" si="2"/>
        <v>0.51672623957474106</v>
      </c>
      <c r="M6" s="34"/>
      <c r="N6" s="35"/>
      <c r="O6" s="25"/>
      <c r="P6" s="31"/>
      <c r="Q6" s="52"/>
      <c r="R6" s="47"/>
      <c r="S6" s="47"/>
      <c r="T6" s="58"/>
      <c r="U6" s="60"/>
      <c r="V6" s="71"/>
      <c r="W6" s="64"/>
      <c r="X6" s="22"/>
    </row>
    <row r="7" spans="1:24" x14ac:dyDescent="0.2">
      <c r="A7" s="38" t="s">
        <v>34</v>
      </c>
      <c r="B7" s="99">
        <v>1270</v>
      </c>
      <c r="C7" s="100">
        <f>312+708</f>
        <v>1020</v>
      </c>
      <c r="D7" s="99">
        <v>50</v>
      </c>
      <c r="E7" s="101">
        <v>52</v>
      </c>
      <c r="F7" s="99">
        <v>110</v>
      </c>
      <c r="G7" s="99">
        <v>1520</v>
      </c>
      <c r="H7" s="99">
        <v>7</v>
      </c>
      <c r="I7" s="100">
        <f t="shared" si="0"/>
        <v>4029</v>
      </c>
      <c r="J7" s="102">
        <v>5274</v>
      </c>
      <c r="K7" s="100">
        <f t="shared" si="1"/>
        <v>9303</v>
      </c>
      <c r="L7" s="115">
        <f t="shared" si="2"/>
        <v>0.43308610125765884</v>
      </c>
      <c r="M7" s="34"/>
      <c r="N7" s="35"/>
      <c r="O7" s="25"/>
      <c r="P7" s="31"/>
      <c r="Q7" s="52"/>
      <c r="R7" s="47"/>
      <c r="S7" s="47"/>
      <c r="T7" s="58"/>
      <c r="U7" s="60"/>
      <c r="V7" s="71"/>
      <c r="W7" s="64"/>
      <c r="X7" s="22"/>
    </row>
    <row r="8" spans="1:24" x14ac:dyDescent="0.2">
      <c r="A8" s="75" t="s">
        <v>33</v>
      </c>
      <c r="B8" s="103">
        <v>1336</v>
      </c>
      <c r="C8" s="103">
        <v>312</v>
      </c>
      <c r="D8" s="103">
        <v>51</v>
      </c>
      <c r="E8" s="104">
        <v>59</v>
      </c>
      <c r="F8" s="103">
        <v>110</v>
      </c>
      <c r="G8" s="103">
        <v>60</v>
      </c>
      <c r="H8" s="103">
        <v>5</v>
      </c>
      <c r="I8" s="103">
        <f t="shared" si="0"/>
        <v>1933</v>
      </c>
      <c r="J8" s="103">
        <v>5030</v>
      </c>
      <c r="K8" s="103">
        <f t="shared" si="1"/>
        <v>6963</v>
      </c>
      <c r="L8" s="105">
        <f t="shared" si="2"/>
        <v>0.27761022547752406</v>
      </c>
      <c r="M8" s="34"/>
      <c r="N8" s="35"/>
      <c r="O8" s="25"/>
      <c r="P8" s="31"/>
      <c r="Q8" s="52"/>
      <c r="R8" s="47"/>
      <c r="S8" s="47"/>
      <c r="T8" s="58"/>
      <c r="U8" s="60"/>
      <c r="V8" s="71"/>
      <c r="W8" s="64"/>
      <c r="X8" s="22"/>
    </row>
    <row r="9" spans="1:24" x14ac:dyDescent="0.2">
      <c r="A9" s="38" t="s">
        <v>32</v>
      </c>
      <c r="B9" s="99">
        <v>1338</v>
      </c>
      <c r="C9" s="100">
        <v>650</v>
      </c>
      <c r="D9" s="99">
        <v>50</v>
      </c>
      <c r="E9" s="101">
        <v>41</v>
      </c>
      <c r="F9" s="99">
        <v>146</v>
      </c>
      <c r="G9" s="99">
        <v>59</v>
      </c>
      <c r="H9" s="99">
        <v>5</v>
      </c>
      <c r="I9" s="100">
        <f t="shared" si="0"/>
        <v>2289</v>
      </c>
      <c r="J9" s="102">
        <v>5060</v>
      </c>
      <c r="K9" s="100">
        <f t="shared" si="1"/>
        <v>7349</v>
      </c>
      <c r="L9" s="115">
        <f t="shared" si="2"/>
        <v>0.3114709484283576</v>
      </c>
      <c r="M9" s="34"/>
      <c r="N9" s="35"/>
      <c r="O9" s="25"/>
      <c r="P9" s="31"/>
      <c r="Q9" s="52"/>
      <c r="R9" s="47"/>
      <c r="S9" s="47"/>
      <c r="T9" s="58"/>
      <c r="U9" s="60"/>
      <c r="V9" s="71"/>
      <c r="W9" s="64"/>
      <c r="X9" s="22"/>
    </row>
    <row r="10" spans="1:24" x14ac:dyDescent="0.2">
      <c r="A10" s="75" t="s">
        <v>31</v>
      </c>
      <c r="B10" s="103">
        <v>1281</v>
      </c>
      <c r="C10" s="103">
        <v>312</v>
      </c>
      <c r="D10" s="103">
        <v>50</v>
      </c>
      <c r="E10" s="104">
        <v>50</v>
      </c>
      <c r="F10" s="103">
        <v>146</v>
      </c>
      <c r="G10" s="103">
        <v>120</v>
      </c>
      <c r="H10" s="103">
        <v>7</v>
      </c>
      <c r="I10" s="103">
        <f t="shared" si="0"/>
        <v>1966</v>
      </c>
      <c r="J10" s="103">
        <v>4881</v>
      </c>
      <c r="K10" s="103">
        <f t="shared" si="1"/>
        <v>6847</v>
      </c>
      <c r="L10" s="105">
        <f t="shared" si="2"/>
        <v>0.28713305097122827</v>
      </c>
      <c r="M10" s="34"/>
      <c r="N10" s="35"/>
      <c r="O10" s="25"/>
      <c r="P10" s="31"/>
      <c r="Q10" s="52"/>
      <c r="R10" s="47"/>
      <c r="S10" s="47"/>
      <c r="T10" s="58"/>
      <c r="U10" s="60"/>
      <c r="V10" s="71"/>
      <c r="W10" s="64"/>
      <c r="X10" s="22"/>
    </row>
    <row r="11" spans="1:24" x14ac:dyDescent="0.2">
      <c r="A11" s="38" t="s">
        <v>30</v>
      </c>
      <c r="B11" s="99">
        <v>1306</v>
      </c>
      <c r="C11" s="100">
        <v>311</v>
      </c>
      <c r="D11" s="99">
        <v>50</v>
      </c>
      <c r="E11" s="101">
        <v>39</v>
      </c>
      <c r="F11" s="99">
        <v>146</v>
      </c>
      <c r="G11" s="99">
        <v>60</v>
      </c>
      <c r="H11" s="99">
        <v>6</v>
      </c>
      <c r="I11" s="100">
        <f t="shared" si="0"/>
        <v>1918</v>
      </c>
      <c r="J11" s="100">
        <v>5001</v>
      </c>
      <c r="K11" s="100">
        <f t="shared" si="1"/>
        <v>6919</v>
      </c>
      <c r="L11" s="115">
        <f t="shared" si="2"/>
        <v>0.27720768897239484</v>
      </c>
      <c r="M11" s="34"/>
      <c r="N11" s="35"/>
      <c r="O11" s="25"/>
      <c r="P11" s="31"/>
      <c r="Q11" s="52"/>
      <c r="R11" s="47"/>
      <c r="S11" s="47"/>
      <c r="T11" s="58"/>
      <c r="U11" s="60"/>
      <c r="V11" s="71"/>
      <c r="W11" s="64"/>
      <c r="X11" s="22"/>
    </row>
    <row r="12" spans="1:24" s="73" customFormat="1" ht="13.5" thickBot="1" x14ac:dyDescent="0.25">
      <c r="A12" s="75" t="s">
        <v>29</v>
      </c>
      <c r="B12" s="103">
        <v>1241</v>
      </c>
      <c r="C12" s="103">
        <v>270</v>
      </c>
      <c r="D12" s="103">
        <v>50</v>
      </c>
      <c r="E12" s="104">
        <v>34</v>
      </c>
      <c r="F12" s="103">
        <v>146</v>
      </c>
      <c r="G12" s="103">
        <v>50</v>
      </c>
      <c r="H12" s="103">
        <f>2+2</f>
        <v>4</v>
      </c>
      <c r="I12" s="103">
        <f t="shared" ref="I12" si="3">SUM(B12:H12)</f>
        <v>1795</v>
      </c>
      <c r="J12" s="103">
        <v>5000</v>
      </c>
      <c r="K12" s="103">
        <f t="shared" ref="K12" si="4">SUM(I12:J12)</f>
        <v>6795</v>
      </c>
      <c r="L12" s="105">
        <f t="shared" ref="L12" si="5">+I12/K12</f>
        <v>0.26416482707873434</v>
      </c>
      <c r="M12" s="76">
        <v>0.51935069699192959</v>
      </c>
      <c r="N12" s="77">
        <f>L12-M12</f>
        <v>-0.25518586991319525</v>
      </c>
      <c r="O12" s="78" t="e">
        <f>SUM(#REF!,D12:F12,H12)/(SUM(K12-C12-G12))</f>
        <v>#REF!</v>
      </c>
      <c r="P12" s="79">
        <v>10875</v>
      </c>
      <c r="Q12" s="80">
        <v>2.676905054322154</v>
      </c>
      <c r="R12" s="81">
        <f>(J12*2000)/(P12*365)</f>
        <v>2.5192883010549521</v>
      </c>
      <c r="S12" s="81">
        <f>(I12*2000)/(P12*365)</f>
        <v>0.90442450007872777</v>
      </c>
      <c r="T12" s="84">
        <f t="shared" ref="T12" si="6">(R12-Q12)/ABS(Q12)</f>
        <v>-5.8880218038631055E-2</v>
      </c>
      <c r="U12" s="82">
        <v>0.79711717839710283</v>
      </c>
      <c r="V12" s="83">
        <f>SUM(B12,D12:F12,H12)*2000/(P12*365)</f>
        <v>0.74319004881121087</v>
      </c>
      <c r="W12" s="74">
        <f t="shared" ref="W12" si="7">(V12-U12)/ABS(U12)</f>
        <v>-6.7652700314817307E-2</v>
      </c>
      <c r="X12" s="22"/>
    </row>
    <row r="13" spans="1:24" ht="13.5" thickBot="1" x14ac:dyDescent="0.25">
      <c r="A13" s="49"/>
      <c r="B13" s="36"/>
      <c r="C13" s="12"/>
      <c r="D13" s="12"/>
      <c r="E13" s="12"/>
      <c r="F13" s="12"/>
      <c r="G13" s="12"/>
      <c r="H13" s="12"/>
      <c r="I13" s="29"/>
      <c r="J13" s="12"/>
      <c r="K13" s="37"/>
      <c r="L13" s="23"/>
      <c r="N13" s="22"/>
      <c r="O13" s="17"/>
      <c r="Q13" s="53"/>
      <c r="R13" s="47"/>
      <c r="S13" s="47"/>
      <c r="T13" s="57"/>
      <c r="U13" s="66"/>
      <c r="V13" s="72"/>
      <c r="W13" s="67"/>
    </row>
    <row r="14" spans="1:24" ht="13.5" thickBot="1" x14ac:dyDescent="0.25">
      <c r="A14" s="90" t="s">
        <v>0</v>
      </c>
      <c r="B14" s="91">
        <f>SUM(B3:B12)</f>
        <v>13293</v>
      </c>
      <c r="C14" s="91">
        <f t="shared" ref="C14:H14" si="8">SUM(C3:C13)</f>
        <v>16425</v>
      </c>
      <c r="D14" s="91">
        <f t="shared" si="8"/>
        <v>637</v>
      </c>
      <c r="E14" s="91">
        <f t="shared" si="8"/>
        <v>490</v>
      </c>
      <c r="F14" s="91">
        <f t="shared" si="8"/>
        <v>1244</v>
      </c>
      <c r="G14" s="91">
        <f t="shared" si="8"/>
        <v>6103</v>
      </c>
      <c r="H14" s="91">
        <f t="shared" si="8"/>
        <v>69</v>
      </c>
      <c r="I14" s="92">
        <f>SUM(B14:H14)</f>
        <v>38261</v>
      </c>
      <c r="J14" s="95">
        <f>SUM(J3:J13)</f>
        <v>51148</v>
      </c>
      <c r="K14" s="93">
        <f>SUM(I14:J14)</f>
        <v>89409</v>
      </c>
      <c r="L14" s="24">
        <f>+I14/K14</f>
        <v>0.42793231106488161</v>
      </c>
      <c r="M14" s="26">
        <v>0.50826085873059401</v>
      </c>
      <c r="N14" s="27">
        <f>L14-M14</f>
        <v>-8.0328547665712402E-2</v>
      </c>
      <c r="O14" s="24" t="e">
        <f>SUM(#REF!,D14:F14,H14)/(SUM(K14-C14-G14))</f>
        <v>#REF!</v>
      </c>
      <c r="P14" s="28" t="e">
        <f>SUM(P3:P12)-#REF!</f>
        <v>#REF!</v>
      </c>
      <c r="Q14" s="54">
        <v>2.473072394024352</v>
      </c>
      <c r="R14" s="48" t="e">
        <f>((J14)*2000)/(P14*365)</f>
        <v>#REF!</v>
      </c>
      <c r="S14" s="48" t="e">
        <f>(I14*2000)/(P14*365)</f>
        <v>#REF!</v>
      </c>
      <c r="T14" s="59" t="e">
        <f t="shared" ref="T14" si="9">(R14-Q14)/ABS(Q14)</f>
        <v>#REF!</v>
      </c>
      <c r="U14" s="61">
        <v>0.7646460768157689</v>
      </c>
      <c r="V14" s="96" t="e">
        <f>SUM(B14,D14:F14,H14)*2000/(P14*365)</f>
        <v>#REF!</v>
      </c>
      <c r="W14" s="65" t="e">
        <f t="shared" ref="W14" si="10">(V14-U14)/ABS(U14)</f>
        <v>#REF!</v>
      </c>
    </row>
    <row r="15" spans="1:24" x14ac:dyDescent="0.2">
      <c r="A15" s="5" t="s">
        <v>25</v>
      </c>
      <c r="B15" s="14"/>
      <c r="C15" s="86"/>
      <c r="D15" s="14"/>
      <c r="E15" s="13"/>
      <c r="F15" s="13"/>
      <c r="G15" s="13"/>
      <c r="H15" s="13"/>
      <c r="I15" s="13"/>
      <c r="J15" s="13"/>
      <c r="K15" s="13"/>
      <c r="L15" s="16"/>
      <c r="P15" s="69"/>
      <c r="Q15" s="69"/>
      <c r="R15" s="70"/>
    </row>
    <row r="16" spans="1:24" x14ac:dyDescent="0.2">
      <c r="A16" s="18" t="s">
        <v>26</v>
      </c>
      <c r="B16" s="13"/>
      <c r="C16" s="30"/>
      <c r="D16" s="13"/>
      <c r="F16" s="13"/>
      <c r="G16" s="13"/>
      <c r="H16" s="13"/>
      <c r="L16" s="23"/>
      <c r="P16" s="69"/>
      <c r="Q16" s="69"/>
      <c r="R16" s="70"/>
    </row>
    <row r="17" spans="1:18" x14ac:dyDescent="0.2">
      <c r="A17" s="5" t="s">
        <v>27</v>
      </c>
      <c r="B17" s="14"/>
      <c r="C17" s="86"/>
      <c r="D17" s="14"/>
      <c r="E17" s="98"/>
      <c r="F17" s="98"/>
      <c r="G17" s="98"/>
      <c r="H17" s="98"/>
      <c r="I17" s="98"/>
      <c r="J17" s="13"/>
      <c r="K17" s="15"/>
      <c r="L17" s="16"/>
      <c r="P17" s="69"/>
      <c r="Q17" s="69"/>
      <c r="R17" s="70"/>
    </row>
    <row r="18" spans="1:18" x14ac:dyDescent="0.2">
      <c r="C18" s="62"/>
      <c r="L18" s="94"/>
    </row>
    <row r="19" spans="1:18" x14ac:dyDescent="0.2">
      <c r="B19" s="3"/>
      <c r="C19" s="87"/>
      <c r="D19" s="3"/>
      <c r="E19" s="4"/>
      <c r="F19" s="4"/>
      <c r="G19" s="4"/>
      <c r="H19" s="4"/>
      <c r="I19" s="6"/>
      <c r="J19" s="6"/>
      <c r="K19" s="6"/>
      <c r="O19" s="7"/>
    </row>
    <row r="20" spans="1:18" x14ac:dyDescent="0.2">
      <c r="B20" s="2"/>
      <c r="C20" s="88"/>
      <c r="D20" s="2"/>
      <c r="E20" s="2"/>
      <c r="F20" s="2"/>
      <c r="G20" s="2"/>
      <c r="H20" s="2"/>
      <c r="I20" s="10"/>
      <c r="J20" s="2"/>
      <c r="K20" s="2"/>
      <c r="L20" s="2"/>
    </row>
    <row r="21" spans="1:18" x14ac:dyDescent="0.2">
      <c r="B21" s="2"/>
      <c r="C21" s="88"/>
      <c r="D21" s="2"/>
      <c r="E21" s="2"/>
      <c r="F21" s="9"/>
      <c r="G21" s="2"/>
      <c r="H21" s="2"/>
      <c r="I21" s="11"/>
      <c r="J21" s="2"/>
      <c r="K21" s="2"/>
      <c r="L21" s="2"/>
    </row>
    <row r="22" spans="1:18" x14ac:dyDescent="0.2">
      <c r="B22" s="1"/>
      <c r="C22" s="89"/>
      <c r="D22" s="1"/>
      <c r="E22" s="1"/>
      <c r="F22" s="1"/>
      <c r="G22" s="1"/>
      <c r="H22" s="2"/>
      <c r="I22" s="11"/>
      <c r="J22" s="2"/>
      <c r="K22" s="2"/>
      <c r="L22" s="2"/>
    </row>
    <row r="30" spans="1:18" x14ac:dyDescent="0.2">
      <c r="C30" s="62"/>
    </row>
  </sheetData>
  <mergeCells count="3">
    <mergeCell ref="B1:H1"/>
    <mergeCell ref="I1:L1"/>
    <mergeCell ref="R1:V1"/>
  </mergeCells>
  <phoneticPr fontId="0" type="noConversion"/>
  <conditionalFormatting sqref="N14 N2:N12">
    <cfRule type="cellIs" dxfId="0" priority="2" operator="lessThan">
      <formula>0</formula>
    </cfRule>
  </conditionalFormatting>
  <printOptions horizontalCentered="1" verticalCentered="1" gridLines="1"/>
  <pageMargins left="0.25" right="0.25" top="0.75" bottom="0.75" header="0.3" footer="0.3"/>
  <pageSetup paperSize="5" scale="6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2011 - Alphabetical</vt:lpstr>
      <vt:lpstr>'2011 - Alphabetical'!Print_Area</vt:lpstr>
    </vt:vector>
  </TitlesOfParts>
  <Company>Westchester County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O'Rourke</dc:creator>
  <cp:lastModifiedBy>O'Rourke, Sean</cp:lastModifiedBy>
  <cp:lastPrinted>2019-04-08T14:49:57Z</cp:lastPrinted>
  <dcterms:created xsi:type="dcterms:W3CDTF">2002-01-14T16:32:46Z</dcterms:created>
  <dcterms:modified xsi:type="dcterms:W3CDTF">2019-05-29T17:59:08Z</dcterms:modified>
</cp:coreProperties>
</file>