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pb\Adida\ApogeoTesti\BusinessIntelligence\EserciziTesto\"/>
    </mc:Choice>
  </mc:AlternateContent>
  <bookViews>
    <workbookView xWindow="0" yWindow="0" windowWidth="18870" windowHeight="7740"/>
  </bookViews>
  <sheets>
    <sheet name="Gennaio" sheetId="10" r:id="rId1"/>
    <sheet name="Febbraio" sheetId="21" r:id="rId2"/>
    <sheet name="Aprile" sheetId="16" r:id="rId3"/>
    <sheet name="Giugno" sheetId="18" r:id="rId4"/>
    <sheet name="CentriCosto" sheetId="1" r:id="rId5"/>
    <sheet name="Elenchi" sheetId="6" r:id="rId6"/>
  </sheets>
  <externalReferences>
    <externalReference r:id="rId7"/>
    <externalReference r:id="rId8"/>
  </externalReferences>
  <definedNames>
    <definedName name="_Dest_Bin" localSheetId="1" hidden="1">#REF!</definedName>
    <definedName name="_Dest_Bin" localSheetId="0" hidden="1">#REF!</definedName>
    <definedName name="_Dest_Bin" localSheetId="3" hidden="1">#REF!</definedName>
    <definedName name="_Dest_Bin" hidden="1">#REF!</definedName>
    <definedName name="_Dest_Bin2" localSheetId="1" hidden="1">#REF!</definedName>
    <definedName name="_Dest_Bin2" localSheetId="3" hidden="1">#REF!</definedName>
    <definedName name="_Dest_Bin2" hidden="1">#REF!</definedName>
    <definedName name="_Dest_Values" localSheetId="1" hidden="1">#REF!</definedName>
    <definedName name="_Dest_Values" localSheetId="0" hidden="1">#REF!</definedName>
    <definedName name="_Dest_Values" localSheetId="3" hidden="1">#REF!</definedName>
    <definedName name="_Dest_Values" hidden="1">#REF!</definedName>
    <definedName name="_Dest_Values2" localSheetId="1" hidden="1">#REF!</definedName>
    <definedName name="_Dest_Values2" localSheetId="3" hidden="1">#REF!</definedName>
    <definedName name="_Dest_Values2" hidden="1">#REF!</definedName>
    <definedName name="_Desto_Bino" hidden="1">[1]Regioni!$A$2</definedName>
    <definedName name="_Desto_Valueso" hidden="1">[1]Regioni!$A$2</definedName>
    <definedName name="_Dist_Bin" localSheetId="1" hidden="1">#REF!</definedName>
    <definedName name="_Dist_Bin" localSheetId="0" hidden="1">#REF!</definedName>
    <definedName name="_Dist_Bin" localSheetId="3" hidden="1">#REF!</definedName>
    <definedName name="_Dist_Bin" hidden="1">#REF!</definedName>
    <definedName name="_Dist_Bin2" localSheetId="1" hidden="1">#REF!</definedName>
    <definedName name="_Dist_Bin2" localSheetId="3" hidden="1">#REF!</definedName>
    <definedName name="_Dist_Bin2" hidden="1">#REF!</definedName>
    <definedName name="_Dist_Values" localSheetId="1" hidden="1">#REF!</definedName>
    <definedName name="_Dist_Values" localSheetId="0" hidden="1">#REF!</definedName>
    <definedName name="_Dist_Values" localSheetId="3" hidden="1">#REF!</definedName>
    <definedName name="_Dist_Values" hidden="1">#REF!</definedName>
    <definedName name="_Dist_Values2" localSheetId="1" hidden="1">#REF!</definedName>
    <definedName name="_Dist_Values2" localSheetId="3" hidden="1">#REF!</definedName>
    <definedName name="_Dist_Values2" hidden="1">#REF!</definedName>
    <definedName name="_Disto_Bino" hidden="1">[2]Regioni!$A$2</definedName>
    <definedName name="_Disto_Valueso" hidden="1">[2]Regioni!$A$2</definedName>
    <definedName name="_xlnm._FilterDatabase" localSheetId="4" hidden="1">CentriCosto!$A$1:$O$367</definedName>
  </definedNames>
  <calcPr calcId="162913"/>
</workbook>
</file>

<file path=xl/calcChain.xml><?xml version="1.0" encoding="utf-8"?>
<calcChain xmlns="http://schemas.openxmlformats.org/spreadsheetml/2006/main">
  <c r="F1" i="21" l="1"/>
  <c r="E1" i="21"/>
  <c r="D1" i="21"/>
  <c r="C1" i="21"/>
  <c r="B1" i="21"/>
  <c r="A1" i="21"/>
  <c r="F1" i="18"/>
  <c r="E1" i="18"/>
  <c r="D1" i="18"/>
  <c r="C1" i="18"/>
  <c r="B1" i="18"/>
  <c r="A1" i="18"/>
  <c r="F1" i="16"/>
  <c r="E1" i="16"/>
  <c r="D1" i="16"/>
  <c r="C1" i="16"/>
  <c r="B1" i="16"/>
  <c r="A1" i="16"/>
  <c r="A1" i="10"/>
  <c r="E8" i="21"/>
  <c r="E8" i="18"/>
  <c r="E8" i="16"/>
  <c r="D7" i="10"/>
  <c r="D8" i="10"/>
  <c r="D3" i="10"/>
  <c r="D2" i="10"/>
  <c r="B2" i="10"/>
  <c r="F7" i="10"/>
  <c r="F1" i="10" l="1"/>
  <c r="E1" i="10"/>
  <c r="D1" i="10"/>
  <c r="C1" i="10"/>
  <c r="B1" i="10"/>
  <c r="F2" i="10"/>
  <c r="F8" i="10"/>
  <c r="B2" i="21"/>
  <c r="D3" i="21"/>
  <c r="F7" i="21"/>
  <c r="C2" i="21"/>
  <c r="C8" i="21"/>
  <c r="B3" i="21"/>
  <c r="D7" i="21"/>
  <c r="F8" i="21"/>
  <c r="E3" i="21"/>
  <c r="C7" i="21"/>
  <c r="F2" i="18"/>
  <c r="B7" i="18"/>
  <c r="D8" i="18"/>
  <c r="C3" i="18"/>
  <c r="C8" i="18"/>
  <c r="B3" i="18"/>
  <c r="D7" i="18"/>
  <c r="F8" i="18"/>
  <c r="E3" i="18"/>
  <c r="F2" i="16"/>
  <c r="B7" i="16"/>
  <c r="D8" i="16"/>
  <c r="C3" i="16"/>
  <c r="D2" i="16"/>
  <c r="F3" i="16"/>
  <c r="B8" i="16"/>
  <c r="E2" i="16"/>
  <c r="E7" i="16"/>
  <c r="E7" i="10"/>
  <c r="C7" i="10"/>
  <c r="B7" i="10"/>
  <c r="C3" i="10"/>
  <c r="E2" i="10"/>
  <c r="F7" i="18"/>
  <c r="C2" i="18"/>
  <c r="C7" i="18"/>
  <c r="D2" i="18"/>
  <c r="F3" i="18"/>
  <c r="B8" i="18"/>
  <c r="E2" i="18"/>
  <c r="E7" i="18"/>
  <c r="B2" i="16"/>
  <c r="D3" i="16"/>
  <c r="F7" i="16"/>
  <c r="C2" i="16"/>
  <c r="C7" i="16"/>
  <c r="B3" i="16"/>
  <c r="D7" i="16"/>
  <c r="F8" i="16"/>
  <c r="E3" i="16"/>
  <c r="C8" i="16"/>
  <c r="E8" i="10"/>
  <c r="C8" i="10"/>
  <c r="B8" i="10"/>
  <c r="E3" i="10"/>
  <c r="B3" i="10"/>
  <c r="C2" i="10"/>
  <c r="F3" i="10"/>
  <c r="F2" i="21"/>
  <c r="B7" i="21"/>
  <c r="D8" i="21"/>
  <c r="C3" i="21"/>
  <c r="D2" i="21"/>
  <c r="F3" i="21"/>
  <c r="B8" i="21"/>
  <c r="E2" i="21"/>
  <c r="E7" i="21"/>
  <c r="B2" i="18"/>
  <c r="D3" i="18"/>
  <c r="E10" i="21" l="1"/>
  <c r="E9" i="21"/>
  <c r="E5" i="21"/>
  <c r="E4" i="21"/>
  <c r="F9" i="21"/>
  <c r="F10" i="21"/>
  <c r="G8" i="21"/>
  <c r="B10" i="21"/>
  <c r="B9" i="21"/>
  <c r="F5" i="21"/>
  <c r="F4" i="21"/>
  <c r="G3" i="21"/>
  <c r="B5" i="21"/>
  <c r="B4" i="21"/>
  <c r="C10" i="21"/>
  <c r="C9" i="21"/>
  <c r="C5" i="21"/>
  <c r="C4" i="21"/>
  <c r="D10" i="21"/>
  <c r="D9" i="21"/>
  <c r="G7" i="21"/>
  <c r="D5" i="21"/>
  <c r="D4" i="21"/>
  <c r="G2" i="21"/>
  <c r="E10" i="18"/>
  <c r="E9" i="18"/>
  <c r="E5" i="18"/>
  <c r="E4" i="18"/>
  <c r="F10" i="18"/>
  <c r="F9" i="18"/>
  <c r="G8" i="18"/>
  <c r="B10" i="18"/>
  <c r="B9" i="18"/>
  <c r="F5" i="18"/>
  <c r="F4" i="18"/>
  <c r="G3" i="18"/>
  <c r="B5" i="18"/>
  <c r="B4" i="18"/>
  <c r="C10" i="18"/>
  <c r="C9" i="18"/>
  <c r="C5" i="18"/>
  <c r="C4" i="18"/>
  <c r="D10" i="18"/>
  <c r="D9" i="18"/>
  <c r="G7" i="18"/>
  <c r="D5" i="18"/>
  <c r="D4" i="18"/>
  <c r="G2" i="18"/>
  <c r="C10" i="16"/>
  <c r="C9" i="16"/>
  <c r="E10" i="16"/>
  <c r="E9" i="16"/>
  <c r="E5" i="16"/>
  <c r="E4" i="16"/>
  <c r="F10" i="16"/>
  <c r="F9" i="16"/>
  <c r="G8" i="16"/>
  <c r="B10" i="16"/>
  <c r="B9" i="16"/>
  <c r="F5" i="16"/>
  <c r="F4" i="16"/>
  <c r="G3" i="16"/>
  <c r="B5" i="16"/>
  <c r="B4" i="16"/>
  <c r="C5" i="16"/>
  <c r="C4" i="16"/>
  <c r="D10" i="16"/>
  <c r="D9" i="16"/>
  <c r="G7" i="16"/>
  <c r="D5" i="16"/>
  <c r="D4" i="16"/>
  <c r="G2" i="16"/>
  <c r="B4" i="10"/>
  <c r="G3" i="6"/>
  <c r="H3" i="6"/>
  <c r="I3" i="6"/>
  <c r="J3" i="6"/>
  <c r="F3" i="6"/>
  <c r="C3" i="6"/>
  <c r="C4" i="6"/>
  <c r="C5" i="6"/>
  <c r="C6" i="6"/>
  <c r="C7" i="6"/>
  <c r="C8" i="6"/>
  <c r="C9" i="6"/>
  <c r="C10" i="6"/>
  <c r="C11" i="6"/>
  <c r="C12" i="6"/>
  <c r="C13" i="6"/>
  <c r="C2" i="6"/>
  <c r="G4" i="21" l="1"/>
  <c r="G5" i="21"/>
  <c r="G10" i="21"/>
  <c r="G9" i="21"/>
  <c r="G4" i="18"/>
  <c r="G5" i="18"/>
  <c r="G10" i="18"/>
  <c r="G9" i="18"/>
  <c r="G4" i="16"/>
  <c r="G5" i="16"/>
  <c r="G10" i="16"/>
  <c r="G9" i="16"/>
  <c r="E10" i="10"/>
  <c r="E9" i="10"/>
  <c r="E5" i="10"/>
  <c r="E4" i="10"/>
  <c r="F10" i="10"/>
  <c r="F9" i="10"/>
  <c r="F5" i="10"/>
  <c r="F4" i="10"/>
  <c r="C10" i="10"/>
  <c r="C9" i="10"/>
  <c r="C5" i="10"/>
  <c r="C4" i="10"/>
  <c r="D10" i="10"/>
  <c r="D9" i="10"/>
  <c r="D5" i="10"/>
  <c r="D4" i="10"/>
  <c r="G2" i="10" l="1"/>
  <c r="G7" i="10"/>
  <c r="B5" i="10"/>
  <c r="G3" i="10"/>
  <c r="G4" i="10"/>
  <c r="G8" i="10"/>
  <c r="B9" i="10"/>
  <c r="B10" i="10"/>
  <c r="G5" i="10" l="1"/>
  <c r="G10" i="10"/>
  <c r="G9" i="10"/>
</calcChain>
</file>

<file path=xl/sharedStrings.xml><?xml version="1.0" encoding="utf-8"?>
<sst xmlns="http://schemas.openxmlformats.org/spreadsheetml/2006/main" count="578" uniqueCount="98">
  <si>
    <t>I Mese</t>
  </si>
  <si>
    <t>II Mese</t>
  </si>
  <si>
    <t>III Mese</t>
  </si>
  <si>
    <t>IV Mese</t>
  </si>
  <si>
    <t>V Mese</t>
  </si>
  <si>
    <t>VI Mese</t>
  </si>
  <si>
    <t>VII Mese</t>
  </si>
  <si>
    <t>VIII Mese</t>
  </si>
  <si>
    <t>IX Mese</t>
  </si>
  <si>
    <t>X Mese</t>
  </si>
  <si>
    <t>XI Mese</t>
  </si>
  <si>
    <t>XII Mese</t>
  </si>
  <si>
    <t>Totale</t>
  </si>
  <si>
    <t>TOTALE</t>
  </si>
  <si>
    <t>Preventivo</t>
  </si>
  <si>
    <t>Consuntivo</t>
  </si>
  <si>
    <t>Scostamento €</t>
  </si>
  <si>
    <t>Scostamento %</t>
  </si>
  <si>
    <t>Year To Date</t>
  </si>
  <si>
    <t>LOGISTICA</t>
  </si>
  <si>
    <t>PRODUZIONE</t>
  </si>
  <si>
    <t>COMMERCIALE</t>
  </si>
  <si>
    <t>SERVIZI GENERALI</t>
  </si>
  <si>
    <t>Anno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</si>
  <si>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</si>
  <si>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</si>
  <si>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</si>
  <si>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</si>
  <si>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</si>
  <si>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</si>
  <si>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</si>
  <si>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</si>
  <si>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</si>
  <si>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</si>
  <si>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</si>
  <si>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</si>
  <si>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Logistica</t>
  </si>
  <si>
    <t>Produzione</t>
  </si>
  <si>
    <t>R&amp;S</t>
  </si>
  <si>
    <t>Commerciale</t>
  </si>
  <si>
    <t>Mese</t>
  </si>
  <si>
    <t>Nome CdC</t>
  </si>
  <si>
    <t>Colonna CdC</t>
  </si>
  <si>
    <t>Riga indirizzo</t>
  </si>
  <si>
    <t>Conto/Descrizione</t>
  </si>
  <si>
    <t>01A131/Credito Dl 66/2014</t>
  </si>
  <si>
    <t>01A131/Spese Acqua</t>
  </si>
  <si>
    <t>01A200/Spese Telefoniche</t>
  </si>
  <si>
    <t>01A250/Contratto Assistenza</t>
  </si>
  <si>
    <t>01A305/Elaborazone Paghe</t>
  </si>
  <si>
    <t>01A400/Spese Vigilanza</t>
  </si>
  <si>
    <t>01A501/Riscaldamento</t>
  </si>
  <si>
    <t>01A020/Spese Di Pulizia</t>
  </si>
  <si>
    <t>01A010/Stipendi Impiegati</t>
  </si>
  <si>
    <t>01A100/Inps Dipendenti</t>
  </si>
  <si>
    <t>01A101/Inail</t>
  </si>
  <si>
    <t>01A102/Costo Tfr Complementare</t>
  </si>
  <si>
    <t>01A200/Trattamento Di Fine Rapporto</t>
  </si>
  <si>
    <t>01A300/Visite Dipendenti</t>
  </si>
  <si>
    <t>01A410/Buoni Pasto Dipendenti</t>
  </si>
  <si>
    <t>01A021/Carburante Automezzi</t>
  </si>
  <si>
    <t>01A022/Carburante Autovetture</t>
  </si>
  <si>
    <t>01A132/Spese Per Energia</t>
  </si>
  <si>
    <t>01A401/Spese Telefono Cellulare</t>
  </si>
  <si>
    <t>01A000/Manutenzioni E Riparazioni</t>
  </si>
  <si>
    <t>01A110/Manutenzione Riparazione Autom</t>
  </si>
  <si>
    <t>01A200/Assicurazione Automezzi</t>
  </si>
  <si>
    <t>01A300/Spese Automezzi</t>
  </si>
  <si>
    <t>01A500/Assicurazioni Autovetture</t>
  </si>
  <si>
    <t>01A430/Lavoro Interinale</t>
  </si>
  <si>
    <t>01A307/Compensi Amministratore</t>
  </si>
  <si>
    <t>01A308/Inps Collaboratori</t>
  </si>
  <si>
    <t>01A309/Consulenze Commerciali</t>
  </si>
  <si>
    <t>01A650/Spese Di Viaggio</t>
  </si>
  <si>
    <t>01A660/Noleggio Automezzi</t>
  </si>
  <si>
    <t>01A670/Multe</t>
  </si>
  <si>
    <t>01A800/Spese Incasso</t>
  </si>
  <si>
    <t>01A010/Canoni Di Leasing Automobili</t>
  </si>
  <si>
    <t>01A000/Spese Generali</t>
  </si>
  <si>
    <t>01A201/Spese Postali</t>
  </si>
  <si>
    <t>01A203/Spese Cancelleria E Tipografia</t>
  </si>
  <si>
    <t>01A240/Spese Di Rappresentanza</t>
  </si>
  <si>
    <t>01A300/Assicurazioni</t>
  </si>
  <si>
    <t>01A301/Spese Legali E Consulenze</t>
  </si>
  <si>
    <t>01A302/Consulenze Varie</t>
  </si>
  <si>
    <t>01A304/Consulenze Tecniche</t>
  </si>
  <si>
    <t>01A306/Consul. Fiscali/Amministr Ativ</t>
  </si>
  <si>
    <t>01A700/Spese Bolli</t>
  </si>
  <si>
    <t>01A910/Spese Bancarie</t>
  </si>
  <si>
    <t>01A920/Spese Erogazione Finanziamenti</t>
  </si>
  <si>
    <t>01A600/Costi Indeducibili</t>
  </si>
  <si>
    <t>01A000/Canoni Di Leasing</t>
  </si>
  <si>
    <t>01A200/Int. Passivi Su Finanz. Antici</t>
  </si>
  <si>
    <t>Pre</t>
  </si>
  <si>
    <t>Con</t>
  </si>
  <si>
    <t>Sco</t>
  </si>
  <si>
    <t>Tipo</t>
  </si>
  <si>
    <t>Servizi generali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</si>
</sst>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€&quot;\ #,##0.00;[Red]\-&quot;€&quot;\ #,##0.00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[$€-2]\ * #,##0.00_-;\-[$€-2]\ * #,##0.00_-;_-[$€-2]\ * &quot;-&quot;??_-"/>
    <numFmt numFmtId="165" formatCode="0.000000000"/>
    <numFmt numFmtId="166" formatCode="_ * #,##0_ ;_ * \-#,##0_ ;_ * &quot;-&quot;_ ;_ @_ "/>
    <numFmt numFmtId="167" formatCode="_ &quot;L.&quot;\ * #,##0_ ;_ &quot;L.&quot;\ * \-#,##0_ ;_ &quot;L.&quot;\ * &quot;-&quot;_ ;_ @_ "/>
    <numFmt numFmtId="168" formatCode="&quot;€&quot;\ #,##0.00"/>
    <numFmt numFmtId="169" formatCode="0.0%;[Red]\-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2"/>
      <name val="Times New Roman"/>
      <family val="1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55555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6337778862885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/>
      <top style="thick">
        <color rgb="FFC00000"/>
      </top>
      <bottom style="thick">
        <color rgb="FFC00000"/>
      </bottom>
      <diagonal/>
    </border>
    <border>
      <left style="hair">
        <color auto="1"/>
      </left>
      <right style="hair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ck">
        <color rgb="FFC00000"/>
      </top>
      <bottom style="hair">
        <color auto="1"/>
      </bottom>
      <diagonal/>
    </border>
    <border>
      <left/>
      <right/>
      <top style="thick">
        <color rgb="FFC00000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rgb="FFC00000"/>
      </bottom>
      <diagonal/>
    </border>
    <border>
      <left style="hair">
        <color auto="1"/>
      </left>
      <right/>
      <top style="hair">
        <color auto="1"/>
      </top>
      <bottom style="thick">
        <color rgb="FFC00000"/>
      </bottom>
      <diagonal/>
    </border>
    <border>
      <left style="hair">
        <color auto="1"/>
      </left>
      <right style="hair">
        <color auto="1"/>
      </right>
      <top style="thick">
        <color rgb="FFC00000"/>
      </top>
      <bottom style="hair">
        <color auto="1"/>
      </bottom>
      <diagonal/>
    </border>
    <border>
      <left style="hair">
        <color auto="1"/>
      </left>
      <right/>
      <top style="thick">
        <color rgb="FFC0000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38" fontId="6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0" borderId="0"/>
    <xf numFmtId="0" fontId="4" fillId="0" borderId="0"/>
    <xf numFmtId="0" fontId="1" fillId="0" borderId="0"/>
    <xf numFmtId="0" fontId="6" fillId="0" borderId="0"/>
    <xf numFmtId="0" fontId="4" fillId="0" borderId="0"/>
    <xf numFmtId="0" fontId="9" fillId="0" borderId="0"/>
    <xf numFmtId="0" fontId="4" fillId="0" borderId="0"/>
    <xf numFmtId="0" fontId="6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3"/>
    <xf numFmtId="0" fontId="1" fillId="0" borderId="0" xfId="3" applyAlignment="1">
      <alignment horizontal="right"/>
    </xf>
    <xf numFmtId="0" fontId="1" fillId="2" borderId="0" xfId="3" applyFill="1" applyAlignment="1">
      <alignment horizontal="right"/>
    </xf>
    <xf numFmtId="0" fontId="1" fillId="2" borderId="0" xfId="3" applyFill="1"/>
    <xf numFmtId="2" fontId="1" fillId="2" borderId="0" xfId="3" applyNumberFormat="1" applyFill="1" applyAlignment="1">
      <alignment horizontal="right"/>
    </xf>
    <xf numFmtId="0" fontId="2" fillId="3" borderId="3" xfId="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2" borderId="0" xfId="3" applyNumberFormat="1" applyFont="1" applyFill="1" applyAlignment="1">
      <alignment horizontal="left"/>
    </xf>
    <xf numFmtId="49" fontId="1" fillId="0" borderId="0" xfId="3" applyNumberFormat="1" applyAlignment="1">
      <alignment horizontal="center"/>
    </xf>
    <xf numFmtId="0" fontId="0" fillId="0" borderId="0" xfId="3" applyNumberFormat="1" applyFont="1" applyAlignment="1">
      <alignment horizontal="left"/>
    </xf>
    <xf numFmtId="0" fontId="0" fillId="0" borderId="0" xfId="3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Continuous" vertical="center" wrapText="1"/>
    </xf>
    <xf numFmtId="0" fontId="13" fillId="3" borderId="2" xfId="3" applyFont="1" applyFill="1" applyBorder="1" applyAlignment="1">
      <alignment horizontal="center" vertical="center"/>
    </xf>
    <xf numFmtId="0" fontId="1" fillId="5" borderId="0" xfId="3" applyFill="1" applyAlignment="1">
      <alignment vertical="center"/>
    </xf>
    <xf numFmtId="0" fontId="11" fillId="5" borderId="4" xfId="3" applyNumberFormat="1" applyFont="1" applyFill="1" applyBorder="1" applyAlignment="1">
      <alignment vertical="center"/>
    </xf>
    <xf numFmtId="0" fontId="11" fillId="5" borderId="5" xfId="3" applyNumberFormat="1" applyFont="1" applyFill="1" applyBorder="1" applyAlignment="1">
      <alignment vertical="center"/>
    </xf>
    <xf numFmtId="0" fontId="14" fillId="4" borderId="6" xfId="3" applyFont="1" applyFill="1" applyBorder="1" applyAlignment="1">
      <alignment horizontal="right" vertical="center"/>
    </xf>
    <xf numFmtId="168" fontId="12" fillId="4" borderId="7" xfId="0" applyNumberFormat="1" applyFont="1" applyFill="1" applyBorder="1" applyAlignment="1">
      <alignment horizontal="right" vertical="center"/>
    </xf>
    <xf numFmtId="168" fontId="10" fillId="4" borderId="7" xfId="0" applyNumberFormat="1" applyFont="1" applyFill="1" applyBorder="1" applyAlignment="1">
      <alignment vertical="center"/>
    </xf>
    <xf numFmtId="0" fontId="14" fillId="4" borderId="8" xfId="3" applyFont="1" applyFill="1" applyBorder="1" applyAlignment="1">
      <alignment horizontal="right" vertical="center"/>
    </xf>
    <xf numFmtId="168" fontId="10" fillId="4" borderId="9" xfId="0" applyNumberFormat="1" applyFont="1" applyFill="1" applyBorder="1" applyAlignment="1">
      <alignment vertical="center"/>
    </xf>
    <xf numFmtId="8" fontId="10" fillId="4" borderId="9" xfId="0" applyNumberFormat="1" applyFont="1" applyFill="1" applyBorder="1" applyAlignment="1">
      <alignment vertical="center"/>
    </xf>
    <xf numFmtId="0" fontId="14" fillId="4" borderId="10" xfId="3" applyFont="1" applyFill="1" applyBorder="1" applyAlignment="1">
      <alignment horizontal="right" vertical="center"/>
    </xf>
    <xf numFmtId="169" fontId="10" fillId="4" borderId="11" xfId="2" applyNumberFormat="1" applyFont="1" applyFill="1" applyBorder="1" applyAlignment="1">
      <alignment vertical="center"/>
    </xf>
    <xf numFmtId="168" fontId="10" fillId="4" borderId="7" xfId="1" applyNumberFormat="1" applyFont="1" applyFill="1" applyBorder="1" applyAlignment="1">
      <alignment vertical="center"/>
    </xf>
    <xf numFmtId="168" fontId="10" fillId="4" borderId="9" xfId="1" applyNumberFormat="1" applyFont="1" applyFill="1" applyBorder="1" applyAlignment="1">
      <alignment vertical="center"/>
    </xf>
    <xf numFmtId="0" fontId="14" fillId="4" borderId="12" xfId="3" applyFont="1" applyFill="1" applyBorder="1" applyAlignment="1">
      <alignment horizontal="right" vertical="center"/>
    </xf>
    <xf numFmtId="169" fontId="10" fillId="4" borderId="13" xfId="2" applyNumberFormat="1" applyFont="1" applyFill="1" applyBorder="1" applyAlignment="1">
      <alignment vertical="center"/>
    </xf>
    <xf numFmtId="0" fontId="15" fillId="3" borderId="1" xfId="3" quotePrefix="1" applyFont="1" applyFill="1" applyBorder="1" applyAlignment="1">
      <alignment horizontal="center" vertical="center"/>
    </xf>
    <xf numFmtId="0" fontId="2" fillId="0" borderId="0" xfId="3" applyNumberFormat="1" applyFont="1" applyAlignment="1">
      <alignment horizontal="center" vertical="center" wrapText="1"/>
    </xf>
    <xf numFmtId="49" fontId="2" fillId="0" borderId="0" xfId="3" applyNumberFormat="1" applyFont="1" applyAlignment="1">
      <alignment horizontal="center" vertical="center" wrapText="1"/>
    </xf>
    <xf numFmtId="49" fontId="0" fillId="0" borderId="0" xfId="3" applyNumberFormat="1" applyFont="1" applyAlignment="1">
      <alignment horizontal="center"/>
    </xf>
    <xf numFmtId="49" fontId="0" fillId="2" borderId="0" xfId="3" applyNumberFormat="1" applyFont="1" applyFill="1" applyAlignment="1">
      <alignment horizontal="center"/>
    </xf>
    <xf numFmtId="0" fontId="1" fillId="0" borderId="0" xfId="3" applyAlignment="1">
      <alignment horizontal="center"/>
    </xf>
    <xf numFmtId="168" fontId="12" fillId="4" borderId="14" xfId="0" applyNumberFormat="1" applyFont="1" applyFill="1" applyBorder="1" applyAlignment="1">
      <alignment horizontal="right" vertical="center"/>
    </xf>
    <xf numFmtId="168" fontId="10" fillId="4" borderId="15" xfId="0" applyNumberFormat="1" applyFont="1" applyFill="1" applyBorder="1" applyAlignment="1">
      <alignment vertical="center"/>
    </xf>
    <xf numFmtId="168" fontId="10" fillId="4" borderId="16" xfId="0" applyNumberFormat="1" applyFont="1" applyFill="1" applyBorder="1" applyAlignment="1">
      <alignment vertical="center"/>
    </xf>
    <xf numFmtId="168" fontId="10" fillId="4" borderId="17" xfId="0" applyNumberFormat="1" applyFont="1" applyFill="1" applyBorder="1" applyAlignment="1">
      <alignment vertical="center"/>
    </xf>
    <xf numFmtId="8" fontId="10" fillId="4" borderId="16" xfId="0" applyNumberFormat="1" applyFont="1" applyFill="1" applyBorder="1" applyAlignment="1">
      <alignment vertical="center"/>
    </xf>
    <xf numFmtId="8" fontId="10" fillId="4" borderId="17" xfId="0" applyNumberFormat="1" applyFont="1" applyFill="1" applyBorder="1" applyAlignment="1">
      <alignment vertical="center"/>
    </xf>
    <xf numFmtId="169" fontId="10" fillId="4" borderId="18" xfId="2" applyNumberFormat="1" applyFont="1" applyFill="1" applyBorder="1" applyAlignment="1">
      <alignment vertical="center"/>
    </xf>
    <xf numFmtId="169" fontId="10" fillId="4" borderId="19" xfId="2" applyNumberFormat="1" applyFont="1" applyFill="1" applyBorder="1" applyAlignment="1">
      <alignment vertical="center"/>
    </xf>
    <xf numFmtId="168" fontId="10" fillId="4" borderId="14" xfId="1" applyNumberFormat="1" applyFont="1" applyFill="1" applyBorder="1" applyAlignment="1">
      <alignment vertical="center"/>
    </xf>
    <xf numFmtId="168" fontId="10" fillId="4" borderId="15" xfId="1" applyNumberFormat="1" applyFont="1" applyFill="1" applyBorder="1" applyAlignment="1">
      <alignment vertical="center"/>
    </xf>
    <xf numFmtId="168" fontId="10" fillId="4" borderId="16" xfId="1" applyNumberFormat="1" applyFont="1" applyFill="1" applyBorder="1" applyAlignment="1">
      <alignment vertical="center"/>
    </xf>
    <xf numFmtId="168" fontId="10" fillId="4" borderId="17" xfId="1" applyNumberFormat="1" applyFont="1" applyFill="1" applyBorder="1" applyAlignment="1">
      <alignment vertical="center"/>
    </xf>
    <xf numFmtId="169" fontId="10" fillId="4" borderId="20" xfId="2" applyNumberFormat="1" applyFont="1" applyFill="1" applyBorder="1" applyAlignment="1">
      <alignment vertical="center"/>
    </xf>
    <xf numFmtId="0" fontId="1" fillId="5" borderId="21" xfId="3" applyFill="1" applyBorder="1" applyAlignment="1">
      <alignment vertical="center"/>
    </xf>
    <xf numFmtId="0" fontId="11" fillId="5" borderId="21" xfId="3" applyNumberFormat="1" applyFont="1" applyFill="1" applyBorder="1" applyAlignment="1">
      <alignment vertical="center"/>
    </xf>
    <xf numFmtId="8" fontId="10" fillId="4" borderId="14" xfId="1" applyNumberFormat="1" applyFont="1" applyFill="1" applyBorder="1" applyAlignment="1">
      <alignment vertical="center"/>
    </xf>
    <xf numFmtId="8" fontId="10" fillId="4" borderId="16" xfId="1" applyNumberFormat="1" applyFont="1" applyFill="1" applyBorder="1" applyAlignment="1">
      <alignment vertical="center"/>
    </xf>
  </cellXfs>
  <cellStyles count="43">
    <cellStyle name="Euro" xfId="4"/>
    <cellStyle name="Euro 2" xfId="5"/>
    <cellStyle name="Euro 3" xfId="6"/>
    <cellStyle name="Euro 4" xfId="7"/>
    <cellStyle name="Euro 5" xfId="8"/>
    <cellStyle name="Euro 6" xfId="9"/>
    <cellStyle name="Euro 7" xfId="10"/>
    <cellStyle name="Euro_Tabelle" xfId="11"/>
    <cellStyle name="Migliaia (0)_1°Quadrim." xfId="12"/>
    <cellStyle name="Migliaia [0] 2" xfId="13"/>
    <cellStyle name="Migliaia [0] 2 2" xfId="14"/>
    <cellStyle name="Migliaia [0] 3" xfId="15"/>
    <cellStyle name="Migliaia [0] 4" xfId="16"/>
    <cellStyle name="Migliaia [0] 5" xfId="17"/>
    <cellStyle name="Migliaia 2" xfId="18"/>
    <cellStyle name="Migliaia 3" xfId="19"/>
    <cellStyle name="Migliaia 4" xfId="20"/>
    <cellStyle name="Normale" xfId="0" builtinId="0"/>
    <cellStyle name="Normale 10" xfId="21"/>
    <cellStyle name="Normale 11" xfId="22"/>
    <cellStyle name="Normale 12" xfId="3"/>
    <cellStyle name="Normale 12 2" xfId="23"/>
    <cellStyle name="Normale 2" xfId="24"/>
    <cellStyle name="Normale 2 2" xfId="25"/>
    <cellStyle name="Normale 3" xfId="26"/>
    <cellStyle name="Normale 3 2" xfId="27"/>
    <cellStyle name="Normale 4" xfId="28"/>
    <cellStyle name="Normale 5" xfId="29"/>
    <cellStyle name="Normale 6" xfId="30"/>
    <cellStyle name="Normale 6 2" xfId="31"/>
    <cellStyle name="Normale 7" xfId="32"/>
    <cellStyle name="Normale 8" xfId="33"/>
    <cellStyle name="Normale 9" xfId="34"/>
    <cellStyle name="Percentuale" xfId="2" builtinId="5"/>
    <cellStyle name="Percentuale 2" xfId="35"/>
    <cellStyle name="Percentuale 3" xfId="36"/>
    <cellStyle name="Percentuale 4" xfId="37"/>
    <cellStyle name="Percentuale 5" xfId="38"/>
    <cellStyle name="Percentuale 6" xfId="39"/>
    <cellStyle name="Percentuale 6 2" xfId="40"/>
    <cellStyle name="Valuta" xfId="1" builtinId="4"/>
    <cellStyle name="Valuta (0)_1°Quadrim." xfId="41"/>
    <cellStyle name="Valuta 2" xfId="4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ida/Apogeo/Excel2002/Old/CD/Tabe22ag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dida\Apogeo\Excel2002\Old\CD\Tabe22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reg"/>
      <sheetName val="Studenti A"/>
      <sheetName val="Studenti B"/>
      <sheetName val="Studenti C"/>
      <sheetName val="Regioni"/>
      <sheetName val="Riso 1"/>
      <sheetName val="Riso 2"/>
      <sheetName val="Assicura 1"/>
      <sheetName val="Assicura 2"/>
    </sheetNames>
    <sheetDataSet>
      <sheetData sheetId="0"/>
      <sheetData sheetId="1"/>
      <sheetData sheetId="2"/>
      <sheetData sheetId="3"/>
      <sheetData sheetId="4">
        <row r="2">
          <cell r="A2" t="str">
            <v>Piemonte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reg"/>
      <sheetName val="Studenti A"/>
      <sheetName val="Studenti B"/>
      <sheetName val="Studenti C"/>
      <sheetName val="Regioni"/>
      <sheetName val="Riso 1"/>
      <sheetName val="Riso 2"/>
      <sheetName val="Assicura 1"/>
      <sheetName val="Assicura 2"/>
    </sheetNames>
    <sheetDataSet>
      <sheetData sheetId="0"/>
      <sheetData sheetId="1"/>
      <sheetData sheetId="2"/>
      <sheetData sheetId="3"/>
      <sheetData sheetId="4">
        <row r="2">
          <cell r="A2" t="str">
            <v>Piemonte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defaultColWidth="8.85546875" defaultRowHeight="15" x14ac:dyDescent="0.25"/>
  <cols>
    <col min="1" max="1" width="20.28515625" style="7" customWidth="1"/>
    <col min="2" max="2" width="17.140625" style="7" customWidth="1"/>
    <col min="3" max="3" width="16" style="7" customWidth="1"/>
    <col min="4" max="4" width="13.42578125" style="7" customWidth="1"/>
    <col min="5" max="5" width="16.140625" style="7" customWidth="1"/>
    <col min="6" max="6" width="18.7109375" style="7" customWidth="1"/>
    <col min="7" max="7" width="16" style="7" customWidth="1"/>
    <col min="8" max="16384" width="8.85546875" style="7"/>
  </cols>
  <sheetData>
    <row r="1" spans="1:7" ht="28.5" customHeight="1" thickTop="1" thickBot="1" x14ac:dyDescent="0.3">
      <c r="A1" s="32" t="str">
        <f ca="1">MID(CELL("nomefile",A1),FIND("]",CELL("nomefile",A1))+1,30)&amp;" "&amp;Elenchi!D2</f>
        <v>Gennaio 2017</v>
      </c>
      <c r="B1" s="16" t="str">
        <f>Elenchi!F2</f>
        <v>Logistica</v>
      </c>
      <c r="C1" s="16" t="str">
        <f>Elenchi!G2</f>
        <v>Produzione</v>
      </c>
      <c r="D1" s="16" t="str">
        <f>Elenchi!H2</f>
        <v>R&amp;S</v>
      </c>
      <c r="E1" s="16" t="str">
        <f>Elenchi!I2</f>
        <v>Commerciale</v>
      </c>
      <c r="F1" s="16" t="str">
        <f>Elenchi!J2</f>
        <v>Servizi generali</v>
      </c>
      <c r="G1" s="6" t="s">
        <v>13</v>
      </c>
    </row>
    <row r="2" spans="1:7" ht="18.75" customHeight="1" thickTop="1" x14ac:dyDescent="0.25">
      <c r="A2" s="20" t="s">
        <v>14</v>
      </c>
      <c r="B2" s="42">
        <f ca="1">INDIRECT(ADDRESS(Elenchi!F3,VLOOKUP(LEFT($A$1,LEN($A$1)-5),Elenchi!$A$2:$C$13,3,0),,,"CentriCosto"))</f>
        <v>4321.2114270288184</v>
      </c>
      <c r="C2" s="38">
        <f ca="1">INDIRECT(ADDRESS(Elenchi!G3,VLOOKUP(LEFT($A$1,LEN($A$1)-5),Elenchi!$A$2:$C$13,3,0),,,"CentriCosto"))</f>
        <v>13789.12473177878</v>
      </c>
      <c r="D2" s="38">
        <f ca="1">INDIRECT(ADDRESS(Elenchi!H3,VLOOKUP(LEFT($A$1,LEN($A$1)-5),Elenchi!$A$2:$C$13,3,0),,,"CentriCosto"))</f>
        <v>6340.08</v>
      </c>
      <c r="E2" s="38">
        <f ca="1">INDIRECT(ADDRESS(Elenchi!I3,VLOOKUP(LEFT($A$1,LEN($A$1)-5),Elenchi!$A$2:$C$13,3,0),,,"CentriCosto"))</f>
        <v>10039.25</v>
      </c>
      <c r="F2" s="38">
        <f ca="1">INDIRECT(ADDRESS(Elenchi!J3,VLOOKUP(LEFT($A$1,LEN($A$1)-5),Elenchi!$A$2:$C$13,3,0),,,"CentriCosto"))</f>
        <v>7695.22</v>
      </c>
      <c r="G2" s="39">
        <f ca="1">SUM(B2:F2)</f>
        <v>42184.886158807603</v>
      </c>
    </row>
    <row r="3" spans="1:7" ht="18.75" customHeight="1" x14ac:dyDescent="0.25">
      <c r="A3" s="23" t="s">
        <v>15</v>
      </c>
      <c r="B3" s="42">
        <f ca="1">INDIRECT(ADDRESS(Elenchi!F3+1,VLOOKUP(LEFT($A$1,LEN($A$1)-5),Elenchi!$A$2:$C$13,3,0),,,"CentriCosto"))</f>
        <v>4235.3</v>
      </c>
      <c r="C3" s="40">
        <f ca="1">INDIRECT(ADDRESS(Elenchi!G3+1,VLOOKUP(LEFT($A$1,LEN($A$1)-5),Elenchi!$A$2:$C$13,3,0),,,"CentriCosto"))</f>
        <v>4235.3</v>
      </c>
      <c r="D3" s="40">
        <f ca="1">INDIRECT(ADDRESS(Elenchi!H3+1,VLOOKUP(LEFT($A$1,LEN($A$1)-5),Elenchi!$A$2:$C$13,3,0),,,"CentriCosto"))</f>
        <v>605.59</v>
      </c>
      <c r="E3" s="40">
        <f ca="1">INDIRECT(ADDRESS(Elenchi!I3+1,VLOOKUP(LEFT($A$1,LEN($A$1)-5),Elenchi!$A$2:$C$13,3,0),,,"CentriCosto"))</f>
        <v>1194.7400000000002</v>
      </c>
      <c r="F3" s="40">
        <f ca="1">INDIRECT(ADDRESS(Elenchi!J3+1,VLOOKUP(LEFT($A$1,LEN($A$1)-5),Elenchi!$A$2:$C$13,3,0),,,"CentriCosto"))</f>
        <v>5074.72</v>
      </c>
      <c r="G3" s="41">
        <f t="shared" ref="G3:G4" ca="1" si="0">SUM(B3:F3)</f>
        <v>15345.650000000001</v>
      </c>
    </row>
    <row r="4" spans="1:7" ht="18.75" customHeight="1" x14ac:dyDescent="0.25">
      <c r="A4" s="23" t="s">
        <v>16</v>
      </c>
      <c r="B4" s="42">
        <f ca="1">B3-B2</f>
        <v>-85.911427028818252</v>
      </c>
      <c r="C4" s="42">
        <f t="shared" ref="C4:F4" ca="1" si="1">C3-C2</f>
        <v>-9553.8247317787791</v>
      </c>
      <c r="D4" s="42">
        <f t="shared" ca="1" si="1"/>
        <v>-5734.49</v>
      </c>
      <c r="E4" s="42">
        <f t="shared" ca="1" si="1"/>
        <v>-8844.51</v>
      </c>
      <c r="F4" s="42">
        <f t="shared" ca="1" si="1"/>
        <v>-2620.5</v>
      </c>
      <c r="G4" s="43">
        <f t="shared" ca="1" si="0"/>
        <v>-26839.236158807598</v>
      </c>
    </row>
    <row r="5" spans="1:7" ht="18.75" customHeight="1" x14ac:dyDescent="0.25">
      <c r="A5" s="26" t="s">
        <v>17</v>
      </c>
      <c r="B5" s="44">
        <f ca="1">(B3-B2)/B2</f>
        <v>-1.9881329224358108E-2</v>
      </c>
      <c r="C5" s="44">
        <f t="shared" ref="C5:G5" ca="1" si="2">(C3-C2)/C2</f>
        <v>-0.69285215106951514</v>
      </c>
      <c r="D5" s="44">
        <f t="shared" ca="1" si="2"/>
        <v>-0.90448227782614732</v>
      </c>
      <c r="E5" s="44">
        <f t="shared" ca="1" si="2"/>
        <v>-0.88099310207435821</v>
      </c>
      <c r="F5" s="44">
        <f t="shared" ca="1" si="2"/>
        <v>-0.34053607304274602</v>
      </c>
      <c r="G5" s="45">
        <f t="shared" ca="1" si="2"/>
        <v>-0.63622872082123549</v>
      </c>
    </row>
    <row r="6" spans="1:7" ht="15.75" thickBot="1" x14ac:dyDescent="0.3">
      <c r="A6" s="51" t="s">
        <v>18</v>
      </c>
      <c r="B6" s="52"/>
      <c r="C6" s="52"/>
      <c r="D6" s="52"/>
      <c r="E6" s="52"/>
      <c r="F6" s="52"/>
      <c r="G6" s="52"/>
    </row>
    <row r="7" spans="1:7" ht="18.75" customHeight="1" thickTop="1" x14ac:dyDescent="0.25">
      <c r="A7" s="20" t="s">
        <v>14</v>
      </c>
      <c r="B7" s="53">
        <f ca="1">SUM(INDIRECT(ADDRESS(Elenchi!F3,VLOOKUP(LEFT($A$1,LEN($A$1)-5),Elenchi!$A$2:$C$13,3,0),,,"CentriCosto")):INDIRECT(ADDRESS(Elenchi!F3,Elenchi!$C$2,,,"CentriCosto")))</f>
        <v>4321.2114270288184</v>
      </c>
      <c r="C7" s="46">
        <f ca="1">SUM(INDIRECT(ADDRESS(Elenchi!G3,VLOOKUP(LEFT($A$1,LEN($A$1)-5),Elenchi!$A$2:$C$13,3,0),,,"CentriCosto")):INDIRECT(ADDRESS(Elenchi!G3,Elenchi!$C$2,,,"CentriCosto")))</f>
        <v>13789.12473177878</v>
      </c>
      <c r="D7" s="46">
        <f ca="1">SUM(INDIRECT(ADDRESS(Elenchi!H3,VLOOKUP(LEFT($A$1,LEN($A$1)-5),Elenchi!$A$2:$C$13,3,0),,,"CentriCosto")):INDIRECT(ADDRESS(Elenchi!H3,Elenchi!$C$2,,,"CentriCosto")))</f>
        <v>6340.08</v>
      </c>
      <c r="E7" s="46">
        <f ca="1">SUM(INDIRECT(ADDRESS(Elenchi!I3,VLOOKUP(LEFT($A$1,LEN($A$1)-5),Elenchi!$A$2:$C$13,3,0),,,"CentriCosto")):INDIRECT(ADDRESS(Elenchi!I3,Elenchi!$C$2,,,"CentriCosto")))</f>
        <v>10039.25</v>
      </c>
      <c r="F7" s="46">
        <f ca="1">SUM(INDIRECT(ADDRESS(Elenchi!J3,VLOOKUP(LEFT($A$1,LEN($A$1)-5),Elenchi!$A$2:$C$13,3,0),,,"CentriCosto")):INDIRECT(ADDRESS(Elenchi!J3,Elenchi!$C$2,,,"CentriCosto")))</f>
        <v>7695.22</v>
      </c>
      <c r="G7" s="47">
        <f ca="1">SUM(B7:F7)</f>
        <v>42184.886158807603</v>
      </c>
    </row>
    <row r="8" spans="1:7" ht="18.75" customHeight="1" x14ac:dyDescent="0.25">
      <c r="A8" s="23" t="s">
        <v>15</v>
      </c>
      <c r="B8" s="54">
        <f ca="1">SUM(INDIRECT(ADDRESS(Elenchi!F3+1,VLOOKUP(LEFT($A$1,LEN($A$1)-5),Elenchi!$A$2:$C$13,3,0),,,"CentriCosto")):INDIRECT(ADDRESS(Elenchi!F3+1,Elenchi!$C$2,,,"CentriCosto")))</f>
        <v>4235.3</v>
      </c>
      <c r="C8" s="48">
        <f ca="1">SUM(INDIRECT(ADDRESS(Elenchi!G3+1,VLOOKUP(LEFT($A$1,LEN($A$1)-5),Elenchi!$A$2:$C$13,3,0),,,"CentriCosto")):INDIRECT(ADDRESS(Elenchi!G3+1,Elenchi!$C$2,,,"CentriCosto")))</f>
        <v>4235.3</v>
      </c>
      <c r="D8" s="48">
        <f ca="1">SUM(INDIRECT(ADDRESS(Elenchi!H3+1,VLOOKUP(LEFT($A$1,LEN($A$1)-5),Elenchi!$A$2:$C$13,3,0),,,"CentriCosto")):INDIRECT(ADDRESS(Elenchi!H3+1,Elenchi!$C$2,,,"CentriCosto")))</f>
        <v>605.59</v>
      </c>
      <c r="E8" s="48">
        <f ca="1">SUM(INDIRECT(ADDRESS(Elenchi!I3+1,VLOOKUP(LEFT($A$1,LEN($A$1)-5),Elenchi!$A$2:$C$13,3,0),,,"CentriCosto")):INDIRECT(ADDRESS(Elenchi!I3+1,Elenchi!$C$2,,,"CentriCosto")))</f>
        <v>1194.7400000000002</v>
      </c>
      <c r="F8" s="48">
        <f ca="1">SUM(INDIRECT(ADDRESS(Elenchi!J3+1,VLOOKUP(LEFT($A$1,LEN($A$1)-5),Elenchi!$A$2:$C$13,3,0),,,"CentriCosto")):INDIRECT(ADDRESS(Elenchi!J3+1,Elenchi!$C$2,,,"CentriCosto")))</f>
        <v>5074.72</v>
      </c>
      <c r="G8" s="49">
        <f t="shared" ref="G8" ca="1" si="3">SUM(B8:F8)</f>
        <v>15345.650000000001</v>
      </c>
    </row>
    <row r="9" spans="1:7" ht="18.75" customHeight="1" x14ac:dyDescent="0.25">
      <c r="A9" s="23" t="s">
        <v>16</v>
      </c>
      <c r="B9" s="42">
        <f ca="1">B8-B7</f>
        <v>-85.911427028818252</v>
      </c>
      <c r="C9" s="42">
        <f t="shared" ref="C9:G9" ca="1" si="4">C8-C7</f>
        <v>-9553.8247317787791</v>
      </c>
      <c r="D9" s="42">
        <f t="shared" ca="1" si="4"/>
        <v>-5734.49</v>
      </c>
      <c r="E9" s="42">
        <f t="shared" ca="1" si="4"/>
        <v>-8844.51</v>
      </c>
      <c r="F9" s="42">
        <f t="shared" ca="1" si="4"/>
        <v>-2620.5</v>
      </c>
      <c r="G9" s="43">
        <f t="shared" ca="1" si="4"/>
        <v>-26839.236158807602</v>
      </c>
    </row>
    <row r="10" spans="1:7" ht="18.75" customHeight="1" thickBot="1" x14ac:dyDescent="0.3">
      <c r="A10" s="30" t="s">
        <v>17</v>
      </c>
      <c r="B10" s="50">
        <f ca="1">(B8-B7)/B7</f>
        <v>-1.9881329224358108E-2</v>
      </c>
      <c r="C10" s="50">
        <f t="shared" ref="C10:G10" ca="1" si="5">(C8-C7)/C7</f>
        <v>-0.69285215106951514</v>
      </c>
      <c r="D10" s="50">
        <f t="shared" ca="1" si="5"/>
        <v>-0.90448227782614732</v>
      </c>
      <c r="E10" s="50">
        <f t="shared" ca="1" si="5"/>
        <v>-0.88099310207435821</v>
      </c>
      <c r="F10" s="50">
        <f t="shared" ca="1" si="5"/>
        <v>-0.34053607304274602</v>
      </c>
      <c r="G10" s="31">
        <f t="shared" ca="1" si="5"/>
        <v>-0.63622872082123549</v>
      </c>
    </row>
    <row r="11" spans="1:7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ColWidth="8.85546875" defaultRowHeight="15" x14ac:dyDescent="0.25"/>
  <cols>
    <col min="1" max="1" width="20.28515625" style="7" customWidth="1"/>
    <col min="2" max="2" width="17.140625" style="7" customWidth="1"/>
    <col min="3" max="3" width="16" style="7" customWidth="1"/>
    <col min="4" max="4" width="13.42578125" style="7" customWidth="1"/>
    <col min="5" max="5" width="16.140625" style="7" customWidth="1"/>
    <col min="6" max="6" width="18.7109375" style="7" customWidth="1"/>
    <col min="7" max="7" width="16" style="7" customWidth="1"/>
    <col min="8" max="16384" width="8.85546875" style="7"/>
  </cols>
  <sheetData>
    <row r="1" spans="1:7" ht="28.5" customHeight="1" thickTop="1" thickBot="1" x14ac:dyDescent="0.3">
      <c r="A1" s="32" t="str">
        <f ca="1">MID(CELL("nomefile",A1),FIND("]",CELL("nomefile",A1))+1,30)&amp;" "&amp;Elenchi!D2</f>
        <v>Febbraio 2017</v>
      </c>
      <c r="B1" s="16" t="str">
        <f>Elenchi!F2</f>
        <v>Logistica</v>
      </c>
      <c r="C1" s="16" t="str">
        <f>Elenchi!G2</f>
        <v>Produzione</v>
      </c>
      <c r="D1" s="16" t="str">
        <f>Elenchi!H2</f>
        <v>R&amp;S</v>
      </c>
      <c r="E1" s="16" t="str">
        <f>Elenchi!I2</f>
        <v>Commerciale</v>
      </c>
      <c r="F1" s="16" t="str">
        <f>Elenchi!J2</f>
        <v>Servizi generali</v>
      </c>
      <c r="G1" s="6" t="s">
        <v>13</v>
      </c>
    </row>
    <row r="2" spans="1:7" ht="18.75" customHeight="1" thickTop="1" x14ac:dyDescent="0.25">
      <c r="A2" s="20" t="s">
        <v>14</v>
      </c>
      <c r="B2" s="42">
        <f ca="1">INDIRECT(ADDRESS(Elenchi!F3,VLOOKUP(LEFT($A$1,LEN($A$1)-5),Elenchi!$A$2:$C$13,3,0),,,"CentriCosto"))</f>
        <v>4630.6644890736579</v>
      </c>
      <c r="C2" s="38">
        <f ca="1">INDIRECT(ADDRESS(Elenchi!G3,VLOOKUP(LEFT($A$1,LEN($A$1)-5),Elenchi!$A$2:$C$13,3,0),,,"CentriCosto"))</f>
        <v>14441.146221364286</v>
      </c>
      <c r="D2" s="38">
        <f ca="1">INDIRECT(ADDRESS(Elenchi!H3,VLOOKUP(LEFT($A$1,LEN($A$1)-5),Elenchi!$A$2:$C$13,3,0),,,"CentriCosto"))</f>
        <v>6865.08</v>
      </c>
      <c r="E2" s="38">
        <f ca="1">INDIRECT(ADDRESS(Elenchi!I3,VLOOKUP(LEFT($A$1,LEN($A$1)-5),Elenchi!$A$2:$C$13,3,0),,,"CentriCosto"))</f>
        <v>11024.25</v>
      </c>
      <c r="F2" s="38">
        <f ca="1">INDIRECT(ADDRESS(Elenchi!J3,VLOOKUP(LEFT($A$1,LEN($A$1)-5),Elenchi!$A$2:$C$13,3,0),,,"CentriCosto"))</f>
        <v>8110.22</v>
      </c>
      <c r="G2" s="39">
        <f ca="1">SUM(B2:F2)</f>
        <v>45071.360710437948</v>
      </c>
    </row>
    <row r="3" spans="1:7" ht="18.75" customHeight="1" x14ac:dyDescent="0.25">
      <c r="A3" s="23" t="s">
        <v>15</v>
      </c>
      <c r="B3" s="42">
        <f ca="1">INDIRECT(ADDRESS(Elenchi!F3+1,VLOOKUP(LEFT($A$1,LEN($A$1)-5),Elenchi!$A$2:$C$13,3,0),,,"CentriCosto"))</f>
        <v>4574.5</v>
      </c>
      <c r="C3" s="40">
        <f ca="1">INDIRECT(ADDRESS(Elenchi!G3+1,VLOOKUP(LEFT($A$1,LEN($A$1)-5),Elenchi!$A$2:$C$13,3,0),,,"CentriCosto"))</f>
        <v>4574.5</v>
      </c>
      <c r="D3" s="40">
        <f ca="1">INDIRECT(ADDRESS(Elenchi!H3+1,VLOOKUP(LEFT($A$1,LEN($A$1)-5),Elenchi!$A$2:$C$13,3,0),,,"CentriCosto"))</f>
        <v>0</v>
      </c>
      <c r="E3" s="40">
        <f ca="1">INDIRECT(ADDRESS(Elenchi!I3+1,VLOOKUP(LEFT($A$1,LEN($A$1)-5),Elenchi!$A$2:$C$13,3,0),,,"CentriCosto"))</f>
        <v>0</v>
      </c>
      <c r="F3" s="40">
        <f ca="1">INDIRECT(ADDRESS(Elenchi!J3+1,VLOOKUP(LEFT($A$1,LEN($A$1)-5),Elenchi!$A$2:$C$13,3,0),,,"CentriCosto"))</f>
        <v>0</v>
      </c>
      <c r="G3" s="41">
        <f t="shared" ref="G3:G4" ca="1" si="0">SUM(B3:F3)</f>
        <v>9149</v>
      </c>
    </row>
    <row r="4" spans="1:7" ht="18.75" customHeight="1" x14ac:dyDescent="0.25">
      <c r="A4" s="23" t="s">
        <v>16</v>
      </c>
      <c r="B4" s="42">
        <f ca="1">B3-B2</f>
        <v>-56.164489073657933</v>
      </c>
      <c r="C4" s="42">
        <f t="shared" ref="C4:F4" ca="1" si="1">C3-C2</f>
        <v>-9866.6462213642862</v>
      </c>
      <c r="D4" s="42">
        <f t="shared" ca="1" si="1"/>
        <v>-6865.08</v>
      </c>
      <c r="E4" s="42">
        <f t="shared" ca="1" si="1"/>
        <v>-11024.25</v>
      </c>
      <c r="F4" s="42">
        <f t="shared" ca="1" si="1"/>
        <v>-8110.22</v>
      </c>
      <c r="G4" s="43">
        <f t="shared" ca="1" si="0"/>
        <v>-35922.360710437948</v>
      </c>
    </row>
    <row r="5" spans="1:7" ht="18.75" customHeight="1" x14ac:dyDescent="0.25">
      <c r="A5" s="26" t="s">
        <v>17</v>
      </c>
      <c r="B5" s="44">
        <f ca="1">(B3-B2)/B2</f>
        <v>-1.2128818489480624E-2</v>
      </c>
      <c r="C5" s="44">
        <f t="shared" ref="C5:G5" ca="1" si="2">(C3-C2)/C2</f>
        <v>-0.68323151570666407</v>
      </c>
      <c r="D5" s="44">
        <f t="shared" ca="1" si="2"/>
        <v>-1</v>
      </c>
      <c r="E5" s="44">
        <f t="shared" ca="1" si="2"/>
        <v>-1</v>
      </c>
      <c r="F5" s="44">
        <f t="shared" ca="1" si="2"/>
        <v>-1</v>
      </c>
      <c r="G5" s="45">
        <f t="shared" ca="1" si="2"/>
        <v>-0.79701078787529911</v>
      </c>
    </row>
    <row r="6" spans="1:7" ht="15.75" thickBot="1" x14ac:dyDescent="0.3">
      <c r="A6" s="51" t="s">
        <v>18</v>
      </c>
      <c r="B6" s="52"/>
      <c r="C6" s="52"/>
      <c r="D6" s="52"/>
      <c r="E6" s="52"/>
      <c r="F6" s="52"/>
      <c r="G6" s="52"/>
    </row>
    <row r="7" spans="1:7" ht="18.75" customHeight="1" thickTop="1" x14ac:dyDescent="0.25">
      <c r="A7" s="20" t="s">
        <v>14</v>
      </c>
      <c r="B7" s="53">
        <f ca="1">SUM(INDIRECT(ADDRESS(Elenchi!F3,VLOOKUP(LEFT($A$1,LEN($A$1)-5),Elenchi!$A$2:$C$13,3,0),,,"CentriCosto")):INDIRECT(ADDRESS(Elenchi!F3,Elenchi!$C$2,,,"CentriCosto")))</f>
        <v>8951.8759161024755</v>
      </c>
      <c r="C7" s="46">
        <f ca="1">SUM(INDIRECT(ADDRESS(Elenchi!G3,VLOOKUP(LEFT($A$1,LEN($A$1)-5),Elenchi!$A$2:$C$13,3,0),,,"CentriCosto")):INDIRECT(ADDRESS(Elenchi!G3,Elenchi!$C$2,,,"CentriCosto")))</f>
        <v>28230.270953143066</v>
      </c>
      <c r="D7" s="46">
        <f ca="1">SUM(INDIRECT(ADDRESS(Elenchi!H3,VLOOKUP(LEFT($A$1,LEN($A$1)-5),Elenchi!$A$2:$C$13,3,0),,,"CentriCosto")):INDIRECT(ADDRESS(Elenchi!H3,Elenchi!$C$2,,,"CentriCosto")))</f>
        <v>13205.16</v>
      </c>
      <c r="E7" s="46">
        <f ca="1">SUM(INDIRECT(ADDRESS(Elenchi!I3,VLOOKUP(LEFT($A$1,LEN($A$1)-5),Elenchi!$A$2:$C$13,3,0),,,"CentriCosto")):INDIRECT(ADDRESS(Elenchi!I3,Elenchi!$C$2,,,"CentriCosto")))</f>
        <v>21063.5</v>
      </c>
      <c r="F7" s="46">
        <f ca="1">SUM(INDIRECT(ADDRESS(Elenchi!J3,VLOOKUP(LEFT($A$1,LEN($A$1)-5),Elenchi!$A$2:$C$13,3,0),,,"CentriCosto")):INDIRECT(ADDRESS(Elenchi!J3,Elenchi!$C$2,,,"CentriCosto")))</f>
        <v>15805.44</v>
      </c>
      <c r="G7" s="47">
        <f ca="1">SUM(B7:F7)</f>
        <v>87256.246869245544</v>
      </c>
    </row>
    <row r="8" spans="1:7" ht="18.75" customHeight="1" x14ac:dyDescent="0.25">
      <c r="A8" s="23" t="s">
        <v>15</v>
      </c>
      <c r="B8" s="54">
        <f ca="1">SUM(INDIRECT(ADDRESS(Elenchi!F3+1,VLOOKUP(LEFT($A$1,LEN($A$1)-5),Elenchi!$A$2:$C$13,3,0),,,"CentriCosto")):INDIRECT(ADDRESS(Elenchi!F3+1,Elenchi!$C$2,,,"CentriCosto")))</f>
        <v>8809.7999999999993</v>
      </c>
      <c r="C8" s="48">
        <f ca="1">SUM(INDIRECT(ADDRESS(Elenchi!G3+1,VLOOKUP(LEFT($A$1,LEN($A$1)-5),Elenchi!$A$2:$C$13,3,0),,,"CentriCosto")):INDIRECT(ADDRESS(Elenchi!G3+1,Elenchi!$C$2,,,"CentriCosto")))</f>
        <v>8809.7999999999993</v>
      </c>
      <c r="D8" s="48">
        <f ca="1">SUM(INDIRECT(ADDRESS(Elenchi!H3+1,VLOOKUP(LEFT($A$1,LEN($A$1)-5),Elenchi!$A$2:$C$13,3,0),,,"CentriCosto")):INDIRECT(ADDRESS(Elenchi!H3+1,Elenchi!$C$2,,,"CentriCosto")))</f>
        <v>605.59</v>
      </c>
      <c r="E8" s="48">
        <f ca="1">SUM(INDIRECT(ADDRESS(Elenchi!I3+1,VLOOKUP(LEFT($A$1,LEN($A$1)-5),Elenchi!$A$2:$C$13,3,0),,,"CentriCosto")):INDIRECT(ADDRESS(Elenchi!I3+1,Elenchi!$C$2,,,"CentriCosto")))</f>
        <v>1194.7400000000002</v>
      </c>
      <c r="F8" s="48">
        <f ca="1">SUM(INDIRECT(ADDRESS(Elenchi!J3+1,VLOOKUP(LEFT($A$1,LEN($A$1)-5),Elenchi!$A$2:$C$13,3,0),,,"CentriCosto")):INDIRECT(ADDRESS(Elenchi!J3+1,Elenchi!$C$2,,,"CentriCosto")))</f>
        <v>5074.72</v>
      </c>
      <c r="G8" s="49">
        <f t="shared" ref="G8" ca="1" si="3">SUM(B8:F8)</f>
        <v>24494.65</v>
      </c>
    </row>
    <row r="9" spans="1:7" ht="18.75" customHeight="1" x14ac:dyDescent="0.25">
      <c r="A9" s="23" t="s">
        <v>16</v>
      </c>
      <c r="B9" s="42">
        <f ca="1">B8-B7</f>
        <v>-142.07591610247619</v>
      </c>
      <c r="C9" s="42">
        <f t="shared" ref="C9:G9" ca="1" si="4">C8-C7</f>
        <v>-19420.470953143067</v>
      </c>
      <c r="D9" s="42">
        <f t="shared" ca="1" si="4"/>
        <v>-12599.57</v>
      </c>
      <c r="E9" s="42">
        <f t="shared" ca="1" si="4"/>
        <v>-19868.759999999998</v>
      </c>
      <c r="F9" s="42">
        <f t="shared" ca="1" si="4"/>
        <v>-10730.720000000001</v>
      </c>
      <c r="G9" s="43">
        <f t="shared" ca="1" si="4"/>
        <v>-62761.596869245543</v>
      </c>
    </row>
    <row r="10" spans="1:7" ht="18.75" customHeight="1" thickBot="1" x14ac:dyDescent="0.3">
      <c r="A10" s="30" t="s">
        <v>17</v>
      </c>
      <c r="B10" s="50">
        <f ca="1">(B8-B7)/B7</f>
        <v>-1.5871077462871502E-2</v>
      </c>
      <c r="C10" s="50">
        <f t="shared" ref="C10:G10" ca="1" si="5">(C8-C7)/C7</f>
        <v>-0.68793073170914265</v>
      </c>
      <c r="D10" s="50">
        <f t="shared" ca="1" si="5"/>
        <v>-0.95413989682820954</v>
      </c>
      <c r="E10" s="50">
        <f t="shared" ca="1" si="5"/>
        <v>-0.9432791321480285</v>
      </c>
      <c r="F10" s="50">
        <f t="shared" ca="1" si="5"/>
        <v>-0.67892573696145131</v>
      </c>
      <c r="G10" s="31">
        <f t="shared" ca="1" si="5"/>
        <v>-0.71927912466020338</v>
      </c>
    </row>
    <row r="11" spans="1:7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20.28515625" customWidth="1"/>
    <col min="2" max="2" width="17.140625" customWidth="1"/>
    <col min="3" max="3" width="16" customWidth="1"/>
    <col min="4" max="4" width="13.42578125" customWidth="1"/>
    <col min="5" max="5" width="16.140625" customWidth="1"/>
    <col min="6" max="6" width="18.7109375" customWidth="1"/>
    <col min="7" max="7" width="16" customWidth="1"/>
  </cols>
  <sheetData>
    <row r="1" spans="1:7" ht="22.5" thickTop="1" thickBot="1" x14ac:dyDescent="0.3">
      <c r="A1" s="32" t="str">
        <f ca="1">MID(CELL("nomefile",A1),FIND("]",CELL("nomefile",A1))+1,30)&amp;" "&amp;Elenchi!D2</f>
        <v>Aprile 2017</v>
      </c>
      <c r="B1" s="16" t="str">
        <f>Elenchi!F2</f>
        <v>Logistica</v>
      </c>
      <c r="C1" s="16" t="str">
        <f>Elenchi!G2</f>
        <v>Produzione</v>
      </c>
      <c r="D1" s="16" t="str">
        <f>Elenchi!H2</f>
        <v>R&amp;S</v>
      </c>
      <c r="E1" s="16" t="str">
        <f>Elenchi!I2</f>
        <v>Commerciale</v>
      </c>
      <c r="F1" s="16" t="str">
        <f>Elenchi!J2</f>
        <v>Servizi generali</v>
      </c>
      <c r="G1" s="6" t="s">
        <v>13</v>
      </c>
    </row>
    <row r="2" spans="1:7" ht="15.75" thickTop="1" x14ac:dyDescent="0.25">
      <c r="A2" s="20" t="s">
        <v>14</v>
      </c>
      <c r="B2" s="21">
        <f ca="1">INDIRECT(ADDRESS(Elenchi!F3,VLOOKUP(LEFT($A$1,LEN($A$1)-5),Elenchi!$A$2:$C$13,3,0),,,"CentriCosto"))</f>
        <v>4496.4388007552061</v>
      </c>
      <c r="C2" s="21">
        <f ca="1">INDIRECT(ADDRESS(Elenchi!G3,VLOOKUP(LEFT($A$1,LEN($A$1)-5),Elenchi!$A$2:$C$13,3,0),,,"CentriCosto"))</f>
        <v>18123.088878049413</v>
      </c>
      <c r="D2" s="21">
        <f ca="1">INDIRECT(ADDRESS(Elenchi!H3,VLOOKUP(LEFT($A$1,LEN($A$1)-5),Elenchi!$A$2:$C$13,3,0),,,"CentriCosto"))</f>
        <v>11380.08</v>
      </c>
      <c r="E2" s="21">
        <f ca="1">INDIRECT(ADDRESS(Elenchi!I3,VLOOKUP(LEFT($A$1,LEN($A$1)-5),Elenchi!$A$2:$C$13,3,0),,,"CentriCosto"))</f>
        <v>10695.25</v>
      </c>
      <c r="F2" s="21">
        <f ca="1">INDIRECT(ADDRESS(Elenchi!J3,VLOOKUP(LEFT($A$1,LEN($A$1)-5),Elenchi!$A$2:$C$13,3,0),,,"CentriCosto"))</f>
        <v>12948.22</v>
      </c>
      <c r="G2" s="22">
        <f ca="1">SUM(B2:F2)</f>
        <v>57643.077678804621</v>
      </c>
    </row>
    <row r="3" spans="1:7" x14ac:dyDescent="0.25">
      <c r="A3" s="23" t="s">
        <v>15</v>
      </c>
      <c r="B3" s="24">
        <f ca="1">INDIRECT(ADDRESS(Elenchi!F3+1,VLOOKUP(LEFT($A$1,LEN($A$1)-5),Elenchi!$A$2:$C$13,3,0),,,"CentriCosto"))</f>
        <v>4512.5</v>
      </c>
      <c r="C3" s="24">
        <f ca="1">INDIRECT(ADDRESS(Elenchi!G3+1,VLOOKUP(LEFT($A$1,LEN($A$1)-5),Elenchi!$A$2:$C$13,3,0),,,"CentriCosto"))</f>
        <v>4512.5</v>
      </c>
      <c r="D3" s="24">
        <f ca="1">INDIRECT(ADDRESS(Elenchi!H3+1,VLOOKUP(LEFT($A$1,LEN($A$1)-5),Elenchi!$A$2:$C$13,3,0),,,"CentriCosto"))</f>
        <v>0</v>
      </c>
      <c r="E3" s="24">
        <f ca="1">INDIRECT(ADDRESS(Elenchi!I3+1,VLOOKUP(LEFT($A$1,LEN($A$1)-5),Elenchi!$A$2:$C$13,3,0),,,"CentriCosto"))</f>
        <v>0</v>
      </c>
      <c r="F3" s="24">
        <f ca="1">INDIRECT(ADDRESS(Elenchi!J3+1,VLOOKUP(LEFT($A$1,LEN($A$1)-5),Elenchi!$A$2:$C$13,3,0),,,"CentriCosto"))</f>
        <v>0</v>
      </c>
      <c r="G3" s="24">
        <f t="shared" ref="G3:G4" ca="1" si="0">SUM(B3:F3)</f>
        <v>9025</v>
      </c>
    </row>
    <row r="4" spans="1:7" x14ac:dyDescent="0.25">
      <c r="A4" s="23" t="s">
        <v>16</v>
      </c>
      <c r="B4" s="25">
        <f ca="1">B3-B2</f>
        <v>16.061199244793897</v>
      </c>
      <c r="C4" s="25">
        <f t="shared" ref="C4:F4" ca="1" si="1">C3-C2</f>
        <v>-13610.588878049413</v>
      </c>
      <c r="D4" s="25">
        <f t="shared" ca="1" si="1"/>
        <v>-11380.08</v>
      </c>
      <c r="E4" s="25">
        <f t="shared" ca="1" si="1"/>
        <v>-10695.25</v>
      </c>
      <c r="F4" s="25">
        <f t="shared" ca="1" si="1"/>
        <v>-12948.22</v>
      </c>
      <c r="G4" s="25">
        <f t="shared" ca="1" si="0"/>
        <v>-48618.077678804621</v>
      </c>
    </row>
    <row r="5" spans="1:7" x14ac:dyDescent="0.25">
      <c r="A5" s="26" t="s">
        <v>17</v>
      </c>
      <c r="B5" s="27">
        <f ca="1">(B3-B2)/B2</f>
        <v>3.5719821744479908E-3</v>
      </c>
      <c r="C5" s="27">
        <f t="shared" ref="C5:G5" ca="1" si="2">(C3-C2)/C2</f>
        <v>-0.75100822876471596</v>
      </c>
      <c r="D5" s="27">
        <f t="shared" ca="1" si="2"/>
        <v>-1</v>
      </c>
      <c r="E5" s="27">
        <f t="shared" ca="1" si="2"/>
        <v>-1</v>
      </c>
      <c r="F5" s="27">
        <f t="shared" ca="1" si="2"/>
        <v>-1</v>
      </c>
      <c r="G5" s="27">
        <f t="shared" ca="1" si="2"/>
        <v>-0.84343306493299031</v>
      </c>
    </row>
    <row r="6" spans="1:7" ht="15.75" thickBot="1" x14ac:dyDescent="0.3">
      <c r="A6" s="17" t="s">
        <v>18</v>
      </c>
      <c r="B6" s="18"/>
      <c r="C6" s="18"/>
      <c r="D6" s="18"/>
      <c r="E6" s="18"/>
      <c r="F6" s="18"/>
      <c r="G6" s="19"/>
    </row>
    <row r="7" spans="1:7" ht="15.75" thickTop="1" x14ac:dyDescent="0.25">
      <c r="A7" s="20" t="s">
        <v>14</v>
      </c>
      <c r="B7" s="28">
        <f ca="1">SUM(INDIRECT(ADDRESS(Elenchi!F3,VLOOKUP(LEFT($A$1,LEN($A$1)-5),Elenchi!$A$2:$C$13,3,0),,,"CentriCosto")):INDIRECT(ADDRESS(Elenchi!F3,Elenchi!$C$2,,,"CentriCosto")))</f>
        <v>17817.969843259074</v>
      </c>
      <c r="C7" s="28">
        <f ca="1">SUM(INDIRECT(ADDRESS(Elenchi!G3,VLOOKUP(LEFT($A$1,LEN($A$1)-5),Elenchi!$A$2:$C$13,3,0),,,"CentriCosto")):INDIRECT(ADDRESS(Elenchi!G3,Elenchi!$C$2,,,"CentriCosto")))</f>
        <v>59840.304126542513</v>
      </c>
      <c r="D7" s="28">
        <f ca="1">SUM(INDIRECT(ADDRESS(Elenchi!H3,VLOOKUP(LEFT($A$1,LEN($A$1)-5),Elenchi!$A$2:$C$13,3,0),,,"CentriCosto")):INDIRECT(ADDRESS(Elenchi!H3,Elenchi!$C$2,,,"CentriCosto")))</f>
        <v>30875.32</v>
      </c>
      <c r="E7" s="28">
        <f ca="1">SUM(INDIRECT(ADDRESS(Elenchi!I3,VLOOKUP(LEFT($A$1,LEN($A$1)-5),Elenchi!$A$2:$C$13,3,0),,,"CentriCosto")):INDIRECT(ADDRESS(Elenchi!I3,Elenchi!$C$2,,,"CentriCosto")))</f>
        <v>41728</v>
      </c>
      <c r="F7" s="28">
        <f ca="1">SUM(INDIRECT(ADDRESS(Elenchi!J3,VLOOKUP(LEFT($A$1,LEN($A$1)-5),Elenchi!$A$2:$C$13,3,0),,,"CentriCosto")):INDIRECT(ADDRESS(Elenchi!J3,Elenchi!$C$2,,,"CentriCosto")))</f>
        <v>37808.880000000005</v>
      </c>
      <c r="G7" s="28">
        <f ca="1">SUM(B7:F7)</f>
        <v>188070.47396980159</v>
      </c>
    </row>
    <row r="8" spans="1:7" x14ac:dyDescent="0.25">
      <c r="A8" s="23" t="s">
        <v>15</v>
      </c>
      <c r="B8" s="29">
        <f ca="1">SUM(INDIRECT(ADDRESS(Elenchi!F3+1,VLOOKUP(LEFT($A$1,LEN($A$1)-5),Elenchi!$A$2:$C$13,3,0),,,"CentriCosto")):INDIRECT(ADDRESS(Elenchi!F3+1,Elenchi!$C$2,,,"CentriCosto")))</f>
        <v>17494.8</v>
      </c>
      <c r="C8" s="29">
        <f ca="1">SUM(INDIRECT(ADDRESS(Elenchi!G3+1,VLOOKUP(LEFT($A$1,LEN($A$1)-5),Elenchi!$A$2:$C$13,3,0),,,"CentriCosto")):INDIRECT(ADDRESS(Elenchi!G3+1,Elenchi!$C$2,,,"CentriCosto")))</f>
        <v>17494.8</v>
      </c>
      <c r="D8" s="29">
        <f ca="1">SUM(INDIRECT(ADDRESS(Elenchi!H3+1,VLOOKUP(LEFT($A$1,LEN($A$1)-5),Elenchi!$A$2:$C$13,3,0),,,"CentriCosto")):INDIRECT(ADDRESS(Elenchi!H3+1,Elenchi!$C$2,,,"CentriCosto")))</f>
        <v>605.59</v>
      </c>
      <c r="E8" s="29">
        <f ca="1">SUM(INDIRECT(ADDRESS(Elenchi!I3+1,VLOOKUP(LEFT($A$1,LEN($A$1)-5),Elenchi!$A$2:$C$13,3,0),,,"CentriCosto")):INDIRECT(ADDRESS(Elenchi!I3+1,Elenchi!$C$2,,,"CentriCosto")))</f>
        <v>1194.7400000000002</v>
      </c>
      <c r="F8" s="29">
        <f ca="1">SUM(INDIRECT(ADDRESS(Elenchi!J3+1,VLOOKUP(LEFT($A$1,LEN($A$1)-5),Elenchi!$A$2:$C$13,3,0),,,"CentriCosto")):INDIRECT(ADDRESS(Elenchi!J3+1,Elenchi!$C$2,,,"CentriCosto")))</f>
        <v>5074.72</v>
      </c>
      <c r="G8" s="29">
        <f t="shared" ref="G8" ca="1" si="3">SUM(B8:F8)</f>
        <v>41864.649999999994</v>
      </c>
    </row>
    <row r="9" spans="1:7" x14ac:dyDescent="0.25">
      <c r="A9" s="23" t="s">
        <v>16</v>
      </c>
      <c r="B9" s="25">
        <f ca="1">B8-B7</f>
        <v>-323.1698432590747</v>
      </c>
      <c r="C9" s="25">
        <f t="shared" ref="C9:G9" ca="1" si="4">C8-C7</f>
        <v>-42345.50412654251</v>
      </c>
      <c r="D9" s="25">
        <f t="shared" ca="1" si="4"/>
        <v>-30269.73</v>
      </c>
      <c r="E9" s="25">
        <f t="shared" ca="1" si="4"/>
        <v>-40533.26</v>
      </c>
      <c r="F9" s="25">
        <f t="shared" ca="1" si="4"/>
        <v>-32734.160000000003</v>
      </c>
      <c r="G9" s="25">
        <f t="shared" ca="1" si="4"/>
        <v>-146205.8239698016</v>
      </c>
    </row>
    <row r="10" spans="1:7" ht="15.75" thickBot="1" x14ac:dyDescent="0.3">
      <c r="A10" s="30" t="s">
        <v>17</v>
      </c>
      <c r="B10" s="31">
        <f ca="1">(B8-B7)/B7</f>
        <v>-1.813729881136469E-2</v>
      </c>
      <c r="C10" s="31">
        <f t="shared" ref="C10:G10" ca="1" si="5">(C8-C7)/C7</f>
        <v>-0.70764186019168174</v>
      </c>
      <c r="D10" s="31">
        <f t="shared" ca="1" si="5"/>
        <v>-0.98038595227515046</v>
      </c>
      <c r="E10" s="31">
        <f t="shared" ca="1" si="5"/>
        <v>-0.97136838573619633</v>
      </c>
      <c r="F10" s="31">
        <f t="shared" ca="1" si="5"/>
        <v>-0.86577967927111299</v>
      </c>
      <c r="G10" s="31">
        <f t="shared" ca="1" si="5"/>
        <v>-0.77739913599238242</v>
      </c>
    </row>
    <row r="11" spans="1:7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ColWidth="8.85546875" defaultRowHeight="15" x14ac:dyDescent="0.25"/>
  <cols>
    <col min="1" max="1" width="20.28515625" style="7" customWidth="1"/>
    <col min="2" max="2" width="17.140625" style="7" customWidth="1"/>
    <col min="3" max="3" width="16" style="7" customWidth="1"/>
    <col min="4" max="4" width="13.42578125" style="7" customWidth="1"/>
    <col min="5" max="5" width="16.140625" style="7" customWidth="1"/>
    <col min="6" max="6" width="18.7109375" style="7" customWidth="1"/>
    <col min="7" max="7" width="16" style="7" customWidth="1"/>
    <col min="8" max="16384" width="8.85546875" style="7"/>
  </cols>
  <sheetData>
    <row r="1" spans="1:7" ht="29.25" customHeight="1" thickTop="1" thickBot="1" x14ac:dyDescent="0.3">
      <c r="A1" s="32" t="str">
        <f ca="1">MID(CELL("nomefile",A1),FIND("]",CELL("nomefile",A1))+1,30)&amp;" "&amp;Elenchi!D2</f>
        <v>Giugno 2017</v>
      </c>
      <c r="B1" s="16" t="str">
        <f>Elenchi!F2</f>
        <v>Logistica</v>
      </c>
      <c r="C1" s="16" t="str">
        <f>Elenchi!G2</f>
        <v>Produzione</v>
      </c>
      <c r="D1" s="16" t="str">
        <f>Elenchi!H2</f>
        <v>R&amp;S</v>
      </c>
      <c r="E1" s="16" t="str">
        <f>Elenchi!I2</f>
        <v>Commerciale</v>
      </c>
      <c r="F1" s="16" t="str">
        <f>Elenchi!J2</f>
        <v>Servizi generali</v>
      </c>
      <c r="G1" s="6" t="s">
        <v>13</v>
      </c>
    </row>
    <row r="2" spans="1:7" ht="18.75" customHeight="1" thickTop="1" x14ac:dyDescent="0.25">
      <c r="A2" s="20" t="s">
        <v>14</v>
      </c>
      <c r="B2" s="21">
        <f ca="1">INDIRECT(ADDRESS(Elenchi!F3,VLOOKUP(LEFT($A$1,LEN($A$1)-5),Elenchi!$A$2:$C$13,3,0),,,"CentriCosto"))</f>
        <v>3820.5056606686794</v>
      </c>
      <c r="C2" s="21">
        <f ca="1">INDIRECT(ADDRESS(Elenchi!G3,VLOOKUP(LEFT($A$1,LEN($A$1)-5),Elenchi!$A$2:$C$13,3,0),,,"CentriCosto"))</f>
        <v>12557.818843756573</v>
      </c>
      <c r="D2" s="21">
        <f ca="1">INDIRECT(ADDRESS(Elenchi!H3,VLOOKUP(LEFT($A$1,LEN($A$1)-5),Elenchi!$A$2:$C$13,3,0),,,"CentriCosto"))</f>
        <v>6415.08</v>
      </c>
      <c r="E2" s="21">
        <f ca="1">INDIRECT(ADDRESS(Elenchi!I3,VLOOKUP(LEFT($A$1,LEN($A$1)-5),Elenchi!$A$2:$C$13,3,0),,,"CentriCosto"))</f>
        <v>60394.25</v>
      </c>
      <c r="F2" s="21">
        <f ca="1">INDIRECT(ADDRESS(Elenchi!J3,VLOOKUP(LEFT($A$1,LEN($A$1)-5),Elenchi!$A$2:$C$13,3,0),,,"CentriCosto"))</f>
        <v>14305.22</v>
      </c>
      <c r="G2" s="22">
        <f ca="1">SUM(B2:F2)</f>
        <v>97492.874504425257</v>
      </c>
    </row>
    <row r="3" spans="1:7" ht="18.75" customHeight="1" x14ac:dyDescent="0.25">
      <c r="A3" s="23" t="s">
        <v>15</v>
      </c>
      <c r="B3" s="24">
        <f ca="1">INDIRECT(ADDRESS(Elenchi!F3+1,VLOOKUP(LEFT($A$1,LEN($A$1)-5),Elenchi!$A$2:$C$13,3,0),,,"CentriCosto"))</f>
        <v>3722.5</v>
      </c>
      <c r="C3" s="24">
        <f ca="1">INDIRECT(ADDRESS(Elenchi!G3+1,VLOOKUP(LEFT($A$1,LEN($A$1)-5),Elenchi!$A$2:$C$13,3,0),,,"CentriCosto"))</f>
        <v>3722.5</v>
      </c>
      <c r="D3" s="24">
        <f ca="1">INDIRECT(ADDRESS(Elenchi!H3+1,VLOOKUP(LEFT($A$1,LEN($A$1)-5),Elenchi!$A$2:$C$13,3,0),,,"CentriCosto"))</f>
        <v>0</v>
      </c>
      <c r="E3" s="24">
        <f ca="1">INDIRECT(ADDRESS(Elenchi!I3+1,VLOOKUP(LEFT($A$1,LEN($A$1)-5),Elenchi!$A$2:$C$13,3,0),,,"CentriCosto"))</f>
        <v>0</v>
      </c>
      <c r="F3" s="24">
        <f ca="1">INDIRECT(ADDRESS(Elenchi!J3+1,VLOOKUP(LEFT($A$1,LEN($A$1)-5),Elenchi!$A$2:$C$13,3,0),,,"CentriCosto"))</f>
        <v>0</v>
      </c>
      <c r="G3" s="24">
        <f t="shared" ref="G3:G4" ca="1" si="0">SUM(B3:F3)</f>
        <v>7445</v>
      </c>
    </row>
    <row r="4" spans="1:7" ht="18.75" customHeight="1" x14ac:dyDescent="0.25">
      <c r="A4" s="23" t="s">
        <v>16</v>
      </c>
      <c r="B4" s="25">
        <f ca="1">B3-B2</f>
        <v>-98.005660668679411</v>
      </c>
      <c r="C4" s="25">
        <f t="shared" ref="C4:F4" ca="1" si="1">C3-C2</f>
        <v>-8835.3188437565732</v>
      </c>
      <c r="D4" s="25">
        <f t="shared" ca="1" si="1"/>
        <v>-6415.08</v>
      </c>
      <c r="E4" s="25">
        <f t="shared" ca="1" si="1"/>
        <v>-60394.25</v>
      </c>
      <c r="F4" s="25">
        <f t="shared" ca="1" si="1"/>
        <v>-14305.22</v>
      </c>
      <c r="G4" s="25">
        <f t="shared" ca="1" si="0"/>
        <v>-90047.874504425257</v>
      </c>
    </row>
    <row r="5" spans="1:7" ht="18.75" customHeight="1" x14ac:dyDescent="0.25">
      <c r="A5" s="26" t="s">
        <v>17</v>
      </c>
      <c r="B5" s="27">
        <f ca="1">(B3-B2)/B2</f>
        <v>-2.565253643716002E-2</v>
      </c>
      <c r="C5" s="27">
        <f t="shared" ref="C5:G5" ca="1" si="2">(C3-C2)/C2</f>
        <v>-0.70357113394331761</v>
      </c>
      <c r="D5" s="27">
        <f t="shared" ca="1" si="2"/>
        <v>-1</v>
      </c>
      <c r="E5" s="27">
        <f t="shared" ca="1" si="2"/>
        <v>-1</v>
      </c>
      <c r="F5" s="27">
        <f t="shared" ca="1" si="2"/>
        <v>-1</v>
      </c>
      <c r="G5" s="27">
        <f t="shared" ca="1" si="2"/>
        <v>-0.92363544476614989</v>
      </c>
    </row>
    <row r="6" spans="1:7" ht="15.75" thickBot="1" x14ac:dyDescent="0.3">
      <c r="A6" s="17" t="s">
        <v>18</v>
      </c>
      <c r="B6" s="18"/>
      <c r="C6" s="18"/>
      <c r="D6" s="18"/>
      <c r="E6" s="18"/>
      <c r="F6" s="18"/>
      <c r="G6" s="19"/>
    </row>
    <row r="7" spans="1:7" ht="18.75" customHeight="1" thickTop="1" x14ac:dyDescent="0.25">
      <c r="A7" s="20" t="s">
        <v>14</v>
      </c>
      <c r="B7" s="28">
        <f ca="1">SUM(INDIRECT(ADDRESS(Elenchi!F3,VLOOKUP(LEFT($A$1,LEN($A$1)-5),Elenchi!$A$2:$C$13,3,0),,,"CentriCosto")):INDIRECT(ADDRESS(Elenchi!F3,Elenchi!$C$2,,,"CentriCosto")))</f>
        <v>25567.460015191937</v>
      </c>
      <c r="C7" s="28">
        <f ca="1">SUM(INDIRECT(ADDRESS(Elenchi!G3,VLOOKUP(LEFT($A$1,LEN($A$1)-5),Elenchi!$A$2:$C$13,3,0),,,"CentriCosto")):INDIRECT(ADDRESS(Elenchi!G3,Elenchi!$C$2,,,"CentriCosto")))</f>
        <v>85722.7878847299</v>
      </c>
      <c r="D7" s="28">
        <f ca="1">SUM(INDIRECT(ADDRESS(Elenchi!H3,VLOOKUP(LEFT($A$1,LEN($A$1)-5),Elenchi!$A$2:$C$13,3,0),,,"CentriCosto")):INDIRECT(ADDRESS(Elenchi!H3,Elenchi!$C$2,,,"CentriCosto")))</f>
        <v>43630.48</v>
      </c>
      <c r="E7" s="28">
        <f ca="1">SUM(INDIRECT(ADDRESS(Elenchi!I3,VLOOKUP(LEFT($A$1,LEN($A$1)-5),Elenchi!$A$2:$C$13,3,0),,,"CentriCosto")):INDIRECT(ADDRESS(Elenchi!I3,Elenchi!$C$2,,,"CentriCosto")))</f>
        <v>112161.5</v>
      </c>
      <c r="F7" s="28">
        <f ca="1">SUM(INDIRECT(ADDRESS(Elenchi!J3,VLOOKUP(LEFT($A$1,LEN($A$1)-5),Elenchi!$A$2:$C$13,3,0),,,"CentriCosto")):INDIRECT(ADDRESS(Elenchi!J3,Elenchi!$C$2,,,"CentriCosto")))</f>
        <v>59979.320000000007</v>
      </c>
      <c r="G7" s="28">
        <f ca="1">SUM(B7:F7)</f>
        <v>327061.54789992183</v>
      </c>
    </row>
    <row r="8" spans="1:7" ht="18.75" customHeight="1" x14ac:dyDescent="0.25">
      <c r="A8" s="23" t="s">
        <v>15</v>
      </c>
      <c r="B8" s="29">
        <f ca="1">SUM(INDIRECT(ADDRESS(Elenchi!F3+1,VLOOKUP(LEFT($A$1,LEN($A$1)-5),Elenchi!$A$2:$C$13,3,0),,,"CentriCosto")):INDIRECT(ADDRESS(Elenchi!F3+1,Elenchi!$C$2,,,"CentriCosto")))</f>
        <v>24729.8</v>
      </c>
      <c r="C8" s="29">
        <f ca="1">SUM(INDIRECT(ADDRESS(Elenchi!G3+1,VLOOKUP(LEFT($A$1,LEN($A$1)-5),Elenchi!$A$2:$C$13,3,0),,,"CentriCosto")):INDIRECT(ADDRESS(Elenchi!G3+1,Elenchi!$C$2,,,"CentriCosto")))</f>
        <v>24729.8</v>
      </c>
      <c r="D8" s="29">
        <f ca="1">SUM(INDIRECT(ADDRESS(Elenchi!H3+1,VLOOKUP(LEFT($A$1,LEN($A$1)-5),Elenchi!$A$2:$C$13,3,0),,,"CentriCosto")):INDIRECT(ADDRESS(Elenchi!H3+1,Elenchi!$C$2,,,"CentriCosto")))</f>
        <v>605.59</v>
      </c>
      <c r="E8" s="29">
        <f ca="1">SUM(INDIRECT(ADDRESS(Elenchi!I3+1,VLOOKUP(LEFT($A$1,LEN($A$1)-5),Elenchi!$A$2:$C$13,3,0),,,"CentriCosto")):INDIRECT(ADDRESS(Elenchi!I3+1,Elenchi!$C$2,,,"CentriCosto")))</f>
        <v>1194.7400000000002</v>
      </c>
      <c r="F8" s="29">
        <f ca="1">SUM(INDIRECT(ADDRESS(Elenchi!J3+1,VLOOKUP(LEFT($A$1,LEN($A$1)-5),Elenchi!$A$2:$C$13,3,0),,,"CentriCosto")):INDIRECT(ADDRESS(Elenchi!J3+1,Elenchi!$C$2,,,"CentriCosto")))</f>
        <v>5074.72</v>
      </c>
      <c r="G8" s="29">
        <f t="shared" ref="G8" ca="1" si="3">SUM(B8:F8)</f>
        <v>56334.649999999994</v>
      </c>
    </row>
    <row r="9" spans="1:7" ht="18.75" customHeight="1" x14ac:dyDescent="0.25">
      <c r="A9" s="23" t="s">
        <v>16</v>
      </c>
      <c r="B9" s="25">
        <f ca="1">B8-B7</f>
        <v>-837.66001519193742</v>
      </c>
      <c r="C9" s="25">
        <f t="shared" ref="C9:G9" ca="1" si="4">C8-C7</f>
        <v>-60992.987884729897</v>
      </c>
      <c r="D9" s="25">
        <f t="shared" ca="1" si="4"/>
        <v>-43024.890000000007</v>
      </c>
      <c r="E9" s="25">
        <f t="shared" ca="1" si="4"/>
        <v>-110966.76</v>
      </c>
      <c r="F9" s="25">
        <f t="shared" ca="1" si="4"/>
        <v>-54904.600000000006</v>
      </c>
      <c r="G9" s="25">
        <f t="shared" ca="1" si="4"/>
        <v>-270726.89789992187</v>
      </c>
    </row>
    <row r="10" spans="1:7" ht="18.75" customHeight="1" thickBot="1" x14ac:dyDescent="0.3">
      <c r="A10" s="30" t="s">
        <v>17</v>
      </c>
      <c r="B10" s="31">
        <f ca="1">(B8-B7)/B7</f>
        <v>-3.2762738836560536E-2</v>
      </c>
      <c r="C10" s="31">
        <f t="shared" ref="C10:G10" ca="1" si="5">(C8-C7)/C7</f>
        <v>-0.71151428213867962</v>
      </c>
      <c r="D10" s="31">
        <f t="shared" ca="1" si="5"/>
        <v>-0.98612002434994994</v>
      </c>
      <c r="E10" s="31">
        <f t="shared" ca="1" si="5"/>
        <v>-0.98934803831974427</v>
      </c>
      <c r="F10" s="31">
        <f t="shared" ca="1" si="5"/>
        <v>-0.91539217183522581</v>
      </c>
      <c r="G10" s="31">
        <f t="shared" ca="1" si="5"/>
        <v>-0.82775520276924175</v>
      </c>
    </row>
    <row r="11" spans="1:7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pageSetUpPr fitToPage="1"/>
  </sheetPr>
  <dimension ref="A1:O368"/>
  <sheetViews>
    <sheetView workbookViewId="0"/>
  </sheetViews>
  <sheetFormatPr defaultColWidth="9.7109375" defaultRowHeight="15" x14ac:dyDescent="0.25"/>
  <cols>
    <col min="1" max="1" width="38.85546875" style="1" customWidth="1"/>
    <col min="2" max="2" width="9" style="37" customWidth="1"/>
    <col min="3" max="14" width="10.7109375" style="1" customWidth="1"/>
    <col min="15" max="15" width="13.42578125" style="1" customWidth="1"/>
    <col min="16" max="16384" width="9.7109375" style="1"/>
  </cols>
  <sheetData>
    <row r="1" spans="1:15" customFormat="1" ht="31.5" customHeight="1" x14ac:dyDescent="0.25">
      <c r="A1" s="33" t="s">
        <v>44</v>
      </c>
      <c r="B1" s="34" t="s">
        <v>96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6</v>
      </c>
      <c r="J1" s="34" t="s">
        <v>7</v>
      </c>
      <c r="K1" s="34" t="s">
        <v>8</v>
      </c>
      <c r="L1" s="34" t="s">
        <v>9</v>
      </c>
      <c r="M1" s="34" t="s">
        <v>10</v>
      </c>
      <c r="N1" s="34" t="s">
        <v>11</v>
      </c>
      <c r="O1" s="34" t="s">
        <v>12</v>
      </c>
    </row>
    <row r="2" spans="1:15" customFormat="1" x14ac:dyDescent="0.25">
      <c r="A2" s="10" t="s">
        <v>45</v>
      </c>
      <c r="B2" s="35" t="s">
        <v>93</v>
      </c>
      <c r="C2" s="1">
        <v>119.6</v>
      </c>
      <c r="D2" s="1">
        <v>0</v>
      </c>
      <c r="E2" s="1">
        <v>92</v>
      </c>
      <c r="F2" s="1"/>
      <c r="G2" s="1"/>
      <c r="H2" s="1">
        <v>85</v>
      </c>
      <c r="I2" s="1"/>
      <c r="J2" s="1"/>
      <c r="K2" s="1">
        <v>96</v>
      </c>
      <c r="L2" s="1"/>
      <c r="M2" s="1"/>
      <c r="N2" s="1">
        <v>110</v>
      </c>
      <c r="O2" s="2">
        <v>502.6</v>
      </c>
    </row>
    <row r="3" spans="1:15" customFormat="1" x14ac:dyDescent="0.25">
      <c r="A3" s="10"/>
      <c r="B3" s="35" t="s">
        <v>94</v>
      </c>
      <c r="C3" s="1">
        <v>110</v>
      </c>
      <c r="D3" s="1"/>
      <c r="E3" s="1">
        <v>110</v>
      </c>
      <c r="F3" s="1">
        <v>0</v>
      </c>
      <c r="G3" s="1">
        <v>0</v>
      </c>
      <c r="H3" s="1">
        <v>110</v>
      </c>
      <c r="I3" s="1">
        <v>0</v>
      </c>
      <c r="J3" s="1">
        <v>0</v>
      </c>
      <c r="K3" s="1">
        <v>110</v>
      </c>
      <c r="L3" s="1">
        <v>0</v>
      </c>
      <c r="M3" s="1">
        <v>0</v>
      </c>
      <c r="N3" s="1">
        <v>110</v>
      </c>
      <c r="O3" s="2">
        <v>550</v>
      </c>
    </row>
    <row r="4" spans="1:15" customFormat="1" x14ac:dyDescent="0.25">
      <c r="A4" s="10"/>
      <c r="B4" s="35" t="s">
        <v>95</v>
      </c>
      <c r="C4" s="1">
        <v>9.5999999999999943</v>
      </c>
      <c r="D4" s="1">
        <v>0</v>
      </c>
      <c r="E4" s="1">
        <v>-18</v>
      </c>
      <c r="F4" s="1">
        <v>0</v>
      </c>
      <c r="G4" s="1">
        <v>0</v>
      </c>
      <c r="H4" s="1">
        <v>-25</v>
      </c>
      <c r="I4" s="1">
        <v>0</v>
      </c>
      <c r="J4" s="1">
        <v>0</v>
      </c>
      <c r="K4" s="1">
        <v>-14</v>
      </c>
      <c r="L4" s="1">
        <v>0</v>
      </c>
      <c r="M4" s="1">
        <v>0</v>
      </c>
      <c r="N4" s="1">
        <v>0</v>
      </c>
      <c r="O4" s="2">
        <v>-47.400000000000006</v>
      </c>
    </row>
    <row r="5" spans="1:15" customFormat="1" x14ac:dyDescent="0.25">
      <c r="A5" s="10" t="s">
        <v>46</v>
      </c>
      <c r="B5" s="35" t="s">
        <v>93</v>
      </c>
      <c r="C5" s="1">
        <v>0</v>
      </c>
      <c r="D5" s="1">
        <v>107.56366545105746</v>
      </c>
      <c r="E5" s="1"/>
      <c r="F5" s="1">
        <v>109.15554463913128</v>
      </c>
      <c r="G5" s="1"/>
      <c r="H5" s="1">
        <v>93.822514463802406</v>
      </c>
      <c r="I5" s="1"/>
      <c r="J5" s="1">
        <v>111.92102038769485</v>
      </c>
      <c r="K5" s="1">
        <v>112</v>
      </c>
      <c r="L5" s="1">
        <v>94.440524869577544</v>
      </c>
      <c r="M5" s="1"/>
      <c r="N5" s="1">
        <v>87.008449241574425</v>
      </c>
      <c r="O5" s="2">
        <v>715.91171905283795</v>
      </c>
    </row>
    <row r="6" spans="1:15" customFormat="1" x14ac:dyDescent="0.25">
      <c r="A6" s="10"/>
      <c r="B6" s="35" t="s">
        <v>94</v>
      </c>
      <c r="C6" s="1">
        <v>0</v>
      </c>
      <c r="D6" s="1">
        <v>100</v>
      </c>
      <c r="E6" s="1">
        <v>0</v>
      </c>
      <c r="F6" s="1">
        <v>100</v>
      </c>
      <c r="G6" s="1">
        <v>0</v>
      </c>
      <c r="H6" s="1">
        <v>100</v>
      </c>
      <c r="I6" s="1">
        <v>0</v>
      </c>
      <c r="J6" s="1">
        <v>100</v>
      </c>
      <c r="K6" s="1">
        <v>0</v>
      </c>
      <c r="L6" s="1">
        <v>100</v>
      </c>
      <c r="M6" s="1">
        <v>0</v>
      </c>
      <c r="N6" s="1">
        <v>100</v>
      </c>
      <c r="O6" s="2">
        <v>600</v>
      </c>
    </row>
    <row r="7" spans="1:15" customFormat="1" x14ac:dyDescent="0.25">
      <c r="A7" s="10"/>
      <c r="B7" s="35" t="s">
        <v>95</v>
      </c>
      <c r="C7" s="1">
        <v>0</v>
      </c>
      <c r="D7" s="1">
        <v>7.5636654510574601</v>
      </c>
      <c r="E7" s="1">
        <v>0</v>
      </c>
      <c r="F7" s="1">
        <v>9.1555446391312785</v>
      </c>
      <c r="G7" s="1">
        <v>0</v>
      </c>
      <c r="H7" s="1">
        <v>-6.1774855361975938</v>
      </c>
      <c r="I7" s="1">
        <v>0</v>
      </c>
      <c r="J7" s="1">
        <v>11.921020387694853</v>
      </c>
      <c r="K7" s="1">
        <v>112</v>
      </c>
      <c r="L7" s="1">
        <v>-5.5594751304224559</v>
      </c>
      <c r="M7" s="1">
        <v>0</v>
      </c>
      <c r="N7" s="1">
        <v>-12.991550758425575</v>
      </c>
      <c r="O7" s="2">
        <v>115.91171905283798</v>
      </c>
    </row>
    <row r="8" spans="1:15" customFormat="1" x14ac:dyDescent="0.25">
      <c r="A8" s="10" t="s">
        <v>47</v>
      </c>
      <c r="B8" s="35" t="s">
        <v>93</v>
      </c>
      <c r="C8" s="1">
        <v>75</v>
      </c>
      <c r="D8" s="1">
        <v>0</v>
      </c>
      <c r="E8" s="1">
        <v>75</v>
      </c>
      <c r="F8" s="1">
        <v>0</v>
      </c>
      <c r="G8" s="1">
        <v>75</v>
      </c>
      <c r="H8" s="1">
        <v>0</v>
      </c>
      <c r="I8" s="1">
        <v>75</v>
      </c>
      <c r="J8" s="1">
        <v>0</v>
      </c>
      <c r="K8" s="1">
        <v>75</v>
      </c>
      <c r="L8" s="1">
        <v>0</v>
      </c>
      <c r="M8" s="1">
        <v>75</v>
      </c>
      <c r="N8" s="1">
        <v>0</v>
      </c>
      <c r="O8" s="2">
        <v>450</v>
      </c>
    </row>
    <row r="9" spans="1:15" customFormat="1" x14ac:dyDescent="0.25">
      <c r="A9" s="10"/>
      <c r="B9" s="35" t="s">
        <v>94</v>
      </c>
      <c r="C9" s="1">
        <v>62.800000000000004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2">
        <v>62.800000000000004</v>
      </c>
    </row>
    <row r="10" spans="1:15" customFormat="1" x14ac:dyDescent="0.25">
      <c r="A10" s="10"/>
      <c r="B10" s="35" t="s">
        <v>95</v>
      </c>
      <c r="C10" s="1">
        <v>12.199999999999996</v>
      </c>
      <c r="D10" s="1">
        <v>0</v>
      </c>
      <c r="E10" s="1">
        <v>75</v>
      </c>
      <c r="F10" s="1">
        <v>0</v>
      </c>
      <c r="G10" s="1">
        <v>75</v>
      </c>
      <c r="H10" s="1">
        <v>0</v>
      </c>
      <c r="I10" s="1">
        <v>75</v>
      </c>
      <c r="J10" s="1">
        <v>0</v>
      </c>
      <c r="K10" s="1">
        <v>75</v>
      </c>
      <c r="L10" s="1">
        <v>0</v>
      </c>
      <c r="M10" s="1">
        <v>75</v>
      </c>
      <c r="N10" s="1">
        <v>0</v>
      </c>
      <c r="O10" s="2">
        <v>387.2</v>
      </c>
    </row>
    <row r="11" spans="1:15" customFormat="1" x14ac:dyDescent="0.25">
      <c r="A11" s="10" t="s">
        <v>48</v>
      </c>
      <c r="B11" s="35" t="s">
        <v>93</v>
      </c>
      <c r="C11" s="1">
        <v>50</v>
      </c>
      <c r="D11" s="1">
        <v>50</v>
      </c>
      <c r="E11" s="1">
        <v>50</v>
      </c>
      <c r="F11" s="1">
        <v>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">
        <v>50</v>
      </c>
      <c r="M11" s="1">
        <v>50</v>
      </c>
      <c r="N11" s="1">
        <v>50</v>
      </c>
      <c r="O11" s="2">
        <v>550</v>
      </c>
    </row>
    <row r="12" spans="1:15" customFormat="1" x14ac:dyDescent="0.25">
      <c r="A12" s="10"/>
      <c r="B12" s="35" t="s">
        <v>94</v>
      </c>
      <c r="C12" s="1">
        <v>50</v>
      </c>
      <c r="D12" s="1">
        <v>50</v>
      </c>
      <c r="E12" s="1">
        <v>50</v>
      </c>
      <c r="F12" s="1">
        <v>50</v>
      </c>
      <c r="G12" s="1">
        <v>50</v>
      </c>
      <c r="H12" s="1">
        <v>50</v>
      </c>
      <c r="I12" s="1">
        <v>50</v>
      </c>
      <c r="J12" s="1">
        <v>50</v>
      </c>
      <c r="K12" s="1">
        <v>50</v>
      </c>
      <c r="L12" s="1">
        <v>50</v>
      </c>
      <c r="M12" s="1">
        <v>50</v>
      </c>
      <c r="N12" s="1">
        <v>50</v>
      </c>
      <c r="O12" s="2">
        <v>600</v>
      </c>
    </row>
    <row r="13" spans="1:15" customFormat="1" x14ac:dyDescent="0.25">
      <c r="A13" s="10"/>
      <c r="B13" s="35" t="s">
        <v>95</v>
      </c>
      <c r="C13" s="1">
        <v>0</v>
      </c>
      <c r="D13" s="1">
        <v>0</v>
      </c>
      <c r="E13" s="1">
        <v>0</v>
      </c>
      <c r="F13" s="1">
        <v>-50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2">
        <v>-50</v>
      </c>
    </row>
    <row r="14" spans="1:15" customFormat="1" x14ac:dyDescent="0.25">
      <c r="A14" s="10" t="s">
        <v>49</v>
      </c>
      <c r="B14" s="35" t="s">
        <v>93</v>
      </c>
      <c r="C14" s="1">
        <v>0</v>
      </c>
      <c r="D14" s="1">
        <v>0</v>
      </c>
      <c r="E14" s="1">
        <v>0</v>
      </c>
      <c r="F14" s="1">
        <v>350</v>
      </c>
      <c r="G14" s="1">
        <v>0</v>
      </c>
      <c r="H14" s="1">
        <v>0</v>
      </c>
      <c r="I14" s="1">
        <v>0</v>
      </c>
      <c r="J14" s="1">
        <v>350</v>
      </c>
      <c r="K14" s="1">
        <v>0</v>
      </c>
      <c r="L14" s="1">
        <v>0</v>
      </c>
      <c r="M14" s="1">
        <v>0</v>
      </c>
      <c r="N14" s="1">
        <v>350</v>
      </c>
      <c r="O14" s="2">
        <v>1050</v>
      </c>
    </row>
    <row r="15" spans="1:15" customFormat="1" x14ac:dyDescent="0.25">
      <c r="A15" s="10"/>
      <c r="B15" s="35" t="s">
        <v>94</v>
      </c>
      <c r="C15" s="1">
        <v>0</v>
      </c>
      <c r="D15" s="1">
        <v>0</v>
      </c>
      <c r="E15" s="1">
        <v>0</v>
      </c>
      <c r="F15" s="1">
        <v>350</v>
      </c>
      <c r="G15" s="1">
        <v>0</v>
      </c>
      <c r="H15" s="1">
        <v>0</v>
      </c>
      <c r="I15" s="1">
        <v>0</v>
      </c>
      <c r="J15" s="1">
        <v>350</v>
      </c>
      <c r="K15" s="1">
        <v>0</v>
      </c>
      <c r="L15" s="1">
        <v>0</v>
      </c>
      <c r="M15" s="1">
        <v>0</v>
      </c>
      <c r="N15" s="1">
        <v>350</v>
      </c>
      <c r="O15" s="2">
        <v>1050</v>
      </c>
    </row>
    <row r="16" spans="1:15" customFormat="1" x14ac:dyDescent="0.25">
      <c r="A16" s="10"/>
      <c r="B16" s="35" t="s">
        <v>95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2">
        <v>0</v>
      </c>
    </row>
    <row r="17" spans="1:15" customFormat="1" x14ac:dyDescent="0.25">
      <c r="A17" s="10" t="s">
        <v>50</v>
      </c>
      <c r="B17" s="35" t="s">
        <v>93</v>
      </c>
      <c r="C17" s="1">
        <v>226.6114270288181</v>
      </c>
      <c r="D17" s="1">
        <v>210.60082362260027</v>
      </c>
      <c r="E17" s="1">
        <v>182.65512640139082</v>
      </c>
      <c r="F17" s="1">
        <v>187.28325611607451</v>
      </c>
      <c r="G17" s="1">
        <v>229.9845112641849</v>
      </c>
      <c r="H17" s="1">
        <v>191.68314620487703</v>
      </c>
      <c r="I17" s="1">
        <v>214.14309456549668</v>
      </c>
      <c r="J17" s="1">
        <v>183.22680485002604</v>
      </c>
      <c r="K17" s="1">
        <v>225.64026710401976</v>
      </c>
      <c r="L17" s="1">
        <v>224.48750568019517</v>
      </c>
      <c r="M17" s="1">
        <v>184.92694718815051</v>
      </c>
      <c r="N17" s="1">
        <v>196.56489929738854</v>
      </c>
      <c r="O17" s="2">
        <v>2457.8078093232216</v>
      </c>
    </row>
    <row r="18" spans="1:15" customFormat="1" x14ac:dyDescent="0.25">
      <c r="A18" s="10"/>
      <c r="B18" s="35" t="s">
        <v>94</v>
      </c>
      <c r="C18" s="1">
        <v>200</v>
      </c>
      <c r="D18" s="1">
        <v>200</v>
      </c>
      <c r="E18" s="1">
        <v>200</v>
      </c>
      <c r="F18" s="1">
        <v>200</v>
      </c>
      <c r="G18" s="1">
        <v>200</v>
      </c>
      <c r="H18" s="1">
        <v>200</v>
      </c>
      <c r="I18" s="1">
        <v>200</v>
      </c>
      <c r="J18" s="1">
        <v>200</v>
      </c>
      <c r="K18" s="1">
        <v>200</v>
      </c>
      <c r="L18" s="1">
        <v>200</v>
      </c>
      <c r="M18" s="1">
        <v>200</v>
      </c>
      <c r="N18" s="1">
        <v>200</v>
      </c>
      <c r="O18" s="2">
        <v>2400</v>
      </c>
    </row>
    <row r="19" spans="1:15" customFormat="1" x14ac:dyDescent="0.25">
      <c r="A19" s="10"/>
      <c r="B19" s="35" t="s">
        <v>95</v>
      </c>
      <c r="C19" s="1">
        <v>26.611427028818099</v>
      </c>
      <c r="D19" s="1">
        <v>10.600823622600274</v>
      </c>
      <c r="E19" s="1">
        <v>-17.344873598609183</v>
      </c>
      <c r="F19" s="1">
        <v>-12.716743883925488</v>
      </c>
      <c r="G19" s="1">
        <v>29.984511264184903</v>
      </c>
      <c r="H19" s="1">
        <v>-8.3168537951229666</v>
      </c>
      <c r="I19" s="1">
        <v>14.143094565496682</v>
      </c>
      <c r="J19" s="1">
        <v>-16.773195149973958</v>
      </c>
      <c r="K19" s="1">
        <v>25.640267104019756</v>
      </c>
      <c r="L19" s="1">
        <v>24.48750568019517</v>
      </c>
      <c r="M19" s="1">
        <v>-15.073052811849493</v>
      </c>
      <c r="N19" s="1">
        <v>-3.4351007026114644</v>
      </c>
      <c r="O19" s="2">
        <v>57.80780932322233</v>
      </c>
    </row>
    <row r="20" spans="1:15" customFormat="1" x14ac:dyDescent="0.25">
      <c r="A20" s="10" t="s">
        <v>51</v>
      </c>
      <c r="B20" s="35" t="s">
        <v>93</v>
      </c>
      <c r="C20" s="1">
        <v>600</v>
      </c>
      <c r="D20" s="1">
        <v>600</v>
      </c>
      <c r="E20" s="1">
        <v>600</v>
      </c>
      <c r="F20" s="1">
        <v>600</v>
      </c>
      <c r="G20" s="1">
        <v>324</v>
      </c>
      <c r="H20" s="1">
        <v>0</v>
      </c>
      <c r="I20" s="1">
        <v>0</v>
      </c>
      <c r="J20" s="1">
        <v>0</v>
      </c>
      <c r="K20" s="1">
        <v>0</v>
      </c>
      <c r="L20" s="1">
        <v>600</v>
      </c>
      <c r="M20" s="1">
        <v>600</v>
      </c>
      <c r="N20" s="1">
        <v>600</v>
      </c>
      <c r="O20" s="2">
        <v>4524</v>
      </c>
    </row>
    <row r="21" spans="1:15" customFormat="1" x14ac:dyDescent="0.25">
      <c r="A21" s="10"/>
      <c r="B21" s="35" t="s">
        <v>94</v>
      </c>
      <c r="C21" s="1">
        <v>550</v>
      </c>
      <c r="D21" s="1">
        <v>550</v>
      </c>
      <c r="E21" s="1">
        <v>550</v>
      </c>
      <c r="F21" s="1">
        <v>550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600</v>
      </c>
      <c r="M21" s="1">
        <v>600</v>
      </c>
      <c r="N21" s="1">
        <v>600</v>
      </c>
      <c r="O21" s="2">
        <v>4000</v>
      </c>
    </row>
    <row r="22" spans="1:15" customFormat="1" x14ac:dyDescent="0.25">
      <c r="A22" s="10"/>
      <c r="B22" s="35" t="s">
        <v>95</v>
      </c>
      <c r="C22" s="1">
        <v>50</v>
      </c>
      <c r="D22" s="1">
        <v>50</v>
      </c>
      <c r="E22" s="1">
        <v>50</v>
      </c>
      <c r="F22" s="1">
        <v>50</v>
      </c>
      <c r="G22" s="1">
        <v>324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2">
        <v>524</v>
      </c>
    </row>
    <row r="23" spans="1:15" customFormat="1" x14ac:dyDescent="0.25">
      <c r="A23" s="10" t="s">
        <v>52</v>
      </c>
      <c r="B23" s="35" t="s">
        <v>93</v>
      </c>
      <c r="C23" s="1">
        <v>0</v>
      </c>
      <c r="D23" s="1">
        <v>412.5</v>
      </c>
      <c r="E23" s="1">
        <v>0</v>
      </c>
      <c r="F23" s="1">
        <v>0</v>
      </c>
      <c r="G23" s="1">
        <v>0</v>
      </c>
      <c r="H23" s="1">
        <v>0</v>
      </c>
      <c r="I23" s="1">
        <v>412.5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2">
        <v>825</v>
      </c>
    </row>
    <row r="24" spans="1:15" customFormat="1" x14ac:dyDescent="0.25">
      <c r="A24" s="10"/>
      <c r="B24" s="35" t="s">
        <v>94</v>
      </c>
      <c r="C24" s="1">
        <v>0</v>
      </c>
      <c r="D24" s="1">
        <v>412</v>
      </c>
      <c r="E24" s="1">
        <v>0</v>
      </c>
      <c r="F24" s="1">
        <v>0</v>
      </c>
      <c r="G24" s="1">
        <v>0</v>
      </c>
      <c r="H24" s="1">
        <v>0</v>
      </c>
      <c r="I24" s="1">
        <v>412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2">
        <v>824</v>
      </c>
    </row>
    <row r="25" spans="1:15" customFormat="1" x14ac:dyDescent="0.25">
      <c r="A25" s="10"/>
      <c r="B25" s="35" t="s">
        <v>95</v>
      </c>
      <c r="C25" s="1">
        <v>0</v>
      </c>
      <c r="D25" s="1">
        <v>0.5</v>
      </c>
      <c r="E25" s="1">
        <v>0</v>
      </c>
      <c r="F25" s="1">
        <v>0</v>
      </c>
      <c r="G25" s="1">
        <v>0</v>
      </c>
      <c r="H25" s="1">
        <v>0</v>
      </c>
      <c r="I25" s="1">
        <v>0.5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2">
        <v>1</v>
      </c>
    </row>
    <row r="26" spans="1:15" customFormat="1" x14ac:dyDescent="0.25">
      <c r="A26" s="10" t="s">
        <v>53</v>
      </c>
      <c r="B26" s="35" t="s">
        <v>93</v>
      </c>
      <c r="C26" s="1">
        <v>2000</v>
      </c>
      <c r="D26" s="1">
        <v>2000</v>
      </c>
      <c r="E26" s="1">
        <v>2000</v>
      </c>
      <c r="F26" s="1">
        <v>2000</v>
      </c>
      <c r="G26" s="1">
        <v>2000</v>
      </c>
      <c r="H26" s="1">
        <v>2000</v>
      </c>
      <c r="I26" s="1">
        <v>2000</v>
      </c>
      <c r="J26" s="1">
        <v>2000</v>
      </c>
      <c r="K26" s="1">
        <v>2000</v>
      </c>
      <c r="L26" s="1">
        <v>2000</v>
      </c>
      <c r="M26" s="1">
        <v>2000</v>
      </c>
      <c r="N26" s="1">
        <v>2000</v>
      </c>
      <c r="O26" s="2">
        <v>24000</v>
      </c>
    </row>
    <row r="27" spans="1:15" customFormat="1" x14ac:dyDescent="0.25">
      <c r="A27" s="10"/>
      <c r="B27" s="35" t="s">
        <v>94</v>
      </c>
      <c r="C27" s="1">
        <v>2000</v>
      </c>
      <c r="D27" s="1">
        <v>2000</v>
      </c>
      <c r="E27" s="1">
        <v>2000</v>
      </c>
      <c r="F27" s="1">
        <v>2000</v>
      </c>
      <c r="G27" s="1">
        <v>2000</v>
      </c>
      <c r="H27" s="1">
        <v>2000</v>
      </c>
      <c r="I27" s="1">
        <v>2000</v>
      </c>
      <c r="J27" s="1">
        <v>2000</v>
      </c>
      <c r="K27" s="1">
        <v>2000</v>
      </c>
      <c r="L27" s="1">
        <v>2000</v>
      </c>
      <c r="M27" s="1">
        <v>2000</v>
      </c>
      <c r="N27" s="1">
        <v>2000</v>
      </c>
      <c r="O27" s="2">
        <v>24000</v>
      </c>
    </row>
    <row r="28" spans="1:15" customFormat="1" x14ac:dyDescent="0.25">
      <c r="A28" s="10"/>
      <c r="B28" s="35" t="s">
        <v>95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2">
        <v>0</v>
      </c>
    </row>
    <row r="29" spans="1:15" customFormat="1" x14ac:dyDescent="0.25">
      <c r="A29" s="10" t="s">
        <v>54</v>
      </c>
      <c r="B29" s="35" t="s">
        <v>93</v>
      </c>
      <c r="C29" s="1">
        <v>1062.5</v>
      </c>
      <c r="D29" s="1">
        <v>1062.5</v>
      </c>
      <c r="E29" s="1">
        <v>1062.5</v>
      </c>
      <c r="F29" s="1">
        <v>1062.5</v>
      </c>
      <c r="G29" s="1">
        <v>1062.5</v>
      </c>
      <c r="H29" s="1">
        <v>1062.5</v>
      </c>
      <c r="I29" s="1">
        <v>1062.5</v>
      </c>
      <c r="J29" s="1">
        <v>1062.5</v>
      </c>
      <c r="K29" s="1">
        <v>1062.5</v>
      </c>
      <c r="L29" s="1">
        <v>1062.5</v>
      </c>
      <c r="M29" s="1">
        <v>1062.5</v>
      </c>
      <c r="N29" s="1">
        <v>1062.5</v>
      </c>
      <c r="O29" s="2">
        <v>12750</v>
      </c>
    </row>
    <row r="30" spans="1:15" customFormat="1" x14ac:dyDescent="0.25">
      <c r="A30" s="10"/>
      <c r="B30" s="35" t="s">
        <v>94</v>
      </c>
      <c r="C30" s="1">
        <v>1062.5</v>
      </c>
      <c r="D30" s="1">
        <v>1062.5</v>
      </c>
      <c r="E30" s="1">
        <v>1062.5</v>
      </c>
      <c r="F30" s="1">
        <v>1062.5</v>
      </c>
      <c r="G30" s="1">
        <v>1062.5</v>
      </c>
      <c r="H30" s="1">
        <v>1062.5</v>
      </c>
      <c r="I30" s="1">
        <v>1062.5</v>
      </c>
      <c r="J30" s="1">
        <v>1062.5</v>
      </c>
      <c r="K30" s="1">
        <v>1062.5</v>
      </c>
      <c r="L30" s="1">
        <v>1062.5</v>
      </c>
      <c r="M30" s="1">
        <v>1062.5</v>
      </c>
      <c r="N30" s="1">
        <v>1062.5</v>
      </c>
      <c r="O30" s="2">
        <v>12750</v>
      </c>
    </row>
    <row r="31" spans="1:15" customFormat="1" x14ac:dyDescent="0.25">
      <c r="A31" s="10"/>
      <c r="B31" s="35" t="s">
        <v>95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2">
        <v>0</v>
      </c>
    </row>
    <row r="32" spans="1:15" customFormat="1" x14ac:dyDescent="0.25">
      <c r="A32" s="10" t="s">
        <v>55</v>
      </c>
      <c r="B32" s="35" t="s">
        <v>93</v>
      </c>
      <c r="C32" s="1">
        <v>0</v>
      </c>
      <c r="D32" s="1">
        <v>0</v>
      </c>
      <c r="E32" s="1">
        <v>120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750</v>
      </c>
      <c r="O32" s="2">
        <v>870</v>
      </c>
    </row>
    <row r="33" spans="1:15" customFormat="1" x14ac:dyDescent="0.25">
      <c r="A33" s="10"/>
      <c r="B33" s="35" t="s">
        <v>94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2">
        <v>0</v>
      </c>
    </row>
    <row r="34" spans="1:15" customFormat="1" x14ac:dyDescent="0.25">
      <c r="A34" s="10"/>
      <c r="B34" s="35" t="s">
        <v>95</v>
      </c>
      <c r="C34" s="1">
        <v>0</v>
      </c>
      <c r="D34" s="1">
        <v>0</v>
      </c>
      <c r="E34" s="1">
        <v>120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750</v>
      </c>
      <c r="O34" s="2">
        <v>870</v>
      </c>
    </row>
    <row r="35" spans="1:15" customFormat="1" x14ac:dyDescent="0.25">
      <c r="A35" s="10" t="s">
        <v>56</v>
      </c>
      <c r="B35" s="35" t="s">
        <v>93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300</v>
      </c>
      <c r="O35" s="2">
        <v>300</v>
      </c>
    </row>
    <row r="36" spans="1:15" customFormat="1" x14ac:dyDescent="0.25">
      <c r="A36" s="10"/>
      <c r="B36" s="35" t="s">
        <v>94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2">
        <v>0</v>
      </c>
    </row>
    <row r="37" spans="1:15" customFormat="1" x14ac:dyDescent="0.25">
      <c r="A37" s="10"/>
      <c r="B37" s="35" t="s">
        <v>95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300</v>
      </c>
      <c r="O37" s="2">
        <v>300</v>
      </c>
    </row>
    <row r="38" spans="1:15" customFormat="1" x14ac:dyDescent="0.25">
      <c r="A38" s="10" t="s">
        <v>57</v>
      </c>
      <c r="B38" s="35" t="s">
        <v>93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1800</v>
      </c>
      <c r="O38" s="2">
        <v>1800</v>
      </c>
    </row>
    <row r="39" spans="1:15" customFormat="1" x14ac:dyDescent="0.25">
      <c r="A39" s="10"/>
      <c r="B39" s="35" t="s">
        <v>94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2">
        <v>0</v>
      </c>
    </row>
    <row r="40" spans="1:15" customFormat="1" x14ac:dyDescent="0.25">
      <c r="A40" s="10"/>
      <c r="B40" s="35" t="s">
        <v>95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1800</v>
      </c>
      <c r="O40" s="2">
        <v>1800</v>
      </c>
    </row>
    <row r="41" spans="1:15" customFormat="1" x14ac:dyDescent="0.25">
      <c r="A41" s="10" t="s">
        <v>58</v>
      </c>
      <c r="B41" s="35" t="s">
        <v>93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150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2">
        <v>150</v>
      </c>
    </row>
    <row r="42" spans="1:15" customFormat="1" x14ac:dyDescent="0.25">
      <c r="A42" s="10"/>
      <c r="B42" s="35" t="s">
        <v>94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2">
        <v>0</v>
      </c>
    </row>
    <row r="43" spans="1:15" customFormat="1" x14ac:dyDescent="0.25">
      <c r="A43" s="10"/>
      <c r="B43" s="35" t="s">
        <v>95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150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2">
        <v>150</v>
      </c>
    </row>
    <row r="44" spans="1:15" customFormat="1" x14ac:dyDescent="0.25">
      <c r="A44" s="10" t="s">
        <v>59</v>
      </c>
      <c r="B44" s="35" t="s">
        <v>93</v>
      </c>
      <c r="C44" s="1">
        <v>187.5</v>
      </c>
      <c r="D44" s="1">
        <v>187.5</v>
      </c>
      <c r="E44" s="1">
        <v>187.5</v>
      </c>
      <c r="F44" s="1">
        <v>187.5</v>
      </c>
      <c r="G44" s="1">
        <v>187.5</v>
      </c>
      <c r="H44" s="1">
        <v>187.5</v>
      </c>
      <c r="I44" s="1">
        <v>187.5</v>
      </c>
      <c r="J44" s="1">
        <v>187.5</v>
      </c>
      <c r="K44" s="1">
        <v>187.5</v>
      </c>
      <c r="L44" s="1">
        <v>187.5</v>
      </c>
      <c r="M44" s="1">
        <v>187.5</v>
      </c>
      <c r="N44" s="1">
        <v>187.5</v>
      </c>
      <c r="O44" s="2">
        <v>2250</v>
      </c>
    </row>
    <row r="45" spans="1:15" customFormat="1" x14ac:dyDescent="0.25">
      <c r="A45" s="10"/>
      <c r="B45" s="35" t="s">
        <v>94</v>
      </c>
      <c r="C45" s="1">
        <v>200</v>
      </c>
      <c r="D45" s="1">
        <v>200</v>
      </c>
      <c r="E45" s="1">
        <v>200</v>
      </c>
      <c r="F45" s="1">
        <v>200</v>
      </c>
      <c r="G45" s="1">
        <v>200</v>
      </c>
      <c r="H45" s="1">
        <v>200</v>
      </c>
      <c r="I45" s="1">
        <v>200</v>
      </c>
      <c r="J45" s="1">
        <v>200</v>
      </c>
      <c r="K45" s="1">
        <v>200</v>
      </c>
      <c r="L45" s="1">
        <v>200</v>
      </c>
      <c r="M45" s="1">
        <v>200</v>
      </c>
      <c r="N45" s="1">
        <v>200</v>
      </c>
      <c r="O45" s="2">
        <v>2400</v>
      </c>
    </row>
    <row r="46" spans="1:15" customFormat="1" x14ac:dyDescent="0.25">
      <c r="A46" s="10"/>
      <c r="B46" s="35" t="s">
        <v>95</v>
      </c>
      <c r="C46" s="1">
        <v>-12.5</v>
      </c>
      <c r="D46" s="1">
        <v>-12.5</v>
      </c>
      <c r="E46" s="1">
        <v>-12.5</v>
      </c>
      <c r="F46" s="1">
        <v>-12.5</v>
      </c>
      <c r="G46" s="1">
        <v>-12.5</v>
      </c>
      <c r="H46" s="1">
        <v>-12.5</v>
      </c>
      <c r="I46" s="1">
        <v>-12.5</v>
      </c>
      <c r="J46" s="1">
        <v>-12.5</v>
      </c>
      <c r="K46" s="1">
        <v>-12.5</v>
      </c>
      <c r="L46" s="1">
        <v>-12.5</v>
      </c>
      <c r="M46" s="1">
        <v>-12.5</v>
      </c>
      <c r="N46" s="1">
        <v>-12.5</v>
      </c>
      <c r="O46" s="2">
        <v>-150</v>
      </c>
    </row>
    <row r="47" spans="1:15" customFormat="1" x14ac:dyDescent="0.25">
      <c r="A47" s="8" t="s">
        <v>19</v>
      </c>
      <c r="B47" s="36" t="s">
        <v>93</v>
      </c>
      <c r="C47" s="4">
        <v>4321.2114270288184</v>
      </c>
      <c r="D47" s="4">
        <v>4630.6644890736579</v>
      </c>
      <c r="E47" s="4">
        <v>4369.6551264013906</v>
      </c>
      <c r="F47" s="4">
        <v>4496.4388007552061</v>
      </c>
      <c r="G47" s="4">
        <v>3928.9845112641851</v>
      </c>
      <c r="H47" s="4">
        <v>3820.5056606686794</v>
      </c>
      <c r="I47" s="4">
        <v>4001.6430945654965</v>
      </c>
      <c r="J47" s="4">
        <v>3945.147825237721</v>
      </c>
      <c r="K47" s="4">
        <v>3808.6402671040196</v>
      </c>
      <c r="L47" s="4">
        <v>4218.9280305497723</v>
      </c>
      <c r="M47" s="4">
        <v>4159.9269471881507</v>
      </c>
      <c r="N47" s="4">
        <v>7493.5733485389628</v>
      </c>
      <c r="O47" s="3">
        <v>53195.319528376065</v>
      </c>
    </row>
    <row r="48" spans="1:15" customFormat="1" x14ac:dyDescent="0.25">
      <c r="A48" s="4"/>
      <c r="B48" s="36" t="s">
        <v>94</v>
      </c>
      <c r="C48" s="4">
        <v>4235.3</v>
      </c>
      <c r="D48" s="4">
        <v>4574.5</v>
      </c>
      <c r="E48" s="4">
        <v>4172.5</v>
      </c>
      <c r="F48" s="4">
        <v>4512.5</v>
      </c>
      <c r="G48" s="4">
        <v>3512.5</v>
      </c>
      <c r="H48" s="4">
        <v>3722.5</v>
      </c>
      <c r="I48" s="4">
        <v>3924.5</v>
      </c>
      <c r="J48" s="4">
        <v>3962.5</v>
      </c>
      <c r="K48" s="4">
        <v>3622.5</v>
      </c>
      <c r="L48" s="4">
        <v>4212.5</v>
      </c>
      <c r="M48" s="4">
        <v>4112.5</v>
      </c>
      <c r="N48" s="4">
        <v>4672.5</v>
      </c>
      <c r="O48" s="3">
        <v>49236.800000000003</v>
      </c>
    </row>
    <row r="49" spans="1:15" customFormat="1" x14ac:dyDescent="0.25">
      <c r="A49" s="4"/>
      <c r="B49" s="36" t="s">
        <v>95</v>
      </c>
      <c r="C49" s="4">
        <v>85.911427028818252</v>
      </c>
      <c r="D49" s="4">
        <v>56.164489073657933</v>
      </c>
      <c r="E49" s="4">
        <v>197.15512640139059</v>
      </c>
      <c r="F49" s="4">
        <v>-16.061199244793897</v>
      </c>
      <c r="G49" s="4">
        <v>416.48451126418513</v>
      </c>
      <c r="H49" s="4">
        <v>98.005660668679411</v>
      </c>
      <c r="I49" s="4">
        <v>77.14309456549654</v>
      </c>
      <c r="J49" s="4">
        <v>-17.352174762278992</v>
      </c>
      <c r="K49" s="4">
        <v>186.14026710401959</v>
      </c>
      <c r="L49" s="4">
        <v>6.428030549772302</v>
      </c>
      <c r="M49" s="4">
        <v>47.426947188150734</v>
      </c>
      <c r="N49" s="4">
        <v>2821.0733485389628</v>
      </c>
      <c r="O49" s="3">
        <v>3958.5195283760604</v>
      </c>
    </row>
    <row r="50" spans="1:15" customFormat="1" x14ac:dyDescent="0.25">
      <c r="A50" s="10" t="s">
        <v>45</v>
      </c>
      <c r="B50" s="35" t="s">
        <v>93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2">
        <v>0</v>
      </c>
    </row>
    <row r="51" spans="1:15" customFormat="1" x14ac:dyDescent="0.25">
      <c r="A51" s="10"/>
      <c r="B51" s="35" t="s">
        <v>94</v>
      </c>
      <c r="C51" s="1">
        <v>334.88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2">
        <v>334.88</v>
      </c>
    </row>
    <row r="52" spans="1:15" customFormat="1" x14ac:dyDescent="0.25">
      <c r="A52" s="10"/>
      <c r="B52" s="35" t="s">
        <v>95</v>
      </c>
      <c r="C52" s="1">
        <v>-334.88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2">
        <v>-334.88</v>
      </c>
    </row>
    <row r="53" spans="1:15" customFormat="1" x14ac:dyDescent="0.25">
      <c r="A53" s="10" t="s">
        <v>60</v>
      </c>
      <c r="B53" s="35" t="s">
        <v>93</v>
      </c>
      <c r="C53" s="1">
        <v>1098.851858935687</v>
      </c>
      <c r="D53" s="1">
        <v>1173.1670384865772</v>
      </c>
      <c r="E53" s="1">
        <v>783.87630435633514</v>
      </c>
      <c r="F53" s="1">
        <v>907.52701755601538</v>
      </c>
      <c r="G53" s="1">
        <v>780.28046513751622</v>
      </c>
      <c r="H53" s="1">
        <v>1089.4217509035643</v>
      </c>
      <c r="I53" s="1">
        <v>920.29168829168179</v>
      </c>
      <c r="J53" s="1">
        <v>935.45041207382644</v>
      </c>
      <c r="K53" s="1">
        <v>908.62309853479553</v>
      </c>
      <c r="L53" s="1">
        <v>1137.4758847174542</v>
      </c>
      <c r="M53" s="1">
        <v>916.90700567480746</v>
      </c>
      <c r="N53" s="1">
        <v>912.44477197534115</v>
      </c>
      <c r="O53" s="2">
        <v>11564.317296643601</v>
      </c>
    </row>
    <row r="54" spans="1:15" customFormat="1" x14ac:dyDescent="0.25">
      <c r="A54" s="10"/>
      <c r="B54" s="35" t="s">
        <v>94</v>
      </c>
      <c r="C54" s="1">
        <v>1000</v>
      </c>
      <c r="D54" s="1">
        <v>1000</v>
      </c>
      <c r="E54" s="1">
        <v>1000</v>
      </c>
      <c r="F54" s="1">
        <v>1000</v>
      </c>
      <c r="G54" s="1">
        <v>1000</v>
      </c>
      <c r="H54" s="1">
        <v>1000</v>
      </c>
      <c r="I54" s="1">
        <v>1000</v>
      </c>
      <c r="J54" s="1">
        <v>1000</v>
      </c>
      <c r="K54" s="1">
        <v>1000</v>
      </c>
      <c r="L54" s="1">
        <v>1000</v>
      </c>
      <c r="M54" s="1">
        <v>1000</v>
      </c>
      <c r="N54" s="1">
        <v>1000</v>
      </c>
      <c r="O54" s="2">
        <v>12000</v>
      </c>
    </row>
    <row r="55" spans="1:15" customFormat="1" x14ac:dyDescent="0.25">
      <c r="A55" s="10"/>
      <c r="B55" s="35" t="s">
        <v>95</v>
      </c>
      <c r="C55" s="1">
        <v>98.851858935687005</v>
      </c>
      <c r="D55" s="1">
        <v>173.16703848657721</v>
      </c>
      <c r="E55" s="1">
        <v>-216.12369564366486</v>
      </c>
      <c r="F55" s="1">
        <v>-92.47298244398462</v>
      </c>
      <c r="G55" s="1">
        <v>-219.71953486248378</v>
      </c>
      <c r="H55" s="1">
        <v>89.421750903564316</v>
      </c>
      <c r="I55" s="1">
        <v>-79.708311708318206</v>
      </c>
      <c r="J55" s="1">
        <v>-64.549587926173558</v>
      </c>
      <c r="K55" s="1">
        <v>-91.376901465204469</v>
      </c>
      <c r="L55" s="1">
        <v>137.47588471745416</v>
      </c>
      <c r="M55" s="1">
        <v>-83.092994325192535</v>
      </c>
      <c r="N55" s="1">
        <v>-87.555228024658845</v>
      </c>
      <c r="O55" s="2">
        <v>-435.68270335639818</v>
      </c>
    </row>
    <row r="56" spans="1:15" customFormat="1" x14ac:dyDescent="0.25">
      <c r="A56" s="10" t="s">
        <v>61</v>
      </c>
      <c r="B56" s="35" t="s">
        <v>93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2">
        <v>0</v>
      </c>
    </row>
    <row r="57" spans="1:15" customFormat="1" x14ac:dyDescent="0.25">
      <c r="A57" s="10"/>
      <c r="B57" s="35" t="s">
        <v>94</v>
      </c>
      <c r="C57" s="1">
        <v>19.75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2">
        <v>19.75</v>
      </c>
    </row>
    <row r="58" spans="1:15" customFormat="1" x14ac:dyDescent="0.25">
      <c r="A58" s="10"/>
      <c r="B58" s="35" t="s">
        <v>95</v>
      </c>
      <c r="C58" s="1">
        <v>-19.75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2">
        <v>-19.75</v>
      </c>
    </row>
    <row r="59" spans="1:15" customFormat="1" x14ac:dyDescent="0.25">
      <c r="A59" s="10" t="s">
        <v>62</v>
      </c>
      <c r="B59" s="35" t="s">
        <v>93</v>
      </c>
      <c r="C59" s="1">
        <v>1157.597252462765</v>
      </c>
      <c r="D59" s="1">
        <v>0</v>
      </c>
      <c r="E59" s="1">
        <v>1129.4695827511575</v>
      </c>
      <c r="F59" s="1">
        <v>0</v>
      </c>
      <c r="G59" s="1">
        <v>1058.1662955883276</v>
      </c>
      <c r="H59" s="1">
        <v>0</v>
      </c>
      <c r="I59" s="1">
        <v>1126.8895481646991</v>
      </c>
      <c r="J59" s="1">
        <v>0</v>
      </c>
      <c r="K59" s="1">
        <v>1153.4648985250658</v>
      </c>
      <c r="L59" s="1">
        <v>0</v>
      </c>
      <c r="M59" s="1">
        <v>1073.0350046202961</v>
      </c>
      <c r="N59" s="1">
        <v>0</v>
      </c>
      <c r="O59" s="2">
        <v>6698.6225821123116</v>
      </c>
    </row>
    <row r="60" spans="1:15" customFormat="1" x14ac:dyDescent="0.25">
      <c r="A60" s="10"/>
      <c r="B60" s="35" t="s">
        <v>94</v>
      </c>
      <c r="C60" s="1">
        <v>1100</v>
      </c>
      <c r="D60" s="1">
        <v>0</v>
      </c>
      <c r="E60" s="1">
        <v>1100</v>
      </c>
      <c r="F60" s="1">
        <v>0</v>
      </c>
      <c r="G60" s="1">
        <v>1100</v>
      </c>
      <c r="H60" s="1">
        <v>0</v>
      </c>
      <c r="I60" s="1">
        <v>1100</v>
      </c>
      <c r="J60" s="1">
        <v>0</v>
      </c>
      <c r="K60" s="1">
        <v>1100</v>
      </c>
      <c r="L60" s="1">
        <v>0</v>
      </c>
      <c r="M60" s="1">
        <v>1100</v>
      </c>
      <c r="N60" s="1">
        <v>0</v>
      </c>
      <c r="O60" s="2">
        <v>6600</v>
      </c>
    </row>
    <row r="61" spans="1:15" customFormat="1" x14ac:dyDescent="0.25">
      <c r="A61" s="10"/>
      <c r="B61" s="35" t="s">
        <v>95</v>
      </c>
      <c r="C61" s="1">
        <v>57.597252462765027</v>
      </c>
      <c r="D61" s="1">
        <v>0</v>
      </c>
      <c r="E61" s="1">
        <v>29.469582751157532</v>
      </c>
      <c r="F61" s="1">
        <v>0</v>
      </c>
      <c r="G61" s="1">
        <v>-41.833704411672443</v>
      </c>
      <c r="H61" s="1">
        <v>0</v>
      </c>
      <c r="I61" s="1">
        <v>26.889548164699136</v>
      </c>
      <c r="J61" s="1">
        <v>0</v>
      </c>
      <c r="K61" s="1">
        <v>53.464898525065792</v>
      </c>
      <c r="L61" s="1">
        <v>0</v>
      </c>
      <c r="M61" s="1">
        <v>-26.964995379703851</v>
      </c>
      <c r="N61" s="1">
        <v>0</v>
      </c>
      <c r="O61" s="2">
        <v>98.622582112311193</v>
      </c>
    </row>
    <row r="62" spans="1:15" customFormat="1" x14ac:dyDescent="0.25">
      <c r="A62" s="10" t="s">
        <v>46</v>
      </c>
      <c r="B62" s="35" t="s">
        <v>93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2">
        <v>0</v>
      </c>
    </row>
    <row r="63" spans="1:15" customFormat="1" x14ac:dyDescent="0.25">
      <c r="A63" s="10"/>
      <c r="B63" s="35" t="s">
        <v>94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2">
        <v>0</v>
      </c>
    </row>
    <row r="64" spans="1:15" customFormat="1" x14ac:dyDescent="0.25">
      <c r="A64" s="10"/>
      <c r="B64" s="35" t="s">
        <v>95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2">
        <v>0</v>
      </c>
    </row>
    <row r="65" spans="1:15" customFormat="1" x14ac:dyDescent="0.25">
      <c r="A65" s="10" t="s">
        <v>47</v>
      </c>
      <c r="B65" s="35" t="s">
        <v>93</v>
      </c>
      <c r="C65" s="1">
        <v>55.07</v>
      </c>
      <c r="D65" s="1">
        <v>0</v>
      </c>
      <c r="E65" s="1">
        <v>55.07</v>
      </c>
      <c r="F65" s="1">
        <v>0</v>
      </c>
      <c r="G65" s="1">
        <v>55.07</v>
      </c>
      <c r="H65" s="1">
        <v>0</v>
      </c>
      <c r="I65" s="1">
        <v>55.07</v>
      </c>
      <c r="J65" s="1">
        <v>0</v>
      </c>
      <c r="K65" s="1">
        <v>55.07</v>
      </c>
      <c r="L65" s="1">
        <v>0</v>
      </c>
      <c r="M65" s="1">
        <v>55.07</v>
      </c>
      <c r="N65" s="1">
        <v>0</v>
      </c>
      <c r="O65" s="2">
        <v>330.42</v>
      </c>
    </row>
    <row r="66" spans="1:15" customFormat="1" x14ac:dyDescent="0.25">
      <c r="A66" s="10"/>
      <c r="B66" s="35" t="s">
        <v>94</v>
      </c>
      <c r="C66" s="1">
        <v>50</v>
      </c>
      <c r="D66" s="1">
        <v>0</v>
      </c>
      <c r="E66" s="1">
        <v>50</v>
      </c>
      <c r="F66" s="1">
        <v>0</v>
      </c>
      <c r="G66" s="1">
        <v>50</v>
      </c>
      <c r="H66" s="1">
        <v>0</v>
      </c>
      <c r="I66" s="1">
        <v>50</v>
      </c>
      <c r="J66" s="1">
        <v>0</v>
      </c>
      <c r="K66" s="1">
        <v>50</v>
      </c>
      <c r="L66" s="1">
        <v>0</v>
      </c>
      <c r="M66" s="1">
        <v>50</v>
      </c>
      <c r="N66" s="1">
        <v>0</v>
      </c>
      <c r="O66" s="2">
        <v>300</v>
      </c>
    </row>
    <row r="67" spans="1:15" customFormat="1" x14ac:dyDescent="0.25">
      <c r="A67" s="10"/>
      <c r="B67" s="35" t="s">
        <v>95</v>
      </c>
      <c r="C67" s="1">
        <v>5.07</v>
      </c>
      <c r="D67" s="1">
        <v>0</v>
      </c>
      <c r="E67" s="1">
        <v>5.07</v>
      </c>
      <c r="F67" s="1">
        <v>0</v>
      </c>
      <c r="G67" s="1">
        <v>5.07</v>
      </c>
      <c r="H67" s="1">
        <v>0</v>
      </c>
      <c r="I67" s="1">
        <v>5.07</v>
      </c>
      <c r="J67" s="1">
        <v>0</v>
      </c>
      <c r="K67" s="1">
        <v>5.07</v>
      </c>
      <c r="L67" s="1">
        <v>0</v>
      </c>
      <c r="M67" s="1">
        <v>5.07</v>
      </c>
      <c r="N67" s="1">
        <v>0</v>
      </c>
      <c r="O67" s="2">
        <v>30.42</v>
      </c>
    </row>
    <row r="68" spans="1:15" customFormat="1" x14ac:dyDescent="0.25">
      <c r="A68" s="10" t="s">
        <v>48</v>
      </c>
      <c r="B68" s="35" t="s">
        <v>93</v>
      </c>
      <c r="C68" s="1">
        <v>2160.2556203803279</v>
      </c>
      <c r="D68" s="1">
        <v>2270.6291828777094</v>
      </c>
      <c r="E68" s="1">
        <v>2201.1784082425388</v>
      </c>
      <c r="F68" s="1">
        <v>2168.2118604933976</v>
      </c>
      <c r="G68" s="1">
        <v>2113.7981537049718</v>
      </c>
      <c r="H68" s="1">
        <v>1731.047092853009</v>
      </c>
      <c r="I68" s="1">
        <v>1835.4090904110867</v>
      </c>
      <c r="J68" s="1">
        <v>1732.5306609559332</v>
      </c>
      <c r="K68" s="1">
        <v>1807.5727995740497</v>
      </c>
      <c r="L68" s="1">
        <v>2302.4281851770029</v>
      </c>
      <c r="M68" s="1">
        <v>1962.1601384165876</v>
      </c>
      <c r="N68" s="1">
        <v>2067.6980296482293</v>
      </c>
      <c r="O68" s="2">
        <v>24352.919222734843</v>
      </c>
    </row>
    <row r="69" spans="1:15" customFormat="1" x14ac:dyDescent="0.25">
      <c r="A69" s="10"/>
      <c r="B69" s="35" t="s">
        <v>94</v>
      </c>
      <c r="C69" s="1">
        <v>1900</v>
      </c>
      <c r="D69" s="1">
        <v>1900</v>
      </c>
      <c r="E69" s="1">
        <v>1900</v>
      </c>
      <c r="F69" s="1">
        <v>1900</v>
      </c>
      <c r="G69" s="1">
        <v>1900</v>
      </c>
      <c r="H69" s="1">
        <v>1900</v>
      </c>
      <c r="I69" s="1">
        <v>1900</v>
      </c>
      <c r="J69" s="1">
        <v>1900</v>
      </c>
      <c r="K69" s="1">
        <v>1900</v>
      </c>
      <c r="L69" s="1">
        <v>1900</v>
      </c>
      <c r="M69" s="1">
        <v>1900</v>
      </c>
      <c r="N69" s="1">
        <v>1900</v>
      </c>
      <c r="O69" s="2">
        <v>22800</v>
      </c>
    </row>
    <row r="70" spans="1:15" customFormat="1" x14ac:dyDescent="0.25">
      <c r="A70" s="10"/>
      <c r="B70" s="35" t="s">
        <v>95</v>
      </c>
      <c r="C70" s="1">
        <v>260.25562038032785</v>
      </c>
      <c r="D70" s="1">
        <v>370.62918287770935</v>
      </c>
      <c r="E70" s="1">
        <v>301.17840824253881</v>
      </c>
      <c r="F70" s="1">
        <v>268.21186049339758</v>
      </c>
      <c r="G70" s="1">
        <v>213.79815370497181</v>
      </c>
      <c r="H70" s="1">
        <v>-168.95290714699104</v>
      </c>
      <c r="I70" s="1">
        <v>-64.590909588913291</v>
      </c>
      <c r="J70" s="1">
        <v>-167.46933904406683</v>
      </c>
      <c r="K70" s="1">
        <v>-92.427200425950332</v>
      </c>
      <c r="L70" s="1">
        <v>402.42818517700289</v>
      </c>
      <c r="M70" s="1">
        <v>62.160138416587642</v>
      </c>
      <c r="N70" s="1">
        <v>167.69802964822929</v>
      </c>
      <c r="O70" s="2">
        <v>1552.9192227348437</v>
      </c>
    </row>
    <row r="71" spans="1:15" customFormat="1" x14ac:dyDescent="0.25">
      <c r="A71" s="10" t="s">
        <v>49</v>
      </c>
      <c r="B71" s="35" t="s">
        <v>93</v>
      </c>
      <c r="C71" s="1">
        <v>0</v>
      </c>
      <c r="D71" s="1">
        <v>0</v>
      </c>
      <c r="E71" s="1">
        <v>0</v>
      </c>
      <c r="F71" s="1">
        <v>980</v>
      </c>
      <c r="G71" s="1">
        <v>0</v>
      </c>
      <c r="H71" s="1">
        <v>0</v>
      </c>
      <c r="I71" s="1">
        <v>0</v>
      </c>
      <c r="J71" s="1">
        <v>980</v>
      </c>
      <c r="K71" s="1">
        <v>0</v>
      </c>
      <c r="L71" s="1">
        <v>0</v>
      </c>
      <c r="M71" s="1">
        <v>0</v>
      </c>
      <c r="N71" s="1">
        <v>980</v>
      </c>
      <c r="O71" s="2">
        <v>2940</v>
      </c>
    </row>
    <row r="72" spans="1:15" customFormat="1" x14ac:dyDescent="0.25">
      <c r="A72" s="10"/>
      <c r="B72" s="35" t="s">
        <v>94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2">
        <v>0</v>
      </c>
    </row>
    <row r="73" spans="1:15" customFormat="1" x14ac:dyDescent="0.25">
      <c r="A73" s="10"/>
      <c r="B73" s="35" t="s">
        <v>95</v>
      </c>
      <c r="C73" s="1">
        <v>0</v>
      </c>
      <c r="D73" s="1">
        <v>0</v>
      </c>
      <c r="E73" s="1">
        <v>0</v>
      </c>
      <c r="F73" s="1">
        <v>-980</v>
      </c>
      <c r="G73" s="1">
        <v>0</v>
      </c>
      <c r="H73" s="1">
        <v>0</v>
      </c>
      <c r="I73" s="1">
        <v>0</v>
      </c>
      <c r="J73" s="1">
        <v>-980</v>
      </c>
      <c r="K73" s="1">
        <v>0</v>
      </c>
      <c r="L73" s="1">
        <v>0</v>
      </c>
      <c r="M73" s="1">
        <v>0</v>
      </c>
      <c r="N73" s="1">
        <v>-980</v>
      </c>
      <c r="O73" s="2">
        <v>-2940</v>
      </c>
    </row>
    <row r="74" spans="1:15" customFormat="1" x14ac:dyDescent="0.25">
      <c r="A74" s="10" t="s">
        <v>50</v>
      </c>
      <c r="B74" s="35" t="s">
        <v>93</v>
      </c>
      <c r="C74" s="1">
        <v>70</v>
      </c>
      <c r="D74" s="1">
        <v>70</v>
      </c>
      <c r="E74" s="1">
        <v>70</v>
      </c>
      <c r="F74" s="1">
        <v>70</v>
      </c>
      <c r="G74" s="1">
        <v>70</v>
      </c>
      <c r="H74" s="1">
        <v>70</v>
      </c>
      <c r="I74" s="1">
        <v>70</v>
      </c>
      <c r="J74" s="1">
        <v>70</v>
      </c>
      <c r="K74" s="1">
        <v>70</v>
      </c>
      <c r="L74" s="1">
        <v>70</v>
      </c>
      <c r="M74" s="1">
        <v>70</v>
      </c>
      <c r="N74" s="1">
        <v>70</v>
      </c>
      <c r="O74" s="2">
        <v>840</v>
      </c>
    </row>
    <row r="75" spans="1:15" customFormat="1" x14ac:dyDescent="0.25">
      <c r="A75" s="10"/>
      <c r="B75" s="35" t="s">
        <v>94</v>
      </c>
      <c r="C75" s="1">
        <v>70</v>
      </c>
      <c r="D75" s="1">
        <v>70</v>
      </c>
      <c r="E75" s="1">
        <v>70</v>
      </c>
      <c r="F75" s="1">
        <v>70</v>
      </c>
      <c r="G75" s="1">
        <v>70</v>
      </c>
      <c r="H75" s="1">
        <v>70</v>
      </c>
      <c r="I75" s="1">
        <v>70</v>
      </c>
      <c r="J75" s="1">
        <v>70</v>
      </c>
      <c r="K75" s="1">
        <v>70</v>
      </c>
      <c r="L75" s="1">
        <v>70</v>
      </c>
      <c r="M75" s="1">
        <v>70</v>
      </c>
      <c r="N75" s="1">
        <v>70</v>
      </c>
      <c r="O75" s="2">
        <v>840</v>
      </c>
    </row>
    <row r="76" spans="1:15" customFormat="1" x14ac:dyDescent="0.25">
      <c r="A76" s="10"/>
      <c r="B76" s="35" t="s">
        <v>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2">
        <v>0</v>
      </c>
    </row>
    <row r="77" spans="1:15" customFormat="1" x14ac:dyDescent="0.25">
      <c r="A77" s="10" t="s">
        <v>63</v>
      </c>
      <c r="B77" s="35" t="s">
        <v>93</v>
      </c>
      <c r="C77" s="1">
        <v>260.85000000000002</v>
      </c>
      <c r="D77" s="1">
        <v>260.85000000000002</v>
      </c>
      <c r="E77" s="1">
        <v>260.85000000000002</v>
      </c>
      <c r="F77" s="1">
        <v>260.85000000000002</v>
      </c>
      <c r="G77" s="1">
        <v>260.85000000000002</v>
      </c>
      <c r="H77" s="1">
        <v>260.85000000000002</v>
      </c>
      <c r="I77" s="1">
        <v>260.85000000000002</v>
      </c>
      <c r="J77" s="1">
        <v>260.85000000000002</v>
      </c>
      <c r="K77" s="1">
        <v>260.85000000000002</v>
      </c>
      <c r="L77" s="1">
        <v>260.85000000000002</v>
      </c>
      <c r="M77" s="1">
        <v>260.85000000000002</v>
      </c>
      <c r="N77" s="1">
        <v>260.85000000000002</v>
      </c>
      <c r="O77" s="2">
        <v>3130.1999999999994</v>
      </c>
    </row>
    <row r="78" spans="1:15" customFormat="1" x14ac:dyDescent="0.25">
      <c r="A78" s="10"/>
      <c r="B78" s="35" t="s">
        <v>94</v>
      </c>
      <c r="C78" s="1">
        <v>270</v>
      </c>
      <c r="D78" s="1">
        <v>270</v>
      </c>
      <c r="E78" s="1">
        <v>270</v>
      </c>
      <c r="F78" s="1">
        <v>270</v>
      </c>
      <c r="G78" s="1">
        <v>270</v>
      </c>
      <c r="H78" s="1">
        <v>270</v>
      </c>
      <c r="I78" s="1">
        <v>270</v>
      </c>
      <c r="J78" s="1">
        <v>270</v>
      </c>
      <c r="K78" s="1">
        <v>270</v>
      </c>
      <c r="L78" s="1">
        <v>270</v>
      </c>
      <c r="M78" s="1">
        <v>270</v>
      </c>
      <c r="N78" s="1">
        <v>270</v>
      </c>
      <c r="O78" s="2">
        <v>3240</v>
      </c>
    </row>
    <row r="79" spans="1:15" customFormat="1" x14ac:dyDescent="0.25">
      <c r="A79" s="10"/>
      <c r="B79" s="35" t="s">
        <v>95</v>
      </c>
      <c r="C79" s="1">
        <v>-9.1499999999999773</v>
      </c>
      <c r="D79" s="1">
        <v>-200</v>
      </c>
      <c r="E79" s="1">
        <v>-200</v>
      </c>
      <c r="F79" s="1">
        <v>-200</v>
      </c>
      <c r="G79" s="1">
        <v>-200</v>
      </c>
      <c r="H79" s="1">
        <v>-200</v>
      </c>
      <c r="I79" s="1">
        <v>-200</v>
      </c>
      <c r="J79" s="1">
        <v>-200</v>
      </c>
      <c r="K79" s="1">
        <v>-200</v>
      </c>
      <c r="L79" s="1">
        <v>-200</v>
      </c>
      <c r="M79" s="1">
        <v>-200</v>
      </c>
      <c r="N79" s="1">
        <v>-200</v>
      </c>
      <c r="O79" s="2">
        <v>-2209.15</v>
      </c>
    </row>
    <row r="80" spans="1:15" customFormat="1" x14ac:dyDescent="0.25">
      <c r="A80" s="10" t="s">
        <v>51</v>
      </c>
      <c r="B80" s="35" t="s">
        <v>93</v>
      </c>
      <c r="C80" s="1">
        <v>0</v>
      </c>
      <c r="D80" s="1">
        <v>1680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1680</v>
      </c>
      <c r="M80" s="1">
        <v>0</v>
      </c>
      <c r="N80" s="1">
        <v>0</v>
      </c>
      <c r="O80" s="2">
        <v>3360</v>
      </c>
    </row>
    <row r="81" spans="1:15" customFormat="1" x14ac:dyDescent="0.25">
      <c r="A81" s="10"/>
      <c r="B81" s="35" t="s">
        <v>94</v>
      </c>
      <c r="C81" s="1">
        <v>911.4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2">
        <v>911.4</v>
      </c>
    </row>
    <row r="82" spans="1:15" customFormat="1" x14ac:dyDescent="0.25">
      <c r="A82" s="10"/>
      <c r="B82" s="35" t="s">
        <v>95</v>
      </c>
      <c r="C82" s="1">
        <v>911.4</v>
      </c>
      <c r="D82" s="1">
        <v>-1680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-1680</v>
      </c>
      <c r="M82" s="1">
        <v>0</v>
      </c>
      <c r="N82" s="1">
        <v>0</v>
      </c>
      <c r="O82" s="2">
        <v>-2448.6</v>
      </c>
    </row>
    <row r="83" spans="1:15" customFormat="1" x14ac:dyDescent="0.25">
      <c r="A83" s="10" t="s">
        <v>64</v>
      </c>
      <c r="B83" s="35" t="s">
        <v>93</v>
      </c>
      <c r="C83" s="1">
        <v>0</v>
      </c>
      <c r="D83" s="1">
        <v>0</v>
      </c>
      <c r="E83" s="1">
        <v>0</v>
      </c>
      <c r="F83" s="1">
        <v>4750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4750</v>
      </c>
      <c r="M83" s="1">
        <v>0</v>
      </c>
      <c r="N83" s="1">
        <v>0</v>
      </c>
      <c r="O83" s="2">
        <v>9500</v>
      </c>
    </row>
    <row r="84" spans="1:15" customFormat="1" x14ac:dyDescent="0.25">
      <c r="A84" s="10"/>
      <c r="B84" s="35" t="s">
        <v>94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2">
        <v>0</v>
      </c>
    </row>
    <row r="85" spans="1:15" customFormat="1" x14ac:dyDescent="0.25">
      <c r="A85" s="10"/>
      <c r="B85" s="35" t="s">
        <v>95</v>
      </c>
      <c r="C85" s="1">
        <v>0</v>
      </c>
      <c r="D85" s="1">
        <v>0</v>
      </c>
      <c r="E85" s="1">
        <v>0</v>
      </c>
      <c r="F85" s="1">
        <v>-4750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-4750</v>
      </c>
      <c r="M85" s="1">
        <v>0</v>
      </c>
      <c r="N85" s="1">
        <v>0</v>
      </c>
      <c r="O85" s="2">
        <v>-9500</v>
      </c>
    </row>
    <row r="86" spans="1:15" customFormat="1" x14ac:dyDescent="0.25">
      <c r="A86" s="10" t="s">
        <v>65</v>
      </c>
      <c r="B86" s="35" t="s">
        <v>93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2">
        <v>0</v>
      </c>
    </row>
    <row r="87" spans="1:15" customFormat="1" x14ac:dyDescent="0.25">
      <c r="A87" s="10"/>
      <c r="B87" s="35" t="s">
        <v>94</v>
      </c>
      <c r="C87" s="1">
        <v>48.85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2">
        <v>48.85</v>
      </c>
    </row>
    <row r="88" spans="1:15" customFormat="1" x14ac:dyDescent="0.25">
      <c r="A88" s="10"/>
      <c r="B88" s="35" t="s">
        <v>95</v>
      </c>
      <c r="C88" s="1">
        <v>48.85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2">
        <v>48.85</v>
      </c>
    </row>
    <row r="89" spans="1:15" customFormat="1" x14ac:dyDescent="0.25">
      <c r="A89" s="10" t="s">
        <v>66</v>
      </c>
      <c r="B89" s="35" t="s">
        <v>93</v>
      </c>
      <c r="C89" s="1">
        <v>168</v>
      </c>
      <c r="D89" s="1">
        <v>168</v>
      </c>
      <c r="E89" s="1">
        <v>168</v>
      </c>
      <c r="F89" s="1">
        <v>168</v>
      </c>
      <c r="G89" s="1">
        <v>168</v>
      </c>
      <c r="H89" s="1">
        <v>168</v>
      </c>
      <c r="I89" s="1">
        <v>168</v>
      </c>
      <c r="J89" s="1">
        <v>168</v>
      </c>
      <c r="K89" s="1">
        <v>168</v>
      </c>
      <c r="L89" s="1">
        <v>168</v>
      </c>
      <c r="M89" s="1">
        <v>168</v>
      </c>
      <c r="N89" s="1">
        <v>168</v>
      </c>
      <c r="O89" s="2">
        <v>2016</v>
      </c>
    </row>
    <row r="90" spans="1:15" customFormat="1" x14ac:dyDescent="0.25">
      <c r="A90" s="10"/>
      <c r="B90" s="35" t="s">
        <v>94</v>
      </c>
      <c r="C90" s="1">
        <v>45.31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2">
        <v>45.31</v>
      </c>
    </row>
    <row r="91" spans="1:15" customFormat="1" x14ac:dyDescent="0.25">
      <c r="A91" s="10"/>
      <c r="B91" s="35" t="s">
        <v>95</v>
      </c>
      <c r="C91" s="1">
        <v>-122.69</v>
      </c>
      <c r="D91" s="1">
        <v>-168</v>
      </c>
      <c r="E91" s="1">
        <v>-168</v>
      </c>
      <c r="F91" s="1">
        <v>-168</v>
      </c>
      <c r="G91" s="1">
        <v>-168</v>
      </c>
      <c r="H91" s="1">
        <v>-168</v>
      </c>
      <c r="I91" s="1">
        <v>-168</v>
      </c>
      <c r="J91" s="1">
        <v>-168</v>
      </c>
      <c r="K91" s="1">
        <v>-168</v>
      </c>
      <c r="L91" s="1">
        <v>-168</v>
      </c>
      <c r="M91" s="1">
        <v>-168</v>
      </c>
      <c r="N91" s="1">
        <v>-168</v>
      </c>
      <c r="O91" s="2">
        <v>-1970.69</v>
      </c>
    </row>
    <row r="92" spans="1:15" customFormat="1" x14ac:dyDescent="0.25">
      <c r="A92" s="10" t="s">
        <v>67</v>
      </c>
      <c r="B92" s="35" t="s">
        <v>93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2">
        <v>0</v>
      </c>
    </row>
    <row r="93" spans="1:15" customFormat="1" x14ac:dyDescent="0.25">
      <c r="A93" s="10"/>
      <c r="B93" s="35" t="s">
        <v>94</v>
      </c>
      <c r="C93" s="1">
        <v>27.55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2">
        <v>27.55</v>
      </c>
    </row>
    <row r="94" spans="1:15" customFormat="1" x14ac:dyDescent="0.25">
      <c r="A94" s="10"/>
      <c r="B94" s="35" t="s">
        <v>95</v>
      </c>
      <c r="C94" s="1">
        <v>27.55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2">
        <v>27.55</v>
      </c>
    </row>
    <row r="95" spans="1:15" customFormat="1" x14ac:dyDescent="0.25">
      <c r="A95" s="10" t="s">
        <v>68</v>
      </c>
      <c r="B95" s="35" t="s">
        <v>93</v>
      </c>
      <c r="C95" s="1">
        <v>126</v>
      </c>
      <c r="D95" s="1">
        <v>126</v>
      </c>
      <c r="E95" s="1">
        <v>126</v>
      </c>
      <c r="F95" s="1">
        <v>126</v>
      </c>
      <c r="G95" s="1">
        <v>126</v>
      </c>
      <c r="H95" s="1">
        <v>126</v>
      </c>
      <c r="I95" s="1">
        <v>126</v>
      </c>
      <c r="J95" s="1">
        <v>126</v>
      </c>
      <c r="K95" s="1">
        <v>126</v>
      </c>
      <c r="L95" s="1">
        <v>126</v>
      </c>
      <c r="M95" s="1">
        <v>126</v>
      </c>
      <c r="N95" s="1">
        <v>126</v>
      </c>
      <c r="O95" s="2">
        <v>1512</v>
      </c>
    </row>
    <row r="96" spans="1:15" customFormat="1" x14ac:dyDescent="0.25">
      <c r="A96" s="10"/>
      <c r="B96" s="35" t="s">
        <v>94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2">
        <v>0</v>
      </c>
    </row>
    <row r="97" spans="1:15" customFormat="1" x14ac:dyDescent="0.25">
      <c r="A97" s="10"/>
      <c r="B97" s="35" t="s">
        <v>95</v>
      </c>
      <c r="C97" s="1">
        <v>-126</v>
      </c>
      <c r="D97" s="1">
        <v>-126</v>
      </c>
      <c r="E97" s="1">
        <v>-126</v>
      </c>
      <c r="F97" s="1">
        <v>-126</v>
      </c>
      <c r="G97" s="1">
        <v>-126</v>
      </c>
      <c r="H97" s="1">
        <v>-126</v>
      </c>
      <c r="I97" s="1">
        <v>-126</v>
      </c>
      <c r="J97" s="1">
        <v>-126</v>
      </c>
      <c r="K97" s="1">
        <v>-126</v>
      </c>
      <c r="L97" s="1">
        <v>-126</v>
      </c>
      <c r="M97" s="1">
        <v>-126</v>
      </c>
      <c r="N97" s="1">
        <v>-126</v>
      </c>
      <c r="O97" s="2">
        <v>-1512</v>
      </c>
    </row>
    <row r="98" spans="1:15" customFormat="1" x14ac:dyDescent="0.25">
      <c r="A98" s="10" t="s">
        <v>52</v>
      </c>
      <c r="B98" s="35" t="s">
        <v>93</v>
      </c>
      <c r="C98" s="1">
        <v>192.5</v>
      </c>
      <c r="D98" s="1">
        <v>192.5</v>
      </c>
      <c r="E98" s="1">
        <v>192.5</v>
      </c>
      <c r="F98" s="1">
        <v>192.5</v>
      </c>
      <c r="G98" s="1">
        <v>192.5</v>
      </c>
      <c r="H98" s="1">
        <v>192.5</v>
      </c>
      <c r="I98" s="1">
        <v>192.5</v>
      </c>
      <c r="J98" s="1">
        <v>192.5</v>
      </c>
      <c r="K98" s="1">
        <v>192.5</v>
      </c>
      <c r="L98" s="1">
        <v>192.5</v>
      </c>
      <c r="M98" s="1">
        <v>192.5</v>
      </c>
      <c r="N98" s="1">
        <v>192.5</v>
      </c>
      <c r="O98" s="2">
        <v>2310</v>
      </c>
    </row>
    <row r="99" spans="1:15" customFormat="1" x14ac:dyDescent="0.25">
      <c r="A99" s="10"/>
      <c r="B99" s="35" t="s">
        <v>94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2">
        <v>0</v>
      </c>
    </row>
    <row r="100" spans="1:15" customFormat="1" x14ac:dyDescent="0.25">
      <c r="A100" s="10"/>
      <c r="B100" s="35" t="s">
        <v>95</v>
      </c>
      <c r="C100" s="1">
        <v>-192.5</v>
      </c>
      <c r="D100" s="1">
        <v>-192.5</v>
      </c>
      <c r="E100" s="1">
        <v>-192.5</v>
      </c>
      <c r="F100" s="1">
        <v>-192.5</v>
      </c>
      <c r="G100" s="1">
        <v>-192.5</v>
      </c>
      <c r="H100" s="1">
        <v>-192.5</v>
      </c>
      <c r="I100" s="1">
        <v>-192.5</v>
      </c>
      <c r="J100" s="1">
        <v>-192.5</v>
      </c>
      <c r="K100" s="1">
        <v>-192.5</v>
      </c>
      <c r="L100" s="1">
        <v>-192.5</v>
      </c>
      <c r="M100" s="1">
        <v>-192.5</v>
      </c>
      <c r="N100" s="1">
        <v>-192.5</v>
      </c>
      <c r="O100" s="2">
        <v>-2310</v>
      </c>
    </row>
    <row r="101" spans="1:15" customFormat="1" x14ac:dyDescent="0.25">
      <c r="A101" s="10" t="s">
        <v>54</v>
      </c>
      <c r="B101" s="35" t="s">
        <v>93</v>
      </c>
      <c r="C101" s="1">
        <v>2975</v>
      </c>
      <c r="D101" s="1">
        <v>2975</v>
      </c>
      <c r="E101" s="1">
        <v>2975</v>
      </c>
      <c r="F101" s="1">
        <v>2975</v>
      </c>
      <c r="G101" s="1">
        <v>2975</v>
      </c>
      <c r="H101" s="1">
        <v>2975</v>
      </c>
      <c r="I101" s="1">
        <v>2975</v>
      </c>
      <c r="J101" s="1">
        <v>2975</v>
      </c>
      <c r="K101" s="1">
        <v>2975</v>
      </c>
      <c r="L101" s="1">
        <v>2975</v>
      </c>
      <c r="M101" s="1">
        <v>2975</v>
      </c>
      <c r="N101" s="1">
        <v>2975</v>
      </c>
      <c r="O101" s="2">
        <v>35700</v>
      </c>
    </row>
    <row r="102" spans="1:15" customFormat="1" x14ac:dyDescent="0.25">
      <c r="A102" s="10"/>
      <c r="B102" s="35" t="s">
        <v>94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2">
        <v>0</v>
      </c>
    </row>
    <row r="103" spans="1:15" customFormat="1" x14ac:dyDescent="0.25">
      <c r="A103" s="10"/>
      <c r="B103" s="35" t="s">
        <v>95</v>
      </c>
      <c r="C103" s="1">
        <v>-2975</v>
      </c>
      <c r="D103" s="1">
        <v>-2975</v>
      </c>
      <c r="E103" s="1">
        <v>-2975</v>
      </c>
      <c r="F103" s="1">
        <v>-2975</v>
      </c>
      <c r="G103" s="1">
        <v>-2975</v>
      </c>
      <c r="H103" s="1">
        <v>-2975</v>
      </c>
      <c r="I103" s="1">
        <v>-2975</v>
      </c>
      <c r="J103" s="1">
        <v>-2975</v>
      </c>
      <c r="K103" s="1">
        <v>-2975</v>
      </c>
      <c r="L103" s="1">
        <v>-2975</v>
      </c>
      <c r="M103" s="1">
        <v>-2975</v>
      </c>
      <c r="N103" s="1">
        <v>-2975</v>
      </c>
      <c r="O103" s="2">
        <v>-35700</v>
      </c>
    </row>
    <row r="104" spans="1:15" customFormat="1" x14ac:dyDescent="0.25">
      <c r="A104" s="10" t="s">
        <v>55</v>
      </c>
      <c r="B104" s="35" t="s">
        <v>93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2100</v>
      </c>
      <c r="O104" s="2">
        <v>2100</v>
      </c>
    </row>
    <row r="105" spans="1:15" customFormat="1" x14ac:dyDescent="0.25">
      <c r="A105" s="10"/>
      <c r="B105" s="35" t="s">
        <v>94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2">
        <v>0</v>
      </c>
    </row>
    <row r="106" spans="1:15" customFormat="1" x14ac:dyDescent="0.25">
      <c r="A106" s="10"/>
      <c r="B106" s="35" t="s">
        <v>95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-2100</v>
      </c>
      <c r="O106" s="2">
        <v>-2100</v>
      </c>
    </row>
    <row r="107" spans="1:15" customFormat="1" x14ac:dyDescent="0.25">
      <c r="A107" s="10" t="s">
        <v>56</v>
      </c>
      <c r="B107" s="35" t="s">
        <v>93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840</v>
      </c>
      <c r="O107" s="2">
        <v>840</v>
      </c>
    </row>
    <row r="108" spans="1:15" customFormat="1" x14ac:dyDescent="0.25">
      <c r="A108" s="10"/>
      <c r="B108" s="35" t="s">
        <v>94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2">
        <v>0</v>
      </c>
    </row>
    <row r="109" spans="1:15" customFormat="1" x14ac:dyDescent="0.25">
      <c r="A109" s="10"/>
      <c r="B109" s="35" t="s">
        <v>95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-840</v>
      </c>
      <c r="O109" s="2">
        <v>-840</v>
      </c>
    </row>
    <row r="110" spans="1:15" customFormat="1" x14ac:dyDescent="0.25">
      <c r="A110" s="10" t="s">
        <v>57</v>
      </c>
      <c r="B110" s="35" t="s">
        <v>93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5040</v>
      </c>
      <c r="O110" s="2">
        <v>5040</v>
      </c>
    </row>
    <row r="111" spans="1:15" customFormat="1" x14ac:dyDescent="0.25">
      <c r="A111" s="10"/>
      <c r="B111" s="35" t="s">
        <v>94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2">
        <v>0</v>
      </c>
    </row>
    <row r="112" spans="1:15" customFormat="1" x14ac:dyDescent="0.25">
      <c r="A112" s="10"/>
      <c r="B112" s="35" t="s">
        <v>95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-5040</v>
      </c>
      <c r="O112" s="2">
        <v>-5040</v>
      </c>
    </row>
    <row r="113" spans="1:15" customFormat="1" x14ac:dyDescent="0.25">
      <c r="A113" s="10" t="s">
        <v>58</v>
      </c>
      <c r="B113" s="35" t="s">
        <v>93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420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2">
        <v>420</v>
      </c>
    </row>
    <row r="114" spans="1:15" customFormat="1" x14ac:dyDescent="0.25">
      <c r="A114" s="10"/>
      <c r="B114" s="35" t="s">
        <v>94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2">
        <v>0</v>
      </c>
    </row>
    <row r="115" spans="1:15" customFormat="1" x14ac:dyDescent="0.25">
      <c r="A115" s="10"/>
      <c r="B115" s="35" t="s">
        <v>95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-420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2">
        <v>-420</v>
      </c>
    </row>
    <row r="116" spans="1:15" customFormat="1" x14ac:dyDescent="0.25">
      <c r="A116" s="10" t="s">
        <v>59</v>
      </c>
      <c r="B116" s="35" t="s">
        <v>93</v>
      </c>
      <c r="C116" s="1">
        <v>525</v>
      </c>
      <c r="D116" s="1">
        <v>525</v>
      </c>
      <c r="E116" s="1">
        <v>525</v>
      </c>
      <c r="F116" s="1">
        <v>525</v>
      </c>
      <c r="G116" s="1">
        <v>525</v>
      </c>
      <c r="H116" s="1">
        <v>525</v>
      </c>
      <c r="I116" s="1">
        <v>525</v>
      </c>
      <c r="J116" s="1">
        <v>525</v>
      </c>
      <c r="K116" s="1">
        <v>525</v>
      </c>
      <c r="L116" s="1">
        <v>525</v>
      </c>
      <c r="M116" s="1">
        <v>525</v>
      </c>
      <c r="N116" s="1">
        <v>525</v>
      </c>
      <c r="O116" s="2">
        <v>6300</v>
      </c>
    </row>
    <row r="117" spans="1:15" customFormat="1" x14ac:dyDescent="0.25">
      <c r="A117" s="10"/>
      <c r="B117" s="35" t="s">
        <v>94</v>
      </c>
      <c r="C117" s="1">
        <v>547.26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2">
        <v>547.26</v>
      </c>
    </row>
    <row r="118" spans="1:15" customFormat="1" x14ac:dyDescent="0.25">
      <c r="A118" s="10"/>
      <c r="B118" s="35" t="s">
        <v>95</v>
      </c>
      <c r="C118" s="1">
        <v>22.259999999999991</v>
      </c>
      <c r="D118" s="1">
        <v>-525</v>
      </c>
      <c r="E118" s="1">
        <v>-525</v>
      </c>
      <c r="F118" s="1">
        <v>-525</v>
      </c>
      <c r="G118" s="1">
        <v>-525</v>
      </c>
      <c r="H118" s="1">
        <v>-525</v>
      </c>
      <c r="I118" s="1">
        <v>-525</v>
      </c>
      <c r="J118" s="1">
        <v>-525</v>
      </c>
      <c r="K118" s="1">
        <v>-525</v>
      </c>
      <c r="L118" s="1">
        <v>-525</v>
      </c>
      <c r="M118" s="1">
        <v>-525</v>
      </c>
      <c r="N118" s="1">
        <v>-525</v>
      </c>
      <c r="O118" s="2">
        <v>-5752.74</v>
      </c>
    </row>
    <row r="119" spans="1:15" customFormat="1" x14ac:dyDescent="0.25">
      <c r="A119" s="10" t="s">
        <v>69</v>
      </c>
      <c r="B119" s="35" t="s">
        <v>93</v>
      </c>
      <c r="C119" s="1">
        <v>5000</v>
      </c>
      <c r="D119" s="1">
        <v>5000</v>
      </c>
      <c r="E119" s="1">
        <v>5000</v>
      </c>
      <c r="F119" s="1">
        <v>5000</v>
      </c>
      <c r="G119" s="1">
        <v>5000</v>
      </c>
      <c r="H119" s="1">
        <v>5000</v>
      </c>
      <c r="I119" s="1">
        <v>5000</v>
      </c>
      <c r="J119" s="1">
        <v>5000</v>
      </c>
      <c r="K119" s="1">
        <v>5000</v>
      </c>
      <c r="L119" s="1">
        <v>5000</v>
      </c>
      <c r="M119" s="1">
        <v>5000</v>
      </c>
      <c r="N119" s="1">
        <v>5000</v>
      </c>
      <c r="O119" s="2">
        <v>60000</v>
      </c>
    </row>
    <row r="120" spans="1:15" customFormat="1" x14ac:dyDescent="0.25">
      <c r="A120" s="10"/>
      <c r="B120" s="35" t="s">
        <v>94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2">
        <v>0</v>
      </c>
    </row>
    <row r="121" spans="1:15" customFormat="1" x14ac:dyDescent="0.25">
      <c r="A121" s="10"/>
      <c r="B121" s="35" t="s">
        <v>95</v>
      </c>
      <c r="C121" s="1">
        <v>-5000</v>
      </c>
      <c r="D121" s="1">
        <v>-5000</v>
      </c>
      <c r="E121" s="1">
        <v>-5000</v>
      </c>
      <c r="F121" s="1">
        <v>-5000</v>
      </c>
      <c r="G121" s="1">
        <v>-5000</v>
      </c>
      <c r="H121" s="1">
        <v>-5000</v>
      </c>
      <c r="I121" s="1">
        <v>-5000</v>
      </c>
      <c r="J121" s="1">
        <v>-5000</v>
      </c>
      <c r="K121" s="1">
        <v>-5000</v>
      </c>
      <c r="L121" s="1">
        <v>-5000</v>
      </c>
      <c r="M121" s="1">
        <v>-5000</v>
      </c>
      <c r="N121" s="1">
        <v>-5000</v>
      </c>
      <c r="O121" s="2">
        <v>-60000</v>
      </c>
    </row>
    <row r="122" spans="1:15" customFormat="1" x14ac:dyDescent="0.25">
      <c r="A122" s="8" t="s">
        <v>20</v>
      </c>
      <c r="B122" s="36" t="s">
        <v>93</v>
      </c>
      <c r="C122" s="4">
        <v>13789.12473177878</v>
      </c>
      <c r="D122" s="4">
        <v>14441.146221364286</v>
      </c>
      <c r="E122" s="4">
        <v>13486.944295350033</v>
      </c>
      <c r="F122" s="4">
        <v>18123.088878049413</v>
      </c>
      <c r="G122" s="4">
        <v>13324.664914430816</v>
      </c>
      <c r="H122" s="4">
        <v>12557.818843756573</v>
      </c>
      <c r="I122" s="4">
        <v>13255.010326867468</v>
      </c>
      <c r="J122" s="4">
        <v>12965.33107302976</v>
      </c>
      <c r="K122" s="4">
        <v>13242.080796633913</v>
      </c>
      <c r="L122" s="4">
        <v>19187.254069894458</v>
      </c>
      <c r="M122" s="4">
        <v>13324.522148711691</v>
      </c>
      <c r="N122" s="4">
        <v>21257.492801623572</v>
      </c>
      <c r="O122" s="3">
        <v>178954.47910149075</v>
      </c>
    </row>
    <row r="123" spans="1:15" customFormat="1" x14ac:dyDescent="0.25">
      <c r="A123" s="4"/>
      <c r="B123" s="36" t="s">
        <v>94</v>
      </c>
      <c r="C123" s="4">
        <v>4235.3</v>
      </c>
      <c r="D123" s="4">
        <v>4574.5</v>
      </c>
      <c r="E123" s="4">
        <v>4172.5</v>
      </c>
      <c r="F123" s="4">
        <v>4512.5</v>
      </c>
      <c r="G123" s="4">
        <v>3512.5</v>
      </c>
      <c r="H123" s="4">
        <v>3722.5</v>
      </c>
      <c r="I123" s="4">
        <v>3924.5</v>
      </c>
      <c r="J123" s="4">
        <v>3962.5</v>
      </c>
      <c r="K123" s="4">
        <v>3622.5</v>
      </c>
      <c r="L123" s="4">
        <v>4212.5</v>
      </c>
      <c r="M123" s="4">
        <v>4112.5</v>
      </c>
      <c r="N123" s="4">
        <v>4672.5</v>
      </c>
      <c r="O123" s="3">
        <v>49236.800000000003</v>
      </c>
    </row>
    <row r="124" spans="1:15" customFormat="1" x14ac:dyDescent="0.25">
      <c r="A124" s="4"/>
      <c r="B124" s="36" t="s">
        <v>95</v>
      </c>
      <c r="C124" s="4">
        <v>9553.8247317787791</v>
      </c>
      <c r="D124" s="4">
        <v>9866.6462213642862</v>
      </c>
      <c r="E124" s="4">
        <v>9314.4442953500329</v>
      </c>
      <c r="F124" s="4">
        <v>13610.588878049413</v>
      </c>
      <c r="G124" s="4">
        <v>9812.1649144308158</v>
      </c>
      <c r="H124" s="4">
        <v>8835.3188437565732</v>
      </c>
      <c r="I124" s="4">
        <v>9330.5103268674684</v>
      </c>
      <c r="J124" s="4">
        <v>9002.8310730297599</v>
      </c>
      <c r="K124" s="4">
        <v>9619.5807966339125</v>
      </c>
      <c r="L124" s="4">
        <v>14974.754069894458</v>
      </c>
      <c r="M124" s="4">
        <v>9212.0221487116905</v>
      </c>
      <c r="N124" s="4">
        <v>16584.992801623572</v>
      </c>
      <c r="O124" s="5">
        <v>129717.67910149076</v>
      </c>
    </row>
    <row r="125" spans="1:15" customFormat="1" x14ac:dyDescent="0.25">
      <c r="A125" s="10" t="s">
        <v>45</v>
      </c>
      <c r="B125" s="35" t="s">
        <v>93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customFormat="1" x14ac:dyDescent="0.25">
      <c r="A126" s="10"/>
      <c r="B126" s="35" t="s">
        <v>94</v>
      </c>
      <c r="C126" s="2">
        <v>-119.6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-119.6</v>
      </c>
    </row>
    <row r="127" spans="1:15" customFormat="1" x14ac:dyDescent="0.25">
      <c r="A127" s="10"/>
      <c r="B127" s="35" t="s">
        <v>95</v>
      </c>
      <c r="C127" s="2">
        <v>119.6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119.6</v>
      </c>
    </row>
    <row r="128" spans="1:15" customFormat="1" x14ac:dyDescent="0.25">
      <c r="A128" s="10" t="s">
        <v>60</v>
      </c>
      <c r="B128" s="35" t="s">
        <v>93</v>
      </c>
      <c r="C128" s="2">
        <v>833.33</v>
      </c>
      <c r="D128" s="2">
        <v>833.33</v>
      </c>
      <c r="E128" s="2">
        <v>833.33</v>
      </c>
      <c r="F128" s="2">
        <v>833.33</v>
      </c>
      <c r="G128" s="2">
        <v>833.33</v>
      </c>
      <c r="H128" s="2">
        <v>833.33</v>
      </c>
      <c r="I128" s="2">
        <v>833.33</v>
      </c>
      <c r="J128" s="2">
        <v>833.33</v>
      </c>
      <c r="K128" s="2">
        <v>833.33</v>
      </c>
      <c r="L128" s="2">
        <v>833.33</v>
      </c>
      <c r="M128" s="2">
        <v>833.33</v>
      </c>
      <c r="N128" s="2">
        <v>833.40999999999258</v>
      </c>
      <c r="O128" s="2">
        <v>10000.039999999994</v>
      </c>
    </row>
    <row r="129" spans="1:15" customFormat="1" x14ac:dyDescent="0.25">
      <c r="A129" s="10"/>
      <c r="B129" s="35" t="s">
        <v>94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</row>
    <row r="130" spans="1:15" customFormat="1" x14ac:dyDescent="0.25">
      <c r="A130" s="10"/>
      <c r="B130" s="35" t="s">
        <v>95</v>
      </c>
      <c r="C130" s="2">
        <v>-833.33</v>
      </c>
      <c r="D130" s="2">
        <v>-833.33</v>
      </c>
      <c r="E130" s="2">
        <v>-833.33</v>
      </c>
      <c r="F130" s="2">
        <v>-833.33</v>
      </c>
      <c r="G130" s="2">
        <v>-833.33</v>
      </c>
      <c r="H130" s="2">
        <v>-833.33</v>
      </c>
      <c r="I130" s="2">
        <v>-833.33</v>
      </c>
      <c r="J130" s="2">
        <v>-833.33</v>
      </c>
      <c r="K130" s="2">
        <v>-833.33</v>
      </c>
      <c r="L130" s="2">
        <v>-833.33</v>
      </c>
      <c r="M130" s="2">
        <v>-833.33</v>
      </c>
      <c r="N130" s="2">
        <v>-833.40999999999258</v>
      </c>
      <c r="O130" s="2">
        <v>-10000.039999999994</v>
      </c>
    </row>
    <row r="131" spans="1:15" customFormat="1" x14ac:dyDescent="0.25">
      <c r="A131" s="10" t="s">
        <v>61</v>
      </c>
      <c r="B131" s="35" t="s">
        <v>93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</row>
    <row r="132" spans="1:15" customFormat="1" x14ac:dyDescent="0.25">
      <c r="A132" s="10"/>
      <c r="B132" s="35" t="s">
        <v>94</v>
      </c>
      <c r="C132" s="2">
        <v>19.740000000000002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19.740000000000002</v>
      </c>
    </row>
    <row r="133" spans="1:15" customFormat="1" x14ac:dyDescent="0.25">
      <c r="A133" s="10"/>
      <c r="B133" s="35" t="s">
        <v>95</v>
      </c>
      <c r="C133" s="2">
        <v>19.740000000000002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19.740000000000002</v>
      </c>
    </row>
    <row r="134" spans="1:15" customFormat="1" x14ac:dyDescent="0.25">
      <c r="A134" s="10" t="s">
        <v>46</v>
      </c>
      <c r="B134" s="35" t="s">
        <v>93</v>
      </c>
      <c r="C134" s="2">
        <v>0</v>
      </c>
      <c r="D134" s="2">
        <v>0</v>
      </c>
      <c r="E134" s="2">
        <v>0</v>
      </c>
      <c r="F134" s="2">
        <v>15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15</v>
      </c>
      <c r="M134" s="2">
        <v>0</v>
      </c>
      <c r="N134" s="2">
        <v>0</v>
      </c>
      <c r="O134" s="2">
        <v>30</v>
      </c>
    </row>
    <row r="135" spans="1:15" customFormat="1" x14ac:dyDescent="0.25">
      <c r="A135" s="10"/>
      <c r="B135" s="35" t="s">
        <v>94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5" customFormat="1" x14ac:dyDescent="0.25">
      <c r="A136" s="10"/>
      <c r="B136" s="35" t="s">
        <v>95</v>
      </c>
      <c r="C136" s="2">
        <v>0</v>
      </c>
      <c r="D136" s="2">
        <v>0</v>
      </c>
      <c r="E136" s="2">
        <v>0</v>
      </c>
      <c r="F136" s="2">
        <v>-15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-15</v>
      </c>
      <c r="M136" s="2">
        <v>0</v>
      </c>
      <c r="N136" s="2">
        <v>0</v>
      </c>
      <c r="O136" s="2">
        <v>-30</v>
      </c>
    </row>
    <row r="137" spans="1:15" customFormat="1" x14ac:dyDescent="0.25">
      <c r="A137" s="10" t="s">
        <v>47</v>
      </c>
      <c r="B137" s="35" t="s">
        <v>93</v>
      </c>
      <c r="C137" s="2">
        <v>75</v>
      </c>
      <c r="D137" s="2">
        <v>0</v>
      </c>
      <c r="E137" s="2">
        <v>75</v>
      </c>
      <c r="F137" s="2">
        <v>0</v>
      </c>
      <c r="G137" s="2">
        <v>75</v>
      </c>
      <c r="H137" s="2">
        <v>0</v>
      </c>
      <c r="I137" s="2">
        <v>75</v>
      </c>
      <c r="J137" s="2">
        <v>0</v>
      </c>
      <c r="K137" s="2">
        <v>75</v>
      </c>
      <c r="L137" s="2">
        <v>0</v>
      </c>
      <c r="M137" s="2">
        <v>75</v>
      </c>
      <c r="N137" s="2">
        <v>0</v>
      </c>
      <c r="O137" s="2">
        <v>450</v>
      </c>
    </row>
    <row r="138" spans="1:15" customFormat="1" x14ac:dyDescent="0.25">
      <c r="A138" s="10"/>
      <c r="B138" s="35" t="s">
        <v>94</v>
      </c>
      <c r="C138" s="2">
        <v>62.800000000000004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62.800000000000004</v>
      </c>
    </row>
    <row r="139" spans="1:15" customFormat="1" x14ac:dyDescent="0.25">
      <c r="A139" s="10"/>
      <c r="B139" s="35" t="s">
        <v>95</v>
      </c>
      <c r="C139" s="2">
        <v>-12.199999999999996</v>
      </c>
      <c r="D139" s="2">
        <v>0</v>
      </c>
      <c r="E139" s="2">
        <v>-75</v>
      </c>
      <c r="F139" s="2">
        <v>0</v>
      </c>
      <c r="G139" s="2">
        <v>-75</v>
      </c>
      <c r="H139" s="2">
        <v>0</v>
      </c>
      <c r="I139" s="2">
        <v>-75</v>
      </c>
      <c r="J139" s="2">
        <v>0</v>
      </c>
      <c r="K139" s="2">
        <v>-75</v>
      </c>
      <c r="L139" s="2">
        <v>0</v>
      </c>
      <c r="M139" s="2">
        <v>-75</v>
      </c>
      <c r="N139" s="2">
        <v>0</v>
      </c>
      <c r="O139" s="2">
        <v>-387.2</v>
      </c>
    </row>
    <row r="140" spans="1:15" customFormat="1" x14ac:dyDescent="0.25">
      <c r="A140" s="10" t="s">
        <v>48</v>
      </c>
      <c r="B140" s="35" t="s">
        <v>93</v>
      </c>
      <c r="C140" s="2">
        <v>50</v>
      </c>
      <c r="D140" s="2">
        <v>50</v>
      </c>
      <c r="E140" s="2">
        <v>0</v>
      </c>
      <c r="F140" s="2">
        <v>50</v>
      </c>
      <c r="G140" s="2">
        <v>50</v>
      </c>
      <c r="H140" s="2">
        <v>50</v>
      </c>
      <c r="I140" s="2">
        <v>50</v>
      </c>
      <c r="J140" s="2">
        <v>50</v>
      </c>
      <c r="K140" s="2">
        <v>50</v>
      </c>
      <c r="L140" s="2">
        <v>50</v>
      </c>
      <c r="M140" s="2">
        <v>50</v>
      </c>
      <c r="N140" s="2">
        <v>50</v>
      </c>
      <c r="O140" s="2">
        <v>550</v>
      </c>
    </row>
    <row r="141" spans="1:15" customFormat="1" x14ac:dyDescent="0.25">
      <c r="A141" s="10"/>
      <c r="B141" s="35" t="s">
        <v>94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5" customFormat="1" x14ac:dyDescent="0.25">
      <c r="A142" s="10"/>
      <c r="B142" s="35" t="s">
        <v>95</v>
      </c>
      <c r="C142" s="2">
        <v>-50</v>
      </c>
      <c r="D142" s="2">
        <v>-50</v>
      </c>
      <c r="E142" s="2">
        <v>0</v>
      </c>
      <c r="F142" s="2">
        <v>-50</v>
      </c>
      <c r="G142" s="2">
        <v>-50</v>
      </c>
      <c r="H142" s="2">
        <v>-50</v>
      </c>
      <c r="I142" s="2">
        <v>-50</v>
      </c>
      <c r="J142" s="2">
        <v>-50</v>
      </c>
      <c r="K142" s="2">
        <v>-50</v>
      </c>
      <c r="L142" s="2">
        <v>-50</v>
      </c>
      <c r="M142" s="2">
        <v>-50</v>
      </c>
      <c r="N142" s="2">
        <v>-50</v>
      </c>
      <c r="O142" s="2">
        <v>-550</v>
      </c>
    </row>
    <row r="143" spans="1:15" customFormat="1" x14ac:dyDescent="0.25">
      <c r="A143" s="10" t="s">
        <v>49</v>
      </c>
      <c r="B143" s="35" t="s">
        <v>93</v>
      </c>
      <c r="C143" s="2">
        <v>0</v>
      </c>
      <c r="D143" s="2">
        <v>0</v>
      </c>
      <c r="E143" s="2">
        <v>0</v>
      </c>
      <c r="F143" s="2">
        <v>350</v>
      </c>
      <c r="G143" s="2">
        <v>0</v>
      </c>
      <c r="H143" s="2">
        <v>0</v>
      </c>
      <c r="I143" s="2">
        <v>0</v>
      </c>
      <c r="J143" s="2">
        <v>350</v>
      </c>
      <c r="K143" s="2">
        <v>0</v>
      </c>
      <c r="L143" s="2">
        <v>0</v>
      </c>
      <c r="M143" s="2">
        <v>0</v>
      </c>
      <c r="N143" s="2">
        <v>350</v>
      </c>
      <c r="O143" s="2">
        <v>1050</v>
      </c>
    </row>
    <row r="144" spans="1:15" customFormat="1" x14ac:dyDescent="0.25">
      <c r="A144" s="10"/>
      <c r="B144" s="35" t="s">
        <v>94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5" customFormat="1" x14ac:dyDescent="0.25">
      <c r="A145" s="10"/>
      <c r="B145" s="35" t="s">
        <v>95</v>
      </c>
      <c r="C145" s="2">
        <v>0</v>
      </c>
      <c r="D145" s="2">
        <v>0</v>
      </c>
      <c r="E145" s="2">
        <v>0</v>
      </c>
      <c r="F145" s="2">
        <v>-350</v>
      </c>
      <c r="G145" s="2">
        <v>0</v>
      </c>
      <c r="H145" s="2">
        <v>0</v>
      </c>
      <c r="I145" s="2">
        <v>0</v>
      </c>
      <c r="J145" s="2">
        <v>-350</v>
      </c>
      <c r="K145" s="2">
        <v>0</v>
      </c>
      <c r="L145" s="2">
        <v>0</v>
      </c>
      <c r="M145" s="2">
        <v>0</v>
      </c>
      <c r="N145" s="2">
        <v>-350</v>
      </c>
      <c r="O145" s="2">
        <v>-1050</v>
      </c>
    </row>
    <row r="146" spans="1:15" customFormat="1" x14ac:dyDescent="0.25">
      <c r="A146" s="10" t="s">
        <v>50</v>
      </c>
      <c r="B146" s="35" t="s">
        <v>93</v>
      </c>
      <c r="C146" s="2">
        <v>25</v>
      </c>
      <c r="D146" s="2">
        <v>25</v>
      </c>
      <c r="E146" s="2">
        <v>25</v>
      </c>
      <c r="F146" s="2">
        <v>25</v>
      </c>
      <c r="G146" s="2">
        <v>25</v>
      </c>
      <c r="H146" s="2">
        <v>25</v>
      </c>
      <c r="I146" s="2">
        <v>25</v>
      </c>
      <c r="J146" s="2">
        <v>25</v>
      </c>
      <c r="K146" s="2">
        <v>25</v>
      </c>
      <c r="L146" s="2">
        <v>25</v>
      </c>
      <c r="M146" s="2">
        <v>25</v>
      </c>
      <c r="N146" s="2">
        <v>25</v>
      </c>
      <c r="O146" s="2">
        <v>300</v>
      </c>
    </row>
    <row r="147" spans="1:15" customFormat="1" x14ac:dyDescent="0.25">
      <c r="A147" s="10"/>
      <c r="B147" s="35" t="s">
        <v>94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5" customFormat="1" x14ac:dyDescent="0.25">
      <c r="A148" s="10"/>
      <c r="B148" s="35" t="s">
        <v>95</v>
      </c>
      <c r="C148" s="2">
        <v>-25</v>
      </c>
      <c r="D148" s="2">
        <v>-25</v>
      </c>
      <c r="E148" s="2">
        <v>-25</v>
      </c>
      <c r="F148" s="2">
        <v>-25</v>
      </c>
      <c r="G148" s="2">
        <v>-25</v>
      </c>
      <c r="H148" s="2">
        <v>-25</v>
      </c>
      <c r="I148" s="2">
        <v>-25</v>
      </c>
      <c r="J148" s="2">
        <v>-25</v>
      </c>
      <c r="K148" s="2">
        <v>-25</v>
      </c>
      <c r="L148" s="2">
        <v>-25</v>
      </c>
      <c r="M148" s="2">
        <v>-25</v>
      </c>
      <c r="N148" s="2">
        <v>-25</v>
      </c>
      <c r="O148" s="2">
        <v>-300</v>
      </c>
    </row>
    <row r="149" spans="1:15" customFormat="1" x14ac:dyDescent="0.25">
      <c r="A149" s="10" t="s">
        <v>51</v>
      </c>
      <c r="B149" s="35" t="s">
        <v>93</v>
      </c>
      <c r="C149" s="2">
        <v>0</v>
      </c>
      <c r="D149" s="2">
        <v>600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600</v>
      </c>
      <c r="M149" s="2">
        <v>0</v>
      </c>
      <c r="N149" s="2">
        <v>0</v>
      </c>
      <c r="O149" s="2">
        <v>1200</v>
      </c>
    </row>
    <row r="150" spans="1:15" customFormat="1" x14ac:dyDescent="0.25">
      <c r="A150" s="10"/>
      <c r="B150" s="35" t="s">
        <v>94</v>
      </c>
      <c r="C150" s="2">
        <v>325.5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325.5</v>
      </c>
    </row>
    <row r="151" spans="1:15" customFormat="1" x14ac:dyDescent="0.25">
      <c r="A151" s="10"/>
      <c r="B151" s="35" t="s">
        <v>95</v>
      </c>
      <c r="C151" s="2">
        <v>325.5</v>
      </c>
      <c r="D151" s="2">
        <v>-600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-600</v>
      </c>
      <c r="M151" s="2">
        <v>0</v>
      </c>
      <c r="N151" s="2">
        <v>0</v>
      </c>
      <c r="O151" s="2">
        <v>-874.5</v>
      </c>
    </row>
    <row r="152" spans="1:15" customFormat="1" x14ac:dyDescent="0.25">
      <c r="A152" s="10" t="s">
        <v>64</v>
      </c>
      <c r="B152" s="35" t="s">
        <v>93</v>
      </c>
      <c r="C152" s="2">
        <v>0</v>
      </c>
      <c r="D152" s="2">
        <v>0</v>
      </c>
      <c r="E152" s="2">
        <v>0</v>
      </c>
      <c r="F152" s="2">
        <v>4750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4750</v>
      </c>
      <c r="M152" s="2">
        <v>0</v>
      </c>
      <c r="N152" s="2">
        <v>0</v>
      </c>
      <c r="O152" s="2">
        <v>9500</v>
      </c>
    </row>
    <row r="153" spans="1:15" customFormat="1" x14ac:dyDescent="0.25">
      <c r="A153" s="10"/>
      <c r="B153" s="35" t="s">
        <v>94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1:15" customFormat="1" x14ac:dyDescent="0.25">
      <c r="A154" s="10"/>
      <c r="B154" s="35" t="s">
        <v>95</v>
      </c>
      <c r="C154" s="2">
        <v>0</v>
      </c>
      <c r="D154" s="2">
        <v>0</v>
      </c>
      <c r="E154" s="2">
        <v>0</v>
      </c>
      <c r="F154" s="2">
        <v>-4750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-4750</v>
      </c>
      <c r="M154" s="2">
        <v>0</v>
      </c>
      <c r="N154" s="2">
        <v>0</v>
      </c>
      <c r="O154" s="2">
        <v>-9500</v>
      </c>
    </row>
    <row r="155" spans="1:15" customFormat="1" x14ac:dyDescent="0.25">
      <c r="A155" s="10" t="s">
        <v>65</v>
      </c>
      <c r="B155" s="35" t="s">
        <v>93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1:15" customFormat="1" x14ac:dyDescent="0.25">
      <c r="A156" s="10"/>
      <c r="B156" s="35" t="s">
        <v>94</v>
      </c>
      <c r="C156" s="2">
        <v>48.85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48.85</v>
      </c>
    </row>
    <row r="157" spans="1:15" customFormat="1" x14ac:dyDescent="0.25">
      <c r="A157" s="10"/>
      <c r="B157" s="35" t="s">
        <v>95</v>
      </c>
      <c r="C157" s="2">
        <v>48.85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48.85</v>
      </c>
    </row>
    <row r="158" spans="1:15" customFormat="1" x14ac:dyDescent="0.25">
      <c r="A158" s="10" t="s">
        <v>66</v>
      </c>
      <c r="B158" s="35" t="s">
        <v>93</v>
      </c>
      <c r="C158" s="2">
        <v>168</v>
      </c>
      <c r="D158" s="2">
        <v>168</v>
      </c>
      <c r="E158" s="2">
        <v>168</v>
      </c>
      <c r="F158" s="2">
        <v>168</v>
      </c>
      <c r="G158" s="2">
        <v>168</v>
      </c>
      <c r="H158" s="2">
        <v>168</v>
      </c>
      <c r="I158" s="2">
        <v>168</v>
      </c>
      <c r="J158" s="2">
        <v>168</v>
      </c>
      <c r="K158" s="2">
        <v>168</v>
      </c>
      <c r="L158" s="2">
        <v>168</v>
      </c>
      <c r="M158" s="2">
        <v>168</v>
      </c>
      <c r="N158" s="2">
        <v>136</v>
      </c>
      <c r="O158" s="2">
        <v>1984</v>
      </c>
    </row>
    <row r="159" spans="1:15" customFormat="1" x14ac:dyDescent="0.25">
      <c r="A159" s="10"/>
      <c r="B159" s="35" t="s">
        <v>94</v>
      </c>
      <c r="C159" s="2">
        <v>45.31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45.31</v>
      </c>
    </row>
    <row r="160" spans="1:15" customFormat="1" x14ac:dyDescent="0.25">
      <c r="A160" s="10"/>
      <c r="B160" s="35" t="s">
        <v>95</v>
      </c>
      <c r="C160" s="2">
        <v>-122.69</v>
      </c>
      <c r="D160" s="2">
        <v>-168</v>
      </c>
      <c r="E160" s="2">
        <v>-168</v>
      </c>
      <c r="F160" s="2">
        <v>-168</v>
      </c>
      <c r="G160" s="2">
        <v>-168</v>
      </c>
      <c r="H160" s="2">
        <v>-168</v>
      </c>
      <c r="I160" s="2">
        <v>-168</v>
      </c>
      <c r="J160" s="2">
        <v>-168</v>
      </c>
      <c r="K160" s="2">
        <v>-168</v>
      </c>
      <c r="L160" s="2">
        <v>-168</v>
      </c>
      <c r="M160" s="2">
        <v>-168</v>
      </c>
      <c r="N160" s="2">
        <v>-136</v>
      </c>
      <c r="O160" s="2">
        <v>-1938.69</v>
      </c>
    </row>
    <row r="161" spans="1:15" customFormat="1" x14ac:dyDescent="0.25">
      <c r="A161" s="10" t="s">
        <v>67</v>
      </c>
      <c r="B161" s="35" t="s">
        <v>93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customFormat="1" x14ac:dyDescent="0.25">
      <c r="A162" s="10"/>
      <c r="B162" s="35" t="s">
        <v>94</v>
      </c>
      <c r="C162" s="2">
        <v>27.540000000000003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27.540000000000003</v>
      </c>
    </row>
    <row r="163" spans="1:15" customFormat="1" x14ac:dyDescent="0.25">
      <c r="A163" s="10"/>
      <c r="B163" s="35" t="s">
        <v>95</v>
      </c>
      <c r="C163" s="2">
        <v>27.540000000000003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27.540000000000003</v>
      </c>
    </row>
    <row r="164" spans="1:15" customFormat="1" x14ac:dyDescent="0.25">
      <c r="A164" s="10" t="s">
        <v>68</v>
      </c>
      <c r="B164" s="35" t="s">
        <v>93</v>
      </c>
      <c r="C164" s="2">
        <v>126</v>
      </c>
      <c r="D164" s="2">
        <v>126</v>
      </c>
      <c r="E164" s="2">
        <v>126</v>
      </c>
      <c r="F164" s="2">
        <v>126</v>
      </c>
      <c r="G164" s="2">
        <v>126</v>
      </c>
      <c r="H164" s="2">
        <v>126</v>
      </c>
      <c r="I164" s="2">
        <v>126</v>
      </c>
      <c r="J164" s="2">
        <v>126</v>
      </c>
      <c r="K164" s="2">
        <v>126</v>
      </c>
      <c r="L164" s="2">
        <v>126</v>
      </c>
      <c r="M164" s="2">
        <v>126</v>
      </c>
      <c r="N164" s="2">
        <v>102</v>
      </c>
      <c r="O164" s="2">
        <v>1488</v>
      </c>
    </row>
    <row r="165" spans="1:15" customFormat="1" x14ac:dyDescent="0.25">
      <c r="A165" s="10"/>
      <c r="B165" s="35" t="s">
        <v>94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customFormat="1" x14ac:dyDescent="0.25">
      <c r="A166" s="10"/>
      <c r="B166" s="35" t="s">
        <v>95</v>
      </c>
      <c r="C166" s="2">
        <v>-126</v>
      </c>
      <c r="D166" s="2">
        <v>-126</v>
      </c>
      <c r="E166" s="2">
        <v>-126</v>
      </c>
      <c r="F166" s="2">
        <v>-126</v>
      </c>
      <c r="G166" s="2">
        <v>-126</v>
      </c>
      <c r="H166" s="2">
        <v>-126</v>
      </c>
      <c r="I166" s="2">
        <v>-126</v>
      </c>
      <c r="J166" s="2">
        <v>-126</v>
      </c>
      <c r="K166" s="2">
        <v>-126</v>
      </c>
      <c r="L166" s="2">
        <v>-126</v>
      </c>
      <c r="M166" s="2">
        <v>-126</v>
      </c>
      <c r="N166" s="2">
        <v>-102</v>
      </c>
      <c r="O166" s="2">
        <v>-1488</v>
      </c>
    </row>
    <row r="167" spans="1:15" customFormat="1" x14ac:dyDescent="0.25">
      <c r="A167" s="10" t="s">
        <v>52</v>
      </c>
      <c r="B167" s="35" t="s">
        <v>93</v>
      </c>
      <c r="C167" s="2">
        <v>68.75</v>
      </c>
      <c r="D167" s="2">
        <v>68.75</v>
      </c>
      <c r="E167" s="2">
        <v>68.75</v>
      </c>
      <c r="F167" s="2">
        <v>68.75</v>
      </c>
      <c r="G167" s="2">
        <v>68.75</v>
      </c>
      <c r="H167" s="2">
        <v>68.75</v>
      </c>
      <c r="I167" s="2">
        <v>68.75</v>
      </c>
      <c r="J167" s="2">
        <v>68.75</v>
      </c>
      <c r="K167" s="2">
        <v>68.75</v>
      </c>
      <c r="L167" s="2">
        <v>68.75</v>
      </c>
      <c r="M167" s="2">
        <v>68.75</v>
      </c>
      <c r="N167" s="2">
        <v>68.75</v>
      </c>
      <c r="O167" s="2">
        <v>825</v>
      </c>
    </row>
    <row r="168" spans="1:15" customFormat="1" x14ac:dyDescent="0.25">
      <c r="A168" s="10"/>
      <c r="B168" s="35" t="s">
        <v>94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customFormat="1" x14ac:dyDescent="0.25">
      <c r="A169" s="10"/>
      <c r="B169" s="35" t="s">
        <v>95</v>
      </c>
      <c r="C169" s="2">
        <v>-68.75</v>
      </c>
      <c r="D169" s="2">
        <v>-68.75</v>
      </c>
      <c r="E169" s="2">
        <v>-68.75</v>
      </c>
      <c r="F169" s="2">
        <v>-68.75</v>
      </c>
      <c r="G169" s="2">
        <v>-68.75</v>
      </c>
      <c r="H169" s="2">
        <v>-68.75</v>
      </c>
      <c r="I169" s="2">
        <v>-68.75</v>
      </c>
      <c r="J169" s="2">
        <v>-68.75</v>
      </c>
      <c r="K169" s="2">
        <v>-68.75</v>
      </c>
      <c r="L169" s="2">
        <v>-68.75</v>
      </c>
      <c r="M169" s="2">
        <v>-68.75</v>
      </c>
      <c r="N169" s="2">
        <v>-68.75</v>
      </c>
      <c r="O169" s="2">
        <v>-825</v>
      </c>
    </row>
    <row r="170" spans="1:15" customFormat="1" x14ac:dyDescent="0.25">
      <c r="A170" s="10" t="s">
        <v>53</v>
      </c>
      <c r="B170" s="35" t="s">
        <v>93</v>
      </c>
      <c r="C170" s="2">
        <v>3744</v>
      </c>
      <c r="D170" s="2">
        <v>3744</v>
      </c>
      <c r="E170" s="2">
        <v>3744</v>
      </c>
      <c r="F170" s="2">
        <v>3744</v>
      </c>
      <c r="G170" s="2">
        <v>3744</v>
      </c>
      <c r="H170" s="2">
        <v>3744</v>
      </c>
      <c r="I170" s="2">
        <v>3744</v>
      </c>
      <c r="J170" s="2">
        <v>3744</v>
      </c>
      <c r="K170" s="2">
        <v>3744</v>
      </c>
      <c r="L170" s="2">
        <v>3744</v>
      </c>
      <c r="M170" s="2">
        <v>3744</v>
      </c>
      <c r="N170" s="2">
        <v>3616</v>
      </c>
      <c r="O170" s="2">
        <v>44800</v>
      </c>
    </row>
    <row r="171" spans="1:15" customFormat="1" x14ac:dyDescent="0.25">
      <c r="A171" s="10"/>
      <c r="B171" s="35" t="s">
        <v>94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customFormat="1" x14ac:dyDescent="0.25">
      <c r="A172" s="10"/>
      <c r="B172" s="35" t="s">
        <v>95</v>
      </c>
      <c r="C172" s="2">
        <v>-3744</v>
      </c>
      <c r="D172" s="2">
        <v>-3744</v>
      </c>
      <c r="E172" s="2">
        <v>-3744</v>
      </c>
      <c r="F172" s="2">
        <v>-3744</v>
      </c>
      <c r="G172" s="2">
        <v>-3744</v>
      </c>
      <c r="H172" s="2">
        <v>-3744</v>
      </c>
      <c r="I172" s="2">
        <v>-3744</v>
      </c>
      <c r="J172" s="2">
        <v>-3744</v>
      </c>
      <c r="K172" s="2">
        <v>-3744</v>
      </c>
      <c r="L172" s="2">
        <v>-3744</v>
      </c>
      <c r="M172" s="2">
        <v>-3744</v>
      </c>
      <c r="N172" s="2">
        <v>-3616</v>
      </c>
      <c r="O172" s="2">
        <v>-44800</v>
      </c>
    </row>
    <row r="173" spans="1:15" customFormat="1" x14ac:dyDescent="0.25">
      <c r="A173" s="10" t="s">
        <v>54</v>
      </c>
      <c r="B173" s="35" t="s">
        <v>93</v>
      </c>
      <c r="C173" s="2">
        <v>1062.5</v>
      </c>
      <c r="D173" s="2">
        <v>1062.5</v>
      </c>
      <c r="E173" s="2">
        <v>1062.5</v>
      </c>
      <c r="F173" s="2">
        <v>1062.5</v>
      </c>
      <c r="G173" s="2">
        <v>1062.5</v>
      </c>
      <c r="H173" s="2">
        <v>1062.5</v>
      </c>
      <c r="I173" s="2">
        <v>1062.5</v>
      </c>
      <c r="J173" s="2">
        <v>1062.5</v>
      </c>
      <c r="K173" s="2">
        <v>1062.5</v>
      </c>
      <c r="L173" s="2">
        <v>1062.5</v>
      </c>
      <c r="M173" s="2">
        <v>1062.5</v>
      </c>
      <c r="N173" s="2">
        <v>1062.5</v>
      </c>
      <c r="O173" s="2">
        <v>12750</v>
      </c>
    </row>
    <row r="174" spans="1:15" customFormat="1" x14ac:dyDescent="0.25">
      <c r="A174" s="10"/>
      <c r="B174" s="35" t="s">
        <v>94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customFormat="1" x14ac:dyDescent="0.25">
      <c r="A175" s="10"/>
      <c r="B175" s="35" t="s">
        <v>95</v>
      </c>
      <c r="C175" s="2">
        <v>-1062.5</v>
      </c>
      <c r="D175" s="2">
        <v>-1062.5</v>
      </c>
      <c r="E175" s="2">
        <v>-1062.5</v>
      </c>
      <c r="F175" s="2">
        <v>-1062.5</v>
      </c>
      <c r="G175" s="2">
        <v>-1062.5</v>
      </c>
      <c r="H175" s="2">
        <v>-1062.5</v>
      </c>
      <c r="I175" s="2">
        <v>-1062.5</v>
      </c>
      <c r="J175" s="2">
        <v>-1062.5</v>
      </c>
      <c r="K175" s="2">
        <v>-1062.5</v>
      </c>
      <c r="L175" s="2">
        <v>-1062.5</v>
      </c>
      <c r="M175" s="2">
        <v>-1062.5</v>
      </c>
      <c r="N175" s="2">
        <v>-1062.5</v>
      </c>
      <c r="O175" s="2">
        <v>-12750</v>
      </c>
    </row>
    <row r="176" spans="1:15" customFormat="1" x14ac:dyDescent="0.25">
      <c r="A176" s="10" t="s">
        <v>55</v>
      </c>
      <c r="B176" s="35" t="s">
        <v>93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750</v>
      </c>
      <c r="O176" s="2">
        <v>750</v>
      </c>
    </row>
    <row r="177" spans="1:15" customFormat="1" x14ac:dyDescent="0.25">
      <c r="A177" s="10"/>
      <c r="B177" s="35" t="s">
        <v>94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customFormat="1" x14ac:dyDescent="0.25">
      <c r="A178" s="10"/>
      <c r="B178" s="35" t="s">
        <v>95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-750</v>
      </c>
      <c r="O178" s="2">
        <v>-750</v>
      </c>
    </row>
    <row r="179" spans="1:15" customFormat="1" x14ac:dyDescent="0.25">
      <c r="A179" s="10" t="s">
        <v>56</v>
      </c>
      <c r="B179" s="35" t="s">
        <v>93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300</v>
      </c>
      <c r="O179" s="2">
        <v>300</v>
      </c>
    </row>
    <row r="180" spans="1:15" customFormat="1" x14ac:dyDescent="0.25">
      <c r="A180" s="10"/>
      <c r="B180" s="35" t="s">
        <v>94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customFormat="1" x14ac:dyDescent="0.25">
      <c r="A181" s="10"/>
      <c r="B181" s="35" t="s">
        <v>95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-300</v>
      </c>
      <c r="O181" s="2">
        <v>-300</v>
      </c>
    </row>
    <row r="182" spans="1:15" customFormat="1" x14ac:dyDescent="0.25">
      <c r="A182" s="10" t="s">
        <v>57</v>
      </c>
      <c r="B182" s="35" t="s">
        <v>93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1800</v>
      </c>
      <c r="O182" s="2">
        <v>1800</v>
      </c>
    </row>
    <row r="183" spans="1:15" customFormat="1" x14ac:dyDescent="0.25">
      <c r="A183" s="10"/>
      <c r="B183" s="35" t="s">
        <v>94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customFormat="1" x14ac:dyDescent="0.25">
      <c r="A184" s="10"/>
      <c r="B184" s="35" t="s">
        <v>95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-1800</v>
      </c>
      <c r="O184" s="2">
        <v>-1800</v>
      </c>
    </row>
    <row r="185" spans="1:15" customFormat="1" x14ac:dyDescent="0.25">
      <c r="A185" s="10" t="s">
        <v>58</v>
      </c>
      <c r="B185" s="35" t="s">
        <v>93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150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150</v>
      </c>
    </row>
    <row r="186" spans="1:15" customFormat="1" x14ac:dyDescent="0.25">
      <c r="A186" s="10"/>
      <c r="B186" s="35" t="s">
        <v>94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1:15" customFormat="1" x14ac:dyDescent="0.25">
      <c r="A187" s="10"/>
      <c r="B187" s="35" t="s">
        <v>95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-150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-150</v>
      </c>
    </row>
    <row r="188" spans="1:15" customFormat="1" x14ac:dyDescent="0.25">
      <c r="A188" s="10" t="s">
        <v>59</v>
      </c>
      <c r="B188" s="35" t="s">
        <v>93</v>
      </c>
      <c r="C188" s="2">
        <v>187.5</v>
      </c>
      <c r="D188" s="2">
        <v>187.5</v>
      </c>
      <c r="E188" s="2">
        <v>187.5</v>
      </c>
      <c r="F188" s="2">
        <v>187.5</v>
      </c>
      <c r="G188" s="2">
        <v>187.5</v>
      </c>
      <c r="H188" s="2">
        <v>187.5</v>
      </c>
      <c r="I188" s="2">
        <v>187.5</v>
      </c>
      <c r="J188" s="2">
        <v>187.5</v>
      </c>
      <c r="K188" s="2">
        <v>187.5</v>
      </c>
      <c r="L188" s="2">
        <v>187.5</v>
      </c>
      <c r="M188" s="2">
        <v>187.5</v>
      </c>
      <c r="N188" s="2">
        <v>187.5</v>
      </c>
      <c r="O188" s="2">
        <v>2250</v>
      </c>
    </row>
    <row r="189" spans="1:15" customFormat="1" x14ac:dyDescent="0.25">
      <c r="A189" s="10"/>
      <c r="B189" s="35" t="s">
        <v>94</v>
      </c>
      <c r="C189" s="2">
        <v>195.45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195.45</v>
      </c>
    </row>
    <row r="190" spans="1:15" customFormat="1" x14ac:dyDescent="0.25">
      <c r="A190" s="10"/>
      <c r="B190" s="35" t="s">
        <v>95</v>
      </c>
      <c r="C190" s="2">
        <v>7.9499999999999886</v>
      </c>
      <c r="D190" s="2">
        <v>-187.5</v>
      </c>
      <c r="E190" s="2">
        <v>-187.5</v>
      </c>
      <c r="F190" s="2">
        <v>-187.5</v>
      </c>
      <c r="G190" s="2">
        <v>-187.5</v>
      </c>
      <c r="H190" s="2">
        <v>-187.5</v>
      </c>
      <c r="I190" s="2">
        <v>-187.5</v>
      </c>
      <c r="J190" s="2">
        <v>-187.5</v>
      </c>
      <c r="K190" s="2">
        <v>-187.5</v>
      </c>
      <c r="L190" s="2">
        <v>-187.5</v>
      </c>
      <c r="M190" s="2">
        <v>-187.5</v>
      </c>
      <c r="N190" s="2">
        <v>-187.5</v>
      </c>
      <c r="O190" s="2">
        <v>-2054.5500000000002</v>
      </c>
    </row>
    <row r="191" spans="1:15" customFormat="1" x14ac:dyDescent="0.25">
      <c r="A191" s="8" t="s">
        <v>38</v>
      </c>
      <c r="B191" s="36" t="s">
        <v>93</v>
      </c>
      <c r="C191" s="3">
        <v>6340.08</v>
      </c>
      <c r="D191" s="3">
        <v>6865.08</v>
      </c>
      <c r="E191" s="3">
        <v>6290.08</v>
      </c>
      <c r="F191" s="3">
        <v>11380.08</v>
      </c>
      <c r="G191" s="3">
        <v>6340.08</v>
      </c>
      <c r="H191" s="3">
        <v>6415.08</v>
      </c>
      <c r="I191" s="3">
        <v>6340.08</v>
      </c>
      <c r="J191" s="3">
        <v>6615.08</v>
      </c>
      <c r="K191" s="3">
        <v>6340.08</v>
      </c>
      <c r="L191" s="3">
        <v>11630.08</v>
      </c>
      <c r="M191" s="3">
        <v>6340.08</v>
      </c>
      <c r="N191" s="3">
        <v>9281.1599999999926</v>
      </c>
      <c r="O191" s="3">
        <v>90177.04</v>
      </c>
    </row>
    <row r="192" spans="1:15" customFormat="1" x14ac:dyDescent="0.25">
      <c r="A192" s="4"/>
      <c r="B192" s="36" t="s">
        <v>94</v>
      </c>
      <c r="C192" s="3">
        <v>605.59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605.59</v>
      </c>
    </row>
    <row r="193" spans="1:15" customFormat="1" x14ac:dyDescent="0.25">
      <c r="A193" s="4"/>
      <c r="B193" s="36" t="s">
        <v>95</v>
      </c>
      <c r="C193" s="3">
        <v>-5734.49</v>
      </c>
      <c r="D193" s="3">
        <v>-6865.08</v>
      </c>
      <c r="E193" s="3">
        <v>-6290.08</v>
      </c>
      <c r="F193" s="3">
        <v>-11380.08</v>
      </c>
      <c r="G193" s="3">
        <v>-6340.08</v>
      </c>
      <c r="H193" s="3">
        <v>-6415.08</v>
      </c>
      <c r="I193" s="3">
        <v>-6340.08</v>
      </c>
      <c r="J193" s="3">
        <v>-6615.08</v>
      </c>
      <c r="K193" s="3">
        <v>-6340.08</v>
      </c>
      <c r="L193" s="3">
        <v>-11630.08</v>
      </c>
      <c r="M193" s="3">
        <v>-6340.08</v>
      </c>
      <c r="N193" s="3">
        <v>-9281.1599999999926</v>
      </c>
      <c r="O193" s="3">
        <v>-89571.45</v>
      </c>
    </row>
    <row r="194" spans="1:15" customFormat="1" x14ac:dyDescent="0.25">
      <c r="A194" s="10" t="s">
        <v>45</v>
      </c>
      <c r="B194" s="35" t="s">
        <v>93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1:15" customFormat="1" x14ac:dyDescent="0.25">
      <c r="A195" s="10"/>
      <c r="B195" s="35" t="s">
        <v>94</v>
      </c>
      <c r="C195" s="2">
        <v>-167.44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-167.44</v>
      </c>
    </row>
    <row r="196" spans="1:15" customFormat="1" x14ac:dyDescent="0.25">
      <c r="A196" s="10"/>
      <c r="B196" s="35" t="s">
        <v>95</v>
      </c>
      <c r="C196" s="2">
        <v>167.44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167.44</v>
      </c>
    </row>
    <row r="197" spans="1:15" customFormat="1" x14ac:dyDescent="0.25">
      <c r="A197" s="10" t="s">
        <v>46</v>
      </c>
      <c r="B197" s="35" t="s">
        <v>93</v>
      </c>
      <c r="C197" s="2">
        <v>0</v>
      </c>
      <c r="D197" s="2">
        <v>0</v>
      </c>
      <c r="E197" s="2">
        <v>0</v>
      </c>
      <c r="F197" s="2">
        <v>21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21</v>
      </c>
      <c r="M197" s="2">
        <v>0</v>
      </c>
      <c r="N197" s="2">
        <v>0</v>
      </c>
      <c r="O197" s="2">
        <v>42</v>
      </c>
    </row>
    <row r="198" spans="1:15" customFormat="1" x14ac:dyDescent="0.25">
      <c r="A198" s="10"/>
      <c r="B198" s="35" t="s">
        <v>94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customFormat="1" x14ac:dyDescent="0.25">
      <c r="A199" s="10"/>
      <c r="B199" s="35" t="s">
        <v>95</v>
      </c>
      <c r="C199" s="2">
        <v>0</v>
      </c>
      <c r="D199" s="2">
        <v>0</v>
      </c>
      <c r="E199" s="2">
        <v>0</v>
      </c>
      <c r="F199" s="2">
        <v>-21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-21</v>
      </c>
      <c r="M199" s="2">
        <v>0</v>
      </c>
      <c r="N199" s="2">
        <v>0</v>
      </c>
      <c r="O199" s="2">
        <v>-42</v>
      </c>
    </row>
    <row r="200" spans="1:15" customFormat="1" x14ac:dyDescent="0.25">
      <c r="A200" s="10" t="s">
        <v>47</v>
      </c>
      <c r="B200" s="35" t="s">
        <v>93</v>
      </c>
      <c r="C200" s="2">
        <v>105</v>
      </c>
      <c r="D200" s="2">
        <v>0</v>
      </c>
      <c r="E200" s="2">
        <v>105</v>
      </c>
      <c r="F200" s="2">
        <v>0</v>
      </c>
      <c r="G200" s="2">
        <v>105</v>
      </c>
      <c r="H200" s="2">
        <v>0</v>
      </c>
      <c r="I200" s="2">
        <v>105</v>
      </c>
      <c r="J200" s="2">
        <v>0</v>
      </c>
      <c r="K200" s="2">
        <v>105</v>
      </c>
      <c r="L200" s="2">
        <v>0</v>
      </c>
      <c r="M200" s="2">
        <v>105</v>
      </c>
      <c r="N200" s="2">
        <v>0</v>
      </c>
      <c r="O200" s="2">
        <v>630</v>
      </c>
    </row>
    <row r="201" spans="1:15" customFormat="1" x14ac:dyDescent="0.25">
      <c r="A201" s="10"/>
      <c r="B201" s="35" t="s">
        <v>94</v>
      </c>
      <c r="C201" s="2">
        <v>87.92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87.92</v>
      </c>
    </row>
    <row r="202" spans="1:15" customFormat="1" x14ac:dyDescent="0.25">
      <c r="A202" s="10"/>
      <c r="B202" s="35" t="s">
        <v>95</v>
      </c>
      <c r="C202" s="2">
        <v>-17.079999999999998</v>
      </c>
      <c r="D202" s="2">
        <v>0</v>
      </c>
      <c r="E202" s="2">
        <v>-105</v>
      </c>
      <c r="F202" s="2">
        <v>0</v>
      </c>
      <c r="G202" s="2">
        <v>-105</v>
      </c>
      <c r="H202" s="2">
        <v>0</v>
      </c>
      <c r="I202" s="2">
        <v>-105</v>
      </c>
      <c r="J202" s="2">
        <v>0</v>
      </c>
      <c r="K202" s="2">
        <v>-105</v>
      </c>
      <c r="L202" s="2">
        <v>0</v>
      </c>
      <c r="M202" s="2">
        <v>-105</v>
      </c>
      <c r="N202" s="2">
        <v>0</v>
      </c>
      <c r="O202" s="2">
        <v>-542.08000000000004</v>
      </c>
    </row>
    <row r="203" spans="1:15" customFormat="1" x14ac:dyDescent="0.25">
      <c r="A203" s="10" t="s">
        <v>48</v>
      </c>
      <c r="B203" s="35" t="s">
        <v>93</v>
      </c>
      <c r="C203" s="2">
        <v>70</v>
      </c>
      <c r="D203" s="2">
        <v>70</v>
      </c>
      <c r="E203" s="2">
        <v>0</v>
      </c>
      <c r="F203" s="2">
        <v>70</v>
      </c>
      <c r="G203" s="2">
        <v>70</v>
      </c>
      <c r="H203" s="2">
        <v>70</v>
      </c>
      <c r="I203" s="2">
        <v>70</v>
      </c>
      <c r="J203" s="2">
        <v>70</v>
      </c>
      <c r="K203" s="2">
        <v>70</v>
      </c>
      <c r="L203" s="2">
        <v>70</v>
      </c>
      <c r="M203" s="2">
        <v>70</v>
      </c>
      <c r="N203" s="2">
        <v>70</v>
      </c>
      <c r="O203" s="2">
        <v>770</v>
      </c>
    </row>
    <row r="204" spans="1:15" customFormat="1" x14ac:dyDescent="0.25">
      <c r="A204" s="10"/>
      <c r="B204" s="35" t="s">
        <v>94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1:15" customFormat="1" x14ac:dyDescent="0.25">
      <c r="A205" s="10"/>
      <c r="B205" s="35" t="s">
        <v>95</v>
      </c>
      <c r="C205" s="2">
        <v>-70</v>
      </c>
      <c r="D205" s="2">
        <v>-70</v>
      </c>
      <c r="E205" s="2">
        <v>0</v>
      </c>
      <c r="F205" s="2">
        <v>-70</v>
      </c>
      <c r="G205" s="2">
        <v>-70</v>
      </c>
      <c r="H205" s="2">
        <v>-70</v>
      </c>
      <c r="I205" s="2">
        <v>-70</v>
      </c>
      <c r="J205" s="2">
        <v>-70</v>
      </c>
      <c r="K205" s="2">
        <v>-70</v>
      </c>
      <c r="L205" s="2">
        <v>-70</v>
      </c>
      <c r="M205" s="2">
        <v>-70</v>
      </c>
      <c r="N205" s="2">
        <v>-70</v>
      </c>
      <c r="O205" s="2">
        <v>-770</v>
      </c>
    </row>
    <row r="206" spans="1:15" customFormat="1" x14ac:dyDescent="0.25">
      <c r="A206" s="10" t="s">
        <v>49</v>
      </c>
      <c r="B206" s="35" t="s">
        <v>93</v>
      </c>
      <c r="C206" s="2">
        <v>0</v>
      </c>
      <c r="D206" s="2">
        <v>0</v>
      </c>
      <c r="E206" s="2">
        <v>0</v>
      </c>
      <c r="F206" s="2">
        <v>490</v>
      </c>
      <c r="G206" s="2">
        <v>0</v>
      </c>
      <c r="H206" s="2">
        <v>0</v>
      </c>
      <c r="I206" s="2">
        <v>0</v>
      </c>
      <c r="J206" s="2">
        <v>490</v>
      </c>
      <c r="K206" s="2">
        <v>0</v>
      </c>
      <c r="L206" s="2">
        <v>0</v>
      </c>
      <c r="M206" s="2">
        <v>0</v>
      </c>
      <c r="N206" s="2">
        <v>490</v>
      </c>
      <c r="O206" s="2">
        <v>1470</v>
      </c>
    </row>
    <row r="207" spans="1:15" customFormat="1" x14ac:dyDescent="0.25">
      <c r="A207" s="10"/>
      <c r="B207" s="35" t="s">
        <v>94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1:15" customFormat="1" x14ac:dyDescent="0.25">
      <c r="A208" s="10"/>
      <c r="B208" s="35" t="s">
        <v>95</v>
      </c>
      <c r="C208" s="2">
        <v>0</v>
      </c>
      <c r="D208" s="2">
        <v>0</v>
      </c>
      <c r="E208" s="2">
        <v>0</v>
      </c>
      <c r="F208" s="2">
        <v>-490</v>
      </c>
      <c r="G208" s="2">
        <v>0</v>
      </c>
      <c r="H208" s="2">
        <v>0</v>
      </c>
      <c r="I208" s="2">
        <v>0</v>
      </c>
      <c r="J208" s="2">
        <v>-490</v>
      </c>
      <c r="K208" s="2">
        <v>0</v>
      </c>
      <c r="L208" s="2">
        <v>0</v>
      </c>
      <c r="M208" s="2">
        <v>0</v>
      </c>
      <c r="N208" s="2">
        <v>-490</v>
      </c>
      <c r="O208" s="2">
        <v>-1470</v>
      </c>
    </row>
    <row r="209" spans="1:15" customFormat="1" x14ac:dyDescent="0.25">
      <c r="A209" s="10" t="s">
        <v>70</v>
      </c>
      <c r="B209" s="35" t="s">
        <v>93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50000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50000</v>
      </c>
    </row>
    <row r="210" spans="1:15" customFormat="1" x14ac:dyDescent="0.25">
      <c r="A210" s="10"/>
      <c r="B210" s="35" t="s">
        <v>94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1:15" customFormat="1" x14ac:dyDescent="0.25">
      <c r="A211" s="10"/>
      <c r="B211" s="35" t="s">
        <v>95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-50000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-50000</v>
      </c>
    </row>
    <row r="212" spans="1:15" customFormat="1" x14ac:dyDescent="0.25">
      <c r="A212" s="10" t="s">
        <v>71</v>
      </c>
      <c r="B212" s="35" t="s">
        <v>93</v>
      </c>
      <c r="C212" s="2">
        <v>750</v>
      </c>
      <c r="D212" s="2">
        <v>750</v>
      </c>
      <c r="E212" s="2">
        <v>750</v>
      </c>
      <c r="F212" s="2">
        <v>750</v>
      </c>
      <c r="G212" s="2">
        <v>750</v>
      </c>
      <c r="H212" s="2">
        <v>750</v>
      </c>
      <c r="I212" s="2">
        <v>750</v>
      </c>
      <c r="J212" s="2">
        <v>750</v>
      </c>
      <c r="K212" s="2">
        <v>750</v>
      </c>
      <c r="L212" s="2">
        <v>750</v>
      </c>
      <c r="M212" s="2">
        <v>750</v>
      </c>
      <c r="N212" s="2">
        <v>750</v>
      </c>
      <c r="O212" s="2">
        <v>9000</v>
      </c>
    </row>
    <row r="213" spans="1:15" customFormat="1" x14ac:dyDescent="0.25">
      <c r="A213" s="10"/>
      <c r="B213" s="35" t="s">
        <v>94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 customFormat="1" x14ac:dyDescent="0.25">
      <c r="A214" s="10"/>
      <c r="B214" s="35" t="s">
        <v>95</v>
      </c>
      <c r="C214" s="2">
        <v>-750</v>
      </c>
      <c r="D214" s="2">
        <v>-750</v>
      </c>
      <c r="E214" s="2">
        <v>-750</v>
      </c>
      <c r="F214" s="2">
        <v>-750</v>
      </c>
      <c r="G214" s="2">
        <v>-750</v>
      </c>
      <c r="H214" s="2">
        <v>-750</v>
      </c>
      <c r="I214" s="2">
        <v>-750</v>
      </c>
      <c r="J214" s="2">
        <v>-750</v>
      </c>
      <c r="K214" s="2">
        <v>-750</v>
      </c>
      <c r="L214" s="2">
        <v>-750</v>
      </c>
      <c r="M214" s="2">
        <v>-750</v>
      </c>
      <c r="N214" s="2">
        <v>-750</v>
      </c>
      <c r="O214" s="2">
        <v>-9000</v>
      </c>
    </row>
    <row r="215" spans="1:15" customFormat="1" x14ac:dyDescent="0.25">
      <c r="A215" s="10" t="s">
        <v>72</v>
      </c>
      <c r="B215" s="35" t="s">
        <v>93</v>
      </c>
      <c r="C215" s="2">
        <v>500</v>
      </c>
      <c r="D215" s="2">
        <v>500</v>
      </c>
      <c r="E215" s="2">
        <v>500</v>
      </c>
      <c r="F215" s="2">
        <v>500</v>
      </c>
      <c r="G215" s="2">
        <v>500</v>
      </c>
      <c r="H215" s="2">
        <v>500</v>
      </c>
      <c r="I215" s="2">
        <v>500</v>
      </c>
      <c r="J215" s="2">
        <v>500</v>
      </c>
      <c r="K215" s="2">
        <v>500</v>
      </c>
      <c r="L215" s="2">
        <v>500</v>
      </c>
      <c r="M215" s="2">
        <v>500</v>
      </c>
      <c r="N215" s="2">
        <v>500</v>
      </c>
      <c r="O215" s="2">
        <v>6000</v>
      </c>
    </row>
    <row r="216" spans="1:15" customFormat="1" x14ac:dyDescent="0.25">
      <c r="A216" s="10"/>
      <c r="B216" s="35" t="s">
        <v>94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customFormat="1" x14ac:dyDescent="0.25">
      <c r="A217" s="10"/>
      <c r="B217" s="35" t="s">
        <v>95</v>
      </c>
      <c r="C217" s="2">
        <v>-500</v>
      </c>
      <c r="D217" s="2">
        <v>-500</v>
      </c>
      <c r="E217" s="2">
        <v>-500</v>
      </c>
      <c r="F217" s="2">
        <v>-500</v>
      </c>
      <c r="G217" s="2">
        <v>-500</v>
      </c>
      <c r="H217" s="2">
        <v>-500</v>
      </c>
      <c r="I217" s="2">
        <v>-500</v>
      </c>
      <c r="J217" s="2">
        <v>-500</v>
      </c>
      <c r="K217" s="2">
        <v>-500</v>
      </c>
      <c r="L217" s="2">
        <v>-500</v>
      </c>
      <c r="M217" s="2">
        <v>-500</v>
      </c>
      <c r="N217" s="2">
        <v>-500</v>
      </c>
      <c r="O217" s="2">
        <v>-6000</v>
      </c>
    </row>
    <row r="218" spans="1:15" customFormat="1" x14ac:dyDescent="0.25">
      <c r="A218" s="10" t="s">
        <v>50</v>
      </c>
      <c r="B218" s="35" t="s">
        <v>93</v>
      </c>
      <c r="C218" s="2">
        <v>35</v>
      </c>
      <c r="D218" s="2">
        <v>35</v>
      </c>
      <c r="E218" s="2">
        <v>35</v>
      </c>
      <c r="F218" s="2">
        <v>35</v>
      </c>
      <c r="G218" s="2">
        <v>35</v>
      </c>
      <c r="H218" s="2">
        <v>35</v>
      </c>
      <c r="I218" s="2">
        <v>35</v>
      </c>
      <c r="J218" s="2">
        <v>35</v>
      </c>
      <c r="K218" s="2">
        <v>35</v>
      </c>
      <c r="L218" s="2">
        <v>35</v>
      </c>
      <c r="M218" s="2">
        <v>35</v>
      </c>
      <c r="N218" s="2">
        <v>35</v>
      </c>
      <c r="O218" s="2">
        <v>420</v>
      </c>
    </row>
    <row r="219" spans="1:15" customFormat="1" x14ac:dyDescent="0.25">
      <c r="A219" s="10"/>
      <c r="B219" s="35" t="s">
        <v>94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customFormat="1" x14ac:dyDescent="0.25">
      <c r="A220" s="10"/>
      <c r="B220" s="35" t="s">
        <v>95</v>
      </c>
      <c r="C220" s="2">
        <v>-35</v>
      </c>
      <c r="D220" s="2">
        <v>-35</v>
      </c>
      <c r="E220" s="2">
        <v>-35</v>
      </c>
      <c r="F220" s="2">
        <v>-35</v>
      </c>
      <c r="G220" s="2">
        <v>-35</v>
      </c>
      <c r="H220" s="2">
        <v>-35</v>
      </c>
      <c r="I220" s="2">
        <v>-35</v>
      </c>
      <c r="J220" s="2">
        <v>-35</v>
      </c>
      <c r="K220" s="2">
        <v>-35</v>
      </c>
      <c r="L220" s="2">
        <v>-35</v>
      </c>
      <c r="M220" s="2">
        <v>-35</v>
      </c>
      <c r="N220" s="2">
        <v>-35</v>
      </c>
      <c r="O220" s="2">
        <v>-420</v>
      </c>
    </row>
    <row r="221" spans="1:15" customFormat="1" x14ac:dyDescent="0.25">
      <c r="A221" s="10" t="s">
        <v>63</v>
      </c>
      <c r="B221" s="35" t="s">
        <v>93</v>
      </c>
      <c r="C221" s="2">
        <v>200</v>
      </c>
      <c r="D221" s="2">
        <v>200</v>
      </c>
      <c r="E221" s="2">
        <v>200</v>
      </c>
      <c r="F221" s="2">
        <v>200</v>
      </c>
      <c r="G221" s="2">
        <v>200</v>
      </c>
      <c r="H221" s="2">
        <v>200</v>
      </c>
      <c r="I221" s="2">
        <v>200</v>
      </c>
      <c r="J221" s="2">
        <v>200</v>
      </c>
      <c r="K221" s="2">
        <v>200</v>
      </c>
      <c r="L221" s="2">
        <v>200</v>
      </c>
      <c r="M221" s="2">
        <v>200</v>
      </c>
      <c r="N221" s="2">
        <v>400</v>
      </c>
      <c r="O221" s="2">
        <v>2600</v>
      </c>
    </row>
    <row r="222" spans="1:15" customFormat="1" x14ac:dyDescent="0.25">
      <c r="A222" s="10"/>
      <c r="B222" s="35" t="s">
        <v>94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customFormat="1" x14ac:dyDescent="0.25">
      <c r="A223" s="10"/>
      <c r="B223" s="35" t="s">
        <v>95</v>
      </c>
      <c r="C223" s="2">
        <v>-200</v>
      </c>
      <c r="D223" s="2">
        <v>-200</v>
      </c>
      <c r="E223" s="2">
        <v>-200</v>
      </c>
      <c r="F223" s="2">
        <v>-200</v>
      </c>
      <c r="G223" s="2">
        <v>-200</v>
      </c>
      <c r="H223" s="2">
        <v>-200</v>
      </c>
      <c r="I223" s="2">
        <v>-200</v>
      </c>
      <c r="J223" s="2">
        <v>-200</v>
      </c>
      <c r="K223" s="2">
        <v>-200</v>
      </c>
      <c r="L223" s="2">
        <v>-200</v>
      </c>
      <c r="M223" s="2">
        <v>-200</v>
      </c>
      <c r="N223" s="2">
        <v>-400</v>
      </c>
      <c r="O223" s="2">
        <v>-2600</v>
      </c>
    </row>
    <row r="224" spans="1:15" customFormat="1" x14ac:dyDescent="0.25">
      <c r="A224" s="10" t="s">
        <v>51</v>
      </c>
      <c r="B224" s="35" t="s">
        <v>93</v>
      </c>
      <c r="C224" s="2">
        <v>0</v>
      </c>
      <c r="D224" s="2">
        <v>840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840</v>
      </c>
      <c r="M224" s="2">
        <v>0</v>
      </c>
      <c r="N224" s="2">
        <v>0</v>
      </c>
      <c r="O224" s="2">
        <v>1680</v>
      </c>
    </row>
    <row r="225" spans="1:15" customFormat="1" x14ac:dyDescent="0.25">
      <c r="A225" s="10"/>
      <c r="B225" s="35" t="s">
        <v>94</v>
      </c>
      <c r="C225" s="2">
        <v>455.7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455.7</v>
      </c>
    </row>
    <row r="226" spans="1:15" customFormat="1" x14ac:dyDescent="0.25">
      <c r="A226" s="10"/>
      <c r="B226" s="35" t="s">
        <v>95</v>
      </c>
      <c r="C226" s="2">
        <v>455.7</v>
      </c>
      <c r="D226" s="2">
        <v>-840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-840</v>
      </c>
      <c r="M226" s="2">
        <v>0</v>
      </c>
      <c r="N226" s="2">
        <v>0</v>
      </c>
      <c r="O226" s="2">
        <v>-1224.3</v>
      </c>
    </row>
    <row r="227" spans="1:15" customFormat="1" x14ac:dyDescent="0.25">
      <c r="A227" s="10" t="s">
        <v>73</v>
      </c>
      <c r="B227" s="35" t="s">
        <v>93</v>
      </c>
      <c r="C227" s="2">
        <v>833</v>
      </c>
      <c r="D227" s="2">
        <v>833</v>
      </c>
      <c r="E227" s="2">
        <v>833</v>
      </c>
      <c r="F227" s="2">
        <v>833</v>
      </c>
      <c r="G227" s="2">
        <v>833</v>
      </c>
      <c r="H227" s="2">
        <v>833</v>
      </c>
      <c r="I227" s="2">
        <v>833</v>
      </c>
      <c r="J227" s="2">
        <v>833</v>
      </c>
      <c r="K227" s="2">
        <v>833</v>
      </c>
      <c r="L227" s="2">
        <v>833</v>
      </c>
      <c r="M227" s="2">
        <v>833</v>
      </c>
      <c r="N227" s="2">
        <v>837</v>
      </c>
      <c r="O227" s="2">
        <v>10000</v>
      </c>
    </row>
    <row r="228" spans="1:15" customFormat="1" x14ac:dyDescent="0.25">
      <c r="A228" s="10"/>
      <c r="B228" s="35" t="s">
        <v>94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customFormat="1" x14ac:dyDescent="0.25">
      <c r="A229" s="10"/>
      <c r="B229" s="35" t="s">
        <v>95</v>
      </c>
      <c r="C229" s="2">
        <v>-833</v>
      </c>
      <c r="D229" s="2">
        <v>-833</v>
      </c>
      <c r="E229" s="2">
        <v>-833</v>
      </c>
      <c r="F229" s="2">
        <v>-833</v>
      </c>
      <c r="G229" s="2">
        <v>-833</v>
      </c>
      <c r="H229" s="2">
        <v>-833</v>
      </c>
      <c r="I229" s="2">
        <v>-833</v>
      </c>
      <c r="J229" s="2">
        <v>-833</v>
      </c>
      <c r="K229" s="2">
        <v>-833</v>
      </c>
      <c r="L229" s="2">
        <v>-833</v>
      </c>
      <c r="M229" s="2">
        <v>-833</v>
      </c>
      <c r="N229" s="2">
        <v>-837</v>
      </c>
      <c r="O229" s="2">
        <v>-10000</v>
      </c>
    </row>
    <row r="230" spans="1:15" customFormat="1" x14ac:dyDescent="0.25">
      <c r="A230" s="10" t="s">
        <v>74</v>
      </c>
      <c r="B230" s="35" t="s">
        <v>93</v>
      </c>
      <c r="C230" s="2">
        <v>0</v>
      </c>
      <c r="D230" s="2">
        <v>250</v>
      </c>
      <c r="E230" s="2">
        <v>0</v>
      </c>
      <c r="F230" s="2">
        <v>250</v>
      </c>
      <c r="G230" s="2">
        <v>0</v>
      </c>
      <c r="H230" s="2">
        <v>250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250</v>
      </c>
      <c r="O230" s="2">
        <v>1000</v>
      </c>
    </row>
    <row r="231" spans="1:15" customFormat="1" x14ac:dyDescent="0.25">
      <c r="A231" s="10"/>
      <c r="B231" s="35" t="s">
        <v>94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customFormat="1" x14ac:dyDescent="0.25">
      <c r="A232" s="10"/>
      <c r="B232" s="35" t="s">
        <v>95</v>
      </c>
      <c r="C232" s="2">
        <v>0</v>
      </c>
      <c r="D232" s="2">
        <v>-250</v>
      </c>
      <c r="E232" s="2">
        <v>0</v>
      </c>
      <c r="F232" s="2">
        <v>-250</v>
      </c>
      <c r="G232" s="2">
        <v>0</v>
      </c>
      <c r="H232" s="2">
        <v>-250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-250</v>
      </c>
      <c r="O232" s="2">
        <v>-1000</v>
      </c>
    </row>
    <row r="233" spans="1:15" customFormat="1" x14ac:dyDescent="0.25">
      <c r="A233" s="10" t="s">
        <v>75</v>
      </c>
      <c r="B233" s="35" t="s">
        <v>93</v>
      </c>
      <c r="C233" s="2">
        <v>100</v>
      </c>
      <c r="D233" s="2">
        <v>100</v>
      </c>
      <c r="E233" s="2">
        <v>100</v>
      </c>
      <c r="F233" s="2">
        <v>100</v>
      </c>
      <c r="G233" s="2">
        <v>100</v>
      </c>
      <c r="H233" s="2">
        <v>100</v>
      </c>
      <c r="I233" s="2">
        <v>100</v>
      </c>
      <c r="J233" s="2">
        <v>100</v>
      </c>
      <c r="K233" s="2">
        <v>100</v>
      </c>
      <c r="L233" s="2">
        <v>100</v>
      </c>
      <c r="M233" s="2">
        <v>100</v>
      </c>
      <c r="N233" s="2">
        <v>100</v>
      </c>
      <c r="O233" s="2">
        <v>1200</v>
      </c>
    </row>
    <row r="234" spans="1:15" customFormat="1" x14ac:dyDescent="0.25">
      <c r="A234" s="10"/>
      <c r="B234" s="35" t="s">
        <v>94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customFormat="1" x14ac:dyDescent="0.25">
      <c r="A235" s="10"/>
      <c r="B235" s="35" t="s">
        <v>95</v>
      </c>
      <c r="C235" s="2">
        <v>-100</v>
      </c>
      <c r="D235" s="2">
        <v>-100</v>
      </c>
      <c r="E235" s="2">
        <v>-100</v>
      </c>
      <c r="F235" s="2">
        <v>-100</v>
      </c>
      <c r="G235" s="2">
        <v>-100</v>
      </c>
      <c r="H235" s="2">
        <v>-100</v>
      </c>
      <c r="I235" s="2">
        <v>-100</v>
      </c>
      <c r="J235" s="2">
        <v>-100</v>
      </c>
      <c r="K235" s="2">
        <v>-100</v>
      </c>
      <c r="L235" s="2">
        <v>-100</v>
      </c>
      <c r="M235" s="2">
        <v>-100</v>
      </c>
      <c r="N235" s="2">
        <v>-100</v>
      </c>
      <c r="O235" s="2">
        <v>-1200</v>
      </c>
    </row>
    <row r="236" spans="1:15" customFormat="1" x14ac:dyDescent="0.25">
      <c r="A236" s="10" t="s">
        <v>76</v>
      </c>
      <c r="B236" s="35" t="s">
        <v>93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customFormat="1" x14ac:dyDescent="0.25">
      <c r="A237" s="10"/>
      <c r="B237" s="35" t="s">
        <v>94</v>
      </c>
      <c r="C237" s="2">
        <v>4.53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4.53</v>
      </c>
    </row>
    <row r="238" spans="1:15" customFormat="1" x14ac:dyDescent="0.25">
      <c r="A238" s="10"/>
      <c r="B238" s="35" t="s">
        <v>95</v>
      </c>
      <c r="C238" s="2">
        <v>4.53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4.53</v>
      </c>
    </row>
    <row r="239" spans="1:15" customFormat="1" x14ac:dyDescent="0.25">
      <c r="A239" s="10" t="s">
        <v>68</v>
      </c>
      <c r="B239" s="35" t="s">
        <v>93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customFormat="1" x14ac:dyDescent="0.25">
      <c r="A240" s="10"/>
      <c r="B240" s="35" t="s">
        <v>94</v>
      </c>
      <c r="C240" s="2">
        <v>32.320000000000164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32.320000000000164</v>
      </c>
    </row>
    <row r="241" spans="1:15" customFormat="1" x14ac:dyDescent="0.25">
      <c r="A241" s="10"/>
      <c r="B241" s="35" t="s">
        <v>95</v>
      </c>
      <c r="C241" s="2">
        <v>32.320000000000164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32.320000000000164</v>
      </c>
    </row>
    <row r="242" spans="1:15" customFormat="1" x14ac:dyDescent="0.25">
      <c r="A242" s="10" t="s">
        <v>52</v>
      </c>
      <c r="B242" s="35" t="s">
        <v>93</v>
      </c>
      <c r="C242" s="2">
        <v>96.25</v>
      </c>
      <c r="D242" s="2">
        <v>96.25</v>
      </c>
      <c r="E242" s="2">
        <v>96.25</v>
      </c>
      <c r="F242" s="2">
        <v>96.25</v>
      </c>
      <c r="G242" s="2">
        <v>96.25</v>
      </c>
      <c r="H242" s="2">
        <v>96.25</v>
      </c>
      <c r="I242" s="2">
        <v>96.25</v>
      </c>
      <c r="J242" s="2">
        <v>96.25</v>
      </c>
      <c r="K242" s="2">
        <v>96.25</v>
      </c>
      <c r="L242" s="2">
        <v>96.25</v>
      </c>
      <c r="M242" s="2">
        <v>96.25</v>
      </c>
      <c r="N242" s="2">
        <v>96.25</v>
      </c>
      <c r="O242" s="2">
        <v>1155</v>
      </c>
    </row>
    <row r="243" spans="1:15" customFormat="1" x14ac:dyDescent="0.25">
      <c r="A243" s="10"/>
      <c r="B243" s="35" t="s">
        <v>94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1:15" customFormat="1" x14ac:dyDescent="0.25">
      <c r="A244" s="10"/>
      <c r="B244" s="35" t="s">
        <v>95</v>
      </c>
      <c r="C244" s="2">
        <v>-96.25</v>
      </c>
      <c r="D244" s="2">
        <v>-96.25</v>
      </c>
      <c r="E244" s="2">
        <v>-96.25</v>
      </c>
      <c r="F244" s="2">
        <v>-96.25</v>
      </c>
      <c r="G244" s="2">
        <v>-96.25</v>
      </c>
      <c r="H244" s="2">
        <v>-96.25</v>
      </c>
      <c r="I244" s="2">
        <v>-96.25</v>
      </c>
      <c r="J244" s="2">
        <v>-96.25</v>
      </c>
      <c r="K244" s="2">
        <v>-96.25</v>
      </c>
      <c r="L244" s="2">
        <v>-96.25</v>
      </c>
      <c r="M244" s="2">
        <v>-96.25</v>
      </c>
      <c r="N244" s="2">
        <v>-96.25</v>
      </c>
      <c r="O244" s="2">
        <v>-1155</v>
      </c>
    </row>
    <row r="245" spans="1:15" customFormat="1" x14ac:dyDescent="0.25">
      <c r="A245" s="10" t="s">
        <v>77</v>
      </c>
      <c r="B245" s="35" t="s">
        <v>93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1:15" customFormat="1" x14ac:dyDescent="0.25">
      <c r="A246" s="10"/>
      <c r="B246" s="35" t="s">
        <v>94</v>
      </c>
      <c r="C246" s="2">
        <v>508.08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508.08</v>
      </c>
    </row>
    <row r="247" spans="1:15" customFormat="1" x14ac:dyDescent="0.25">
      <c r="A247" s="10"/>
      <c r="B247" s="35" t="s">
        <v>95</v>
      </c>
      <c r="C247" s="2">
        <v>508.08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508.08</v>
      </c>
    </row>
    <row r="248" spans="1:15" customFormat="1" x14ac:dyDescent="0.25">
      <c r="A248" s="10" t="s">
        <v>53</v>
      </c>
      <c r="B248" s="35" t="s">
        <v>93</v>
      </c>
      <c r="C248" s="2">
        <v>5600</v>
      </c>
      <c r="D248" s="2">
        <v>5600</v>
      </c>
      <c r="E248" s="2">
        <v>5600</v>
      </c>
      <c r="F248" s="2">
        <v>5600</v>
      </c>
      <c r="G248" s="2">
        <v>5600</v>
      </c>
      <c r="H248" s="2">
        <v>5600</v>
      </c>
      <c r="I248" s="2">
        <v>5600</v>
      </c>
      <c r="J248" s="2">
        <v>5600</v>
      </c>
      <c r="K248" s="2">
        <v>5600</v>
      </c>
      <c r="L248" s="2">
        <v>5600</v>
      </c>
      <c r="M248" s="2">
        <v>5600</v>
      </c>
      <c r="N248" s="2">
        <v>5600</v>
      </c>
      <c r="O248" s="2">
        <v>67200</v>
      </c>
    </row>
    <row r="249" spans="1:15" customFormat="1" x14ac:dyDescent="0.25">
      <c r="A249" s="10"/>
      <c r="B249" s="35" t="s">
        <v>94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</row>
    <row r="250" spans="1:15" customFormat="1" x14ac:dyDescent="0.25">
      <c r="A250" s="10"/>
      <c r="B250" s="35" t="s">
        <v>95</v>
      </c>
      <c r="C250" s="2">
        <v>-5600</v>
      </c>
      <c r="D250" s="2">
        <v>-5600</v>
      </c>
      <c r="E250" s="2">
        <v>-5600</v>
      </c>
      <c r="F250" s="2">
        <v>-5600</v>
      </c>
      <c r="G250" s="2">
        <v>-5600</v>
      </c>
      <c r="H250" s="2">
        <v>-5600</v>
      </c>
      <c r="I250" s="2">
        <v>-5600</v>
      </c>
      <c r="J250" s="2">
        <v>-5600</v>
      </c>
      <c r="K250" s="2">
        <v>-5600</v>
      </c>
      <c r="L250" s="2">
        <v>-5600</v>
      </c>
      <c r="M250" s="2">
        <v>-5600</v>
      </c>
      <c r="N250" s="2">
        <v>-5600</v>
      </c>
      <c r="O250" s="2">
        <v>-67200</v>
      </c>
    </row>
    <row r="251" spans="1:15" customFormat="1" x14ac:dyDescent="0.25">
      <c r="A251" s="10" t="s">
        <v>54</v>
      </c>
      <c r="B251" s="35" t="s">
        <v>93</v>
      </c>
      <c r="C251" s="2">
        <v>1487.5</v>
      </c>
      <c r="D251" s="2">
        <v>1487.5</v>
      </c>
      <c r="E251" s="2">
        <v>1487.5</v>
      </c>
      <c r="F251" s="2">
        <v>1487.5</v>
      </c>
      <c r="G251" s="2">
        <v>1487.5</v>
      </c>
      <c r="H251" s="2">
        <v>1487.5</v>
      </c>
      <c r="I251" s="2">
        <v>1487.5</v>
      </c>
      <c r="J251" s="2">
        <v>1487.5</v>
      </c>
      <c r="K251" s="2">
        <v>1487.5</v>
      </c>
      <c r="L251" s="2">
        <v>1487.5</v>
      </c>
      <c r="M251" s="2">
        <v>1487.5</v>
      </c>
      <c r="N251" s="2">
        <v>1487.5</v>
      </c>
      <c r="O251" s="2">
        <v>17850</v>
      </c>
    </row>
    <row r="252" spans="1:15" customFormat="1" x14ac:dyDescent="0.25">
      <c r="A252" s="10"/>
      <c r="B252" s="35" t="s">
        <v>94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5" customFormat="1" x14ac:dyDescent="0.25">
      <c r="A253" s="10"/>
      <c r="B253" s="35" t="s">
        <v>95</v>
      </c>
      <c r="C253" s="2">
        <v>-1487.5</v>
      </c>
      <c r="D253" s="2">
        <v>-1487.5</v>
      </c>
      <c r="E253" s="2">
        <v>-1487.5</v>
      </c>
      <c r="F253" s="2">
        <v>-1487.5</v>
      </c>
      <c r="G253" s="2">
        <v>-1487.5</v>
      </c>
      <c r="H253" s="2">
        <v>-1487.5</v>
      </c>
      <c r="I253" s="2">
        <v>-1487.5</v>
      </c>
      <c r="J253" s="2">
        <v>-1487.5</v>
      </c>
      <c r="K253" s="2">
        <v>-1487.5</v>
      </c>
      <c r="L253" s="2">
        <v>-1487.5</v>
      </c>
      <c r="M253" s="2">
        <v>-1487.5</v>
      </c>
      <c r="N253" s="2">
        <v>-1487.5</v>
      </c>
      <c r="O253" s="2">
        <v>-17850</v>
      </c>
    </row>
    <row r="254" spans="1:15" customFormat="1" x14ac:dyDescent="0.25">
      <c r="A254" s="10" t="s">
        <v>55</v>
      </c>
      <c r="B254" s="35" t="s">
        <v>93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1050</v>
      </c>
      <c r="O254" s="2">
        <v>1050</v>
      </c>
    </row>
    <row r="255" spans="1:15" customFormat="1" x14ac:dyDescent="0.25">
      <c r="A255" s="10"/>
      <c r="B255" s="35" t="s">
        <v>94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5" customFormat="1" x14ac:dyDescent="0.25">
      <c r="A256" s="10"/>
      <c r="B256" s="35" t="s">
        <v>95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-1050</v>
      </c>
      <c r="O256" s="2">
        <v>-1050</v>
      </c>
    </row>
    <row r="257" spans="1:15" customFormat="1" x14ac:dyDescent="0.25">
      <c r="A257" s="10" t="s">
        <v>56</v>
      </c>
      <c r="B257" s="35" t="s">
        <v>93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420</v>
      </c>
      <c r="O257" s="2">
        <v>420</v>
      </c>
    </row>
    <row r="258" spans="1:15" customFormat="1" x14ac:dyDescent="0.25">
      <c r="A258" s="10"/>
      <c r="B258" s="35" t="s">
        <v>94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5" customFormat="1" x14ac:dyDescent="0.25">
      <c r="A259" s="10"/>
      <c r="B259" s="35" t="s">
        <v>95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-420</v>
      </c>
      <c r="O259" s="2">
        <v>-420</v>
      </c>
    </row>
    <row r="260" spans="1:15" customFormat="1" x14ac:dyDescent="0.25">
      <c r="A260" s="10" t="s">
        <v>57</v>
      </c>
      <c r="B260" s="35" t="s">
        <v>93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3360</v>
      </c>
      <c r="O260" s="2">
        <v>3360</v>
      </c>
    </row>
    <row r="261" spans="1:15" customFormat="1" x14ac:dyDescent="0.25">
      <c r="A261" s="10"/>
      <c r="B261" s="35" t="s">
        <v>94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1:15" customFormat="1" x14ac:dyDescent="0.25">
      <c r="A262" s="10"/>
      <c r="B262" s="35" t="s">
        <v>95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-3360</v>
      </c>
      <c r="O262" s="2">
        <v>-3360</v>
      </c>
    </row>
    <row r="263" spans="1:15" customFormat="1" x14ac:dyDescent="0.25">
      <c r="A263" s="10" t="s">
        <v>58</v>
      </c>
      <c r="B263" s="35" t="s">
        <v>93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210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210</v>
      </c>
    </row>
    <row r="264" spans="1:15" customFormat="1" x14ac:dyDescent="0.25">
      <c r="A264" s="10"/>
      <c r="B264" s="35" t="s">
        <v>94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5" customFormat="1" x14ac:dyDescent="0.25">
      <c r="A265" s="10"/>
      <c r="B265" s="35" t="s">
        <v>95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-210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-210</v>
      </c>
    </row>
    <row r="266" spans="1:15" customFormat="1" x14ac:dyDescent="0.25">
      <c r="A266" s="10" t="s">
        <v>59</v>
      </c>
      <c r="B266" s="35" t="s">
        <v>93</v>
      </c>
      <c r="C266" s="2">
        <v>262.5</v>
      </c>
      <c r="D266" s="2">
        <v>262.5</v>
      </c>
      <c r="E266" s="2">
        <v>262.5</v>
      </c>
      <c r="F266" s="2">
        <v>262.5</v>
      </c>
      <c r="G266" s="2">
        <v>262.5</v>
      </c>
      <c r="H266" s="2">
        <v>262.5</v>
      </c>
      <c r="I266" s="2">
        <v>262.5</v>
      </c>
      <c r="J266" s="2">
        <v>262.5</v>
      </c>
      <c r="K266" s="2">
        <v>262.5</v>
      </c>
      <c r="L266" s="2">
        <v>262.5</v>
      </c>
      <c r="M266" s="2">
        <v>262.5</v>
      </c>
      <c r="N266" s="2">
        <v>262.5</v>
      </c>
      <c r="O266" s="2">
        <v>3150</v>
      </c>
    </row>
    <row r="267" spans="1:15" customFormat="1" x14ac:dyDescent="0.25">
      <c r="A267" s="10"/>
      <c r="B267" s="35" t="s">
        <v>94</v>
      </c>
      <c r="C267" s="2">
        <v>273.63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273.63</v>
      </c>
    </row>
    <row r="268" spans="1:15" customFormat="1" x14ac:dyDescent="0.25">
      <c r="A268" s="10"/>
      <c r="B268" s="35" t="s">
        <v>95</v>
      </c>
      <c r="C268" s="2">
        <v>11.129999999999995</v>
      </c>
      <c r="D268" s="2">
        <v>-262.5</v>
      </c>
      <c r="E268" s="2">
        <v>-262.5</v>
      </c>
      <c r="F268" s="2">
        <v>-262.5</v>
      </c>
      <c r="G268" s="2">
        <v>-262.5</v>
      </c>
      <c r="H268" s="2">
        <v>-262.5</v>
      </c>
      <c r="I268" s="2">
        <v>-262.5</v>
      </c>
      <c r="J268" s="2">
        <v>-262.5</v>
      </c>
      <c r="K268" s="2">
        <v>-262.5</v>
      </c>
      <c r="L268" s="2">
        <v>-262.5</v>
      </c>
      <c r="M268" s="2">
        <v>-262.5</v>
      </c>
      <c r="N268" s="2">
        <v>-262.5</v>
      </c>
      <c r="O268" s="2">
        <v>-2876.37</v>
      </c>
    </row>
    <row r="269" spans="1:15" customFormat="1" x14ac:dyDescent="0.25">
      <c r="A269" s="8" t="s">
        <v>21</v>
      </c>
      <c r="B269" s="36" t="s">
        <v>93</v>
      </c>
      <c r="C269" s="3">
        <v>10039.25</v>
      </c>
      <c r="D269" s="3">
        <v>11024.25</v>
      </c>
      <c r="E269" s="3">
        <v>9969.25</v>
      </c>
      <c r="F269" s="3">
        <v>10695.25</v>
      </c>
      <c r="G269" s="3">
        <v>10039.25</v>
      </c>
      <c r="H269" s="3">
        <v>60394.25</v>
      </c>
      <c r="I269" s="3">
        <v>10039.25</v>
      </c>
      <c r="J269" s="3">
        <v>10424.25</v>
      </c>
      <c r="K269" s="3">
        <v>10039.25</v>
      </c>
      <c r="L269" s="3">
        <v>10795.25</v>
      </c>
      <c r="M269" s="3">
        <v>10039.25</v>
      </c>
      <c r="N269" s="3">
        <v>15708.25</v>
      </c>
      <c r="O269" s="3">
        <v>179207</v>
      </c>
    </row>
    <row r="270" spans="1:15" customFormat="1" x14ac:dyDescent="0.25">
      <c r="A270" s="4"/>
      <c r="B270" s="36" t="s">
        <v>94</v>
      </c>
      <c r="C270" s="3">
        <v>1194.7400000000002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1194.7400000000002</v>
      </c>
    </row>
    <row r="271" spans="1:15" customFormat="1" x14ac:dyDescent="0.25">
      <c r="A271" s="4"/>
      <c r="B271" s="36" t="s">
        <v>95</v>
      </c>
      <c r="C271" s="3">
        <v>-8844.51</v>
      </c>
      <c r="D271" s="3">
        <v>-11024.25</v>
      </c>
      <c r="E271" s="3">
        <v>-9969.25</v>
      </c>
      <c r="F271" s="3">
        <v>-10695.25</v>
      </c>
      <c r="G271" s="3">
        <v>-10039.25</v>
      </c>
      <c r="H271" s="3">
        <v>-60394.25</v>
      </c>
      <c r="I271" s="3">
        <v>-10039.25</v>
      </c>
      <c r="J271" s="3">
        <v>-10424.25</v>
      </c>
      <c r="K271" s="3">
        <v>-10039.25</v>
      </c>
      <c r="L271" s="3">
        <v>-10795.25</v>
      </c>
      <c r="M271" s="3">
        <v>-10039.25</v>
      </c>
      <c r="N271" s="3">
        <v>-15708.25</v>
      </c>
      <c r="O271" s="3">
        <v>-178012.26</v>
      </c>
    </row>
    <row r="272" spans="1:15" customFormat="1" x14ac:dyDescent="0.25">
      <c r="A272" s="10" t="s">
        <v>45</v>
      </c>
      <c r="B272" s="35" t="s">
        <v>93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customFormat="1" x14ac:dyDescent="0.25">
      <c r="A273" s="10"/>
      <c r="B273" s="35" t="s">
        <v>94</v>
      </c>
      <c r="C273" s="2">
        <v>-55.820000000000107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-55.820000000000107</v>
      </c>
    </row>
    <row r="274" spans="1:15" customFormat="1" x14ac:dyDescent="0.25">
      <c r="A274" s="10"/>
      <c r="B274" s="35" t="s">
        <v>95</v>
      </c>
      <c r="C274" s="2">
        <v>55.820000000000107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55.820000000000107</v>
      </c>
    </row>
    <row r="275" spans="1:15" customFormat="1" x14ac:dyDescent="0.25">
      <c r="A275" s="10" t="s">
        <v>78</v>
      </c>
      <c r="B275" s="35" t="s">
        <v>93</v>
      </c>
      <c r="C275" s="2">
        <v>666</v>
      </c>
      <c r="D275" s="2">
        <v>667</v>
      </c>
      <c r="E275" s="2">
        <v>666</v>
      </c>
      <c r="F275" s="2">
        <v>667</v>
      </c>
      <c r="G275" s="2">
        <v>666</v>
      </c>
      <c r="H275" s="2">
        <v>667</v>
      </c>
      <c r="I275" s="2">
        <v>666</v>
      </c>
      <c r="J275" s="2">
        <v>667</v>
      </c>
      <c r="K275" s="2">
        <v>666</v>
      </c>
      <c r="L275" s="2">
        <v>667</v>
      </c>
      <c r="M275" s="2">
        <v>666</v>
      </c>
      <c r="N275" s="2">
        <v>669</v>
      </c>
      <c r="O275" s="2">
        <v>8000</v>
      </c>
    </row>
    <row r="276" spans="1:15" customFormat="1" x14ac:dyDescent="0.25">
      <c r="A276" s="10"/>
      <c r="B276" s="35" t="s">
        <v>94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customFormat="1" x14ac:dyDescent="0.25">
      <c r="A277" s="10"/>
      <c r="B277" s="35" t="s">
        <v>95</v>
      </c>
      <c r="C277" s="2">
        <v>-666</v>
      </c>
      <c r="D277" s="2">
        <v>-667</v>
      </c>
      <c r="E277" s="2">
        <v>-666</v>
      </c>
      <c r="F277" s="2">
        <v>-667</v>
      </c>
      <c r="G277" s="2">
        <v>-666</v>
      </c>
      <c r="H277" s="2">
        <v>-667</v>
      </c>
      <c r="I277" s="2">
        <v>-666</v>
      </c>
      <c r="J277" s="2">
        <v>-667</v>
      </c>
      <c r="K277" s="2">
        <v>-666</v>
      </c>
      <c r="L277" s="2">
        <v>-667</v>
      </c>
      <c r="M277" s="2">
        <v>-666</v>
      </c>
      <c r="N277" s="2">
        <v>-669</v>
      </c>
      <c r="O277" s="2">
        <v>-8000</v>
      </c>
    </row>
    <row r="278" spans="1:15" customFormat="1" x14ac:dyDescent="0.25">
      <c r="A278" s="10" t="s">
        <v>46</v>
      </c>
      <c r="B278" s="35" t="s">
        <v>93</v>
      </c>
      <c r="C278" s="2">
        <v>0</v>
      </c>
      <c r="D278" s="2">
        <v>0</v>
      </c>
      <c r="E278" s="2">
        <v>0</v>
      </c>
      <c r="F278" s="2">
        <v>7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7</v>
      </c>
      <c r="M278" s="2">
        <v>0</v>
      </c>
      <c r="N278" s="2">
        <v>0</v>
      </c>
      <c r="O278" s="2">
        <v>14</v>
      </c>
    </row>
    <row r="279" spans="1:15" customFormat="1" x14ac:dyDescent="0.25">
      <c r="A279" s="10"/>
      <c r="B279" s="35" t="s">
        <v>94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customFormat="1" x14ac:dyDescent="0.25">
      <c r="A280" s="10"/>
      <c r="B280" s="35" t="s">
        <v>95</v>
      </c>
      <c r="C280" s="2">
        <v>0</v>
      </c>
      <c r="D280" s="2">
        <v>0</v>
      </c>
      <c r="E280" s="2">
        <v>0</v>
      </c>
      <c r="F280" s="2">
        <v>-7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-7</v>
      </c>
      <c r="M280" s="2">
        <v>0</v>
      </c>
      <c r="N280" s="2">
        <v>0</v>
      </c>
      <c r="O280" s="2">
        <v>-14</v>
      </c>
    </row>
    <row r="281" spans="1:15" customFormat="1" x14ac:dyDescent="0.25">
      <c r="A281" s="10" t="s">
        <v>79</v>
      </c>
      <c r="B281" s="35" t="s">
        <v>93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5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5</v>
      </c>
    </row>
    <row r="282" spans="1:15" customFormat="1" x14ac:dyDescent="0.25">
      <c r="A282" s="10"/>
      <c r="B282" s="35" t="s">
        <v>94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customFormat="1" x14ac:dyDescent="0.25">
      <c r="A283" s="10"/>
      <c r="B283" s="35" t="s">
        <v>95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-5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-5</v>
      </c>
    </row>
    <row r="284" spans="1:15" customFormat="1" x14ac:dyDescent="0.25">
      <c r="A284" s="10" t="s">
        <v>47</v>
      </c>
      <c r="B284" s="35" t="s">
        <v>93</v>
      </c>
      <c r="C284" s="2">
        <v>36</v>
      </c>
      <c r="D284" s="2">
        <v>0</v>
      </c>
      <c r="E284" s="2">
        <v>36</v>
      </c>
      <c r="F284" s="2">
        <v>0</v>
      </c>
      <c r="G284" s="2">
        <v>36</v>
      </c>
      <c r="H284" s="2">
        <v>0</v>
      </c>
      <c r="I284" s="2">
        <v>36</v>
      </c>
      <c r="J284" s="2">
        <v>0</v>
      </c>
      <c r="K284" s="2">
        <v>36</v>
      </c>
      <c r="L284" s="2">
        <v>0</v>
      </c>
      <c r="M284" s="2">
        <v>30</v>
      </c>
      <c r="N284" s="2">
        <v>0</v>
      </c>
      <c r="O284" s="2">
        <v>210</v>
      </c>
    </row>
    <row r="285" spans="1:15" customFormat="1" x14ac:dyDescent="0.25">
      <c r="A285" s="10"/>
      <c r="B285" s="35" t="s">
        <v>94</v>
      </c>
      <c r="C285" s="2">
        <v>29.329999999999988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29.329999999999988</v>
      </c>
    </row>
    <row r="286" spans="1:15" customFormat="1" x14ac:dyDescent="0.25">
      <c r="A286" s="10"/>
      <c r="B286" s="35" t="s">
        <v>95</v>
      </c>
      <c r="C286" s="2">
        <v>-6.6700000000000124</v>
      </c>
      <c r="D286" s="2">
        <v>0</v>
      </c>
      <c r="E286" s="2">
        <v>-36</v>
      </c>
      <c r="F286" s="2">
        <v>0</v>
      </c>
      <c r="G286" s="2">
        <v>-36</v>
      </c>
      <c r="H286" s="2">
        <v>0</v>
      </c>
      <c r="I286" s="2">
        <v>-36</v>
      </c>
      <c r="J286" s="2">
        <v>0</v>
      </c>
      <c r="K286" s="2">
        <v>-36</v>
      </c>
      <c r="L286" s="2">
        <v>0</v>
      </c>
      <c r="M286" s="2">
        <v>-30</v>
      </c>
      <c r="N286" s="2">
        <v>0</v>
      </c>
      <c r="O286" s="2">
        <v>-180.67000000000002</v>
      </c>
    </row>
    <row r="287" spans="1:15" customFormat="1" x14ac:dyDescent="0.25">
      <c r="A287" s="10" t="s">
        <v>80</v>
      </c>
      <c r="B287" s="35" t="s">
        <v>93</v>
      </c>
      <c r="C287" s="2">
        <v>417</v>
      </c>
      <c r="D287" s="2">
        <v>417</v>
      </c>
      <c r="E287" s="2">
        <v>417</v>
      </c>
      <c r="F287" s="2">
        <v>417</v>
      </c>
      <c r="G287" s="2">
        <v>417</v>
      </c>
      <c r="H287" s="2">
        <v>417</v>
      </c>
      <c r="I287" s="2">
        <v>417</v>
      </c>
      <c r="J287" s="2">
        <v>417</v>
      </c>
      <c r="K287" s="2">
        <v>417</v>
      </c>
      <c r="L287" s="2">
        <v>417</v>
      </c>
      <c r="M287" s="2">
        <v>417</v>
      </c>
      <c r="N287" s="2">
        <v>413</v>
      </c>
      <c r="O287" s="2">
        <v>5000</v>
      </c>
    </row>
    <row r="288" spans="1:15" customFormat="1" x14ac:dyDescent="0.25">
      <c r="A288" s="10"/>
      <c r="B288" s="35" t="s">
        <v>94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1:15" customFormat="1" x14ac:dyDescent="0.25">
      <c r="A289" s="10"/>
      <c r="B289" s="35" t="s">
        <v>95</v>
      </c>
      <c r="C289" s="2">
        <v>-417</v>
      </c>
      <c r="D289" s="2">
        <v>-417</v>
      </c>
      <c r="E289" s="2">
        <v>-417</v>
      </c>
      <c r="F289" s="2">
        <v>-417</v>
      </c>
      <c r="G289" s="2">
        <v>-417</v>
      </c>
      <c r="H289" s="2">
        <v>-417</v>
      </c>
      <c r="I289" s="2">
        <v>-417</v>
      </c>
      <c r="J289" s="2">
        <v>-417</v>
      </c>
      <c r="K289" s="2">
        <v>-417</v>
      </c>
      <c r="L289" s="2">
        <v>-417</v>
      </c>
      <c r="M289" s="2">
        <v>-417</v>
      </c>
      <c r="N289" s="2">
        <v>-413</v>
      </c>
      <c r="O289" s="2">
        <v>-5000</v>
      </c>
    </row>
    <row r="290" spans="1:15" customFormat="1" x14ac:dyDescent="0.25">
      <c r="A290" s="10" t="s">
        <v>81</v>
      </c>
      <c r="B290" s="35" t="s">
        <v>93</v>
      </c>
      <c r="C290" s="2">
        <v>166.67</v>
      </c>
      <c r="D290" s="2">
        <v>166.67</v>
      </c>
      <c r="E290" s="2">
        <v>166.67</v>
      </c>
      <c r="F290" s="2">
        <v>166.67</v>
      </c>
      <c r="G290" s="2">
        <v>166.67</v>
      </c>
      <c r="H290" s="2">
        <v>166.67</v>
      </c>
      <c r="I290" s="2">
        <v>166.67</v>
      </c>
      <c r="J290" s="2">
        <v>166.67</v>
      </c>
      <c r="K290" s="2">
        <v>166.66</v>
      </c>
      <c r="L290" s="2">
        <v>166.66</v>
      </c>
      <c r="M290" s="2">
        <v>166.66</v>
      </c>
      <c r="N290" s="2">
        <v>166.65999999999985</v>
      </c>
      <c r="O290" s="2">
        <v>2000</v>
      </c>
    </row>
    <row r="291" spans="1:15" customFormat="1" x14ac:dyDescent="0.25">
      <c r="A291" s="10"/>
      <c r="B291" s="35" t="s">
        <v>94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1:15" customFormat="1" x14ac:dyDescent="0.25">
      <c r="A292" s="10"/>
      <c r="B292" s="35" t="s">
        <v>95</v>
      </c>
      <c r="C292" s="2">
        <v>-166.67</v>
      </c>
      <c r="D292" s="2">
        <v>-166.67</v>
      </c>
      <c r="E292" s="2">
        <v>-166.67</v>
      </c>
      <c r="F292" s="2">
        <v>-166.67</v>
      </c>
      <c r="G292" s="2">
        <v>-166.67</v>
      </c>
      <c r="H292" s="2">
        <v>-166.67</v>
      </c>
      <c r="I292" s="2">
        <v>-166.67</v>
      </c>
      <c r="J292" s="2">
        <v>-166.67</v>
      </c>
      <c r="K292" s="2">
        <v>-166.66</v>
      </c>
      <c r="L292" s="2">
        <v>-166.66</v>
      </c>
      <c r="M292" s="2">
        <v>-166.66</v>
      </c>
      <c r="N292" s="2">
        <v>-166.65999999999985</v>
      </c>
      <c r="O292" s="2">
        <v>-2000</v>
      </c>
    </row>
    <row r="293" spans="1:15" customFormat="1" x14ac:dyDescent="0.25">
      <c r="A293" s="10" t="s">
        <v>48</v>
      </c>
      <c r="B293" s="35" t="s">
        <v>93</v>
      </c>
      <c r="C293" s="2">
        <v>60</v>
      </c>
      <c r="D293" s="2">
        <v>60</v>
      </c>
      <c r="E293" s="2">
        <v>0</v>
      </c>
      <c r="F293" s="2">
        <v>60</v>
      </c>
      <c r="G293" s="2">
        <v>60</v>
      </c>
      <c r="H293" s="2">
        <v>60</v>
      </c>
      <c r="I293" s="2">
        <v>60</v>
      </c>
      <c r="J293" s="2">
        <v>60</v>
      </c>
      <c r="K293" s="2">
        <v>60</v>
      </c>
      <c r="L293" s="2">
        <v>30</v>
      </c>
      <c r="M293" s="2">
        <v>40</v>
      </c>
      <c r="N293" s="2">
        <v>40</v>
      </c>
      <c r="O293" s="2">
        <v>590</v>
      </c>
    </row>
    <row r="294" spans="1:15" customFormat="1" x14ac:dyDescent="0.25">
      <c r="A294" s="10"/>
      <c r="B294" s="35" t="s">
        <v>94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customFormat="1" x14ac:dyDescent="0.25">
      <c r="A295" s="10"/>
      <c r="B295" s="35" t="s">
        <v>95</v>
      </c>
      <c r="C295" s="2">
        <v>-60</v>
      </c>
      <c r="D295" s="2">
        <v>-60</v>
      </c>
      <c r="E295" s="2">
        <v>0</v>
      </c>
      <c r="F295" s="2">
        <v>-60</v>
      </c>
      <c r="G295" s="2">
        <v>-60</v>
      </c>
      <c r="H295" s="2">
        <v>-60</v>
      </c>
      <c r="I295" s="2">
        <v>-60</v>
      </c>
      <c r="J295" s="2">
        <v>-60</v>
      </c>
      <c r="K295" s="2">
        <v>-60</v>
      </c>
      <c r="L295" s="2">
        <v>-30</v>
      </c>
      <c r="M295" s="2">
        <v>-40</v>
      </c>
      <c r="N295" s="2">
        <v>-40</v>
      </c>
      <c r="O295" s="2">
        <v>-590</v>
      </c>
    </row>
    <row r="296" spans="1:15" customFormat="1" x14ac:dyDescent="0.25">
      <c r="A296" s="10" t="s">
        <v>82</v>
      </c>
      <c r="B296" s="35" t="s">
        <v>93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5000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5000</v>
      </c>
    </row>
    <row r="297" spans="1:15" customFormat="1" x14ac:dyDescent="0.25">
      <c r="A297" s="10"/>
      <c r="B297" s="35" t="s">
        <v>94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customFormat="1" x14ac:dyDescent="0.25">
      <c r="A298" s="10"/>
      <c r="B298" s="35" t="s">
        <v>95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-5000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-5000</v>
      </c>
    </row>
    <row r="299" spans="1:15" customFormat="1" x14ac:dyDescent="0.25">
      <c r="A299" s="10" t="s">
        <v>83</v>
      </c>
      <c r="B299" s="35" t="s">
        <v>93</v>
      </c>
      <c r="C299" s="2">
        <v>0</v>
      </c>
      <c r="D299" s="2">
        <v>0</v>
      </c>
      <c r="E299" s="2">
        <v>750</v>
      </c>
      <c r="F299" s="2">
        <v>0</v>
      </c>
      <c r="G299" s="2">
        <v>0</v>
      </c>
      <c r="H299" s="2">
        <v>750</v>
      </c>
      <c r="I299" s="2">
        <v>0</v>
      </c>
      <c r="J299" s="2">
        <v>0</v>
      </c>
      <c r="K299" s="2">
        <v>750</v>
      </c>
      <c r="L299" s="2">
        <v>0</v>
      </c>
      <c r="M299" s="2">
        <v>0</v>
      </c>
      <c r="N299" s="2">
        <v>750</v>
      </c>
      <c r="O299" s="2">
        <v>3000</v>
      </c>
    </row>
    <row r="300" spans="1:15" customFormat="1" x14ac:dyDescent="0.25">
      <c r="A300" s="10"/>
      <c r="B300" s="35" t="s">
        <v>94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customFormat="1" x14ac:dyDescent="0.25">
      <c r="A301" s="10"/>
      <c r="B301" s="35" t="s">
        <v>95</v>
      </c>
      <c r="C301" s="2">
        <v>0</v>
      </c>
      <c r="D301" s="2">
        <v>0</v>
      </c>
      <c r="E301" s="2">
        <v>-750</v>
      </c>
      <c r="F301" s="2">
        <v>0</v>
      </c>
      <c r="G301" s="2">
        <v>0</v>
      </c>
      <c r="H301" s="2">
        <v>-750</v>
      </c>
      <c r="I301" s="2">
        <v>0</v>
      </c>
      <c r="J301" s="2">
        <v>0</v>
      </c>
      <c r="K301" s="2">
        <v>-750</v>
      </c>
      <c r="L301" s="2">
        <v>0</v>
      </c>
      <c r="M301" s="2">
        <v>0</v>
      </c>
      <c r="N301" s="2">
        <v>-750</v>
      </c>
      <c r="O301" s="2">
        <v>-3000</v>
      </c>
    </row>
    <row r="302" spans="1:15" customFormat="1" x14ac:dyDescent="0.25">
      <c r="A302" s="10" t="s">
        <v>84</v>
      </c>
      <c r="B302" s="35" t="s">
        <v>93</v>
      </c>
      <c r="C302" s="2">
        <v>1170</v>
      </c>
      <c r="D302" s="2">
        <v>1170</v>
      </c>
      <c r="E302" s="2">
        <v>1170</v>
      </c>
      <c r="F302" s="2">
        <v>1170</v>
      </c>
      <c r="G302" s="2">
        <v>1170</v>
      </c>
      <c r="H302" s="2">
        <v>1170</v>
      </c>
      <c r="I302" s="2">
        <v>1170</v>
      </c>
      <c r="J302" s="2">
        <v>130</v>
      </c>
      <c r="K302" s="2">
        <v>1170</v>
      </c>
      <c r="L302" s="2">
        <v>1170</v>
      </c>
      <c r="M302" s="2">
        <v>1170</v>
      </c>
      <c r="N302" s="2">
        <v>1170</v>
      </c>
      <c r="O302" s="2">
        <v>13000</v>
      </c>
    </row>
    <row r="303" spans="1:15" customFormat="1" x14ac:dyDescent="0.25">
      <c r="A303" s="10"/>
      <c r="B303" s="35" t="s">
        <v>94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1:15" customFormat="1" x14ac:dyDescent="0.25">
      <c r="A304" s="10"/>
      <c r="B304" s="35" t="s">
        <v>95</v>
      </c>
      <c r="C304" s="2">
        <v>-1170</v>
      </c>
      <c r="D304" s="2">
        <v>-1170</v>
      </c>
      <c r="E304" s="2">
        <v>-1170</v>
      </c>
      <c r="F304" s="2">
        <v>-1170</v>
      </c>
      <c r="G304" s="2">
        <v>-1170</v>
      </c>
      <c r="H304" s="2">
        <v>-1170</v>
      </c>
      <c r="I304" s="2">
        <v>-1170</v>
      </c>
      <c r="J304" s="2">
        <v>-130</v>
      </c>
      <c r="K304" s="2">
        <v>-1170</v>
      </c>
      <c r="L304" s="2">
        <v>-1170</v>
      </c>
      <c r="M304" s="2">
        <v>-1170</v>
      </c>
      <c r="N304" s="2">
        <v>-1170</v>
      </c>
      <c r="O304" s="2">
        <v>-13000</v>
      </c>
    </row>
    <row r="305" spans="1:15" customFormat="1" x14ac:dyDescent="0.25">
      <c r="A305" s="10" t="s">
        <v>85</v>
      </c>
      <c r="B305" s="35" t="s">
        <v>93</v>
      </c>
      <c r="C305" s="2">
        <v>0</v>
      </c>
      <c r="D305" s="2">
        <v>0</v>
      </c>
      <c r="E305" s="2">
        <v>0</v>
      </c>
      <c r="F305" s="2">
        <v>4950</v>
      </c>
      <c r="G305" s="2">
        <v>0</v>
      </c>
      <c r="H305" s="2">
        <v>0</v>
      </c>
      <c r="I305" s="2">
        <v>0</v>
      </c>
      <c r="J305" s="2">
        <v>4950</v>
      </c>
      <c r="K305" s="2">
        <v>0</v>
      </c>
      <c r="L305" s="2">
        <v>0</v>
      </c>
      <c r="M305" s="2">
        <v>0</v>
      </c>
      <c r="N305" s="2">
        <v>5100</v>
      </c>
      <c r="O305" s="2">
        <v>15000</v>
      </c>
    </row>
    <row r="306" spans="1:15" customFormat="1" x14ac:dyDescent="0.25">
      <c r="A306" s="10"/>
      <c r="B306" s="35" t="s">
        <v>94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5" customFormat="1" x14ac:dyDescent="0.25">
      <c r="A307" s="10"/>
      <c r="B307" s="35" t="s">
        <v>95</v>
      </c>
      <c r="C307" s="2">
        <v>0</v>
      </c>
      <c r="D307" s="2">
        <v>0</v>
      </c>
      <c r="E307" s="2">
        <v>0</v>
      </c>
      <c r="F307" s="2">
        <v>-4950</v>
      </c>
      <c r="G307" s="2">
        <v>0</v>
      </c>
      <c r="H307" s="2">
        <v>0</v>
      </c>
      <c r="I307" s="2">
        <v>0</v>
      </c>
      <c r="J307" s="2">
        <v>-4950</v>
      </c>
      <c r="K307" s="2">
        <v>0</v>
      </c>
      <c r="L307" s="2">
        <v>0</v>
      </c>
      <c r="M307" s="2">
        <v>0</v>
      </c>
      <c r="N307" s="2">
        <v>-5100</v>
      </c>
      <c r="O307" s="2">
        <v>-15000</v>
      </c>
    </row>
    <row r="308" spans="1:15" customFormat="1" x14ac:dyDescent="0.25">
      <c r="A308" s="10" t="s">
        <v>49</v>
      </c>
      <c r="B308" s="35" t="s">
        <v>93</v>
      </c>
      <c r="C308" s="2">
        <v>0</v>
      </c>
      <c r="D308" s="2">
        <v>0</v>
      </c>
      <c r="E308" s="2">
        <v>0</v>
      </c>
      <c r="F308" s="2">
        <v>161</v>
      </c>
      <c r="G308" s="2">
        <v>0</v>
      </c>
      <c r="H308" s="2">
        <v>0</v>
      </c>
      <c r="I308" s="2">
        <v>0</v>
      </c>
      <c r="J308" s="2">
        <v>161</v>
      </c>
      <c r="K308" s="2">
        <v>0</v>
      </c>
      <c r="L308" s="2">
        <v>0</v>
      </c>
      <c r="M308" s="2">
        <v>0</v>
      </c>
      <c r="N308" s="2">
        <v>168</v>
      </c>
      <c r="O308" s="2">
        <v>490</v>
      </c>
    </row>
    <row r="309" spans="1:15" customFormat="1" x14ac:dyDescent="0.25">
      <c r="A309" s="10"/>
      <c r="B309" s="35" t="s">
        <v>94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5" customFormat="1" x14ac:dyDescent="0.25">
      <c r="A310" s="10"/>
      <c r="B310" s="35" t="s">
        <v>95</v>
      </c>
      <c r="C310" s="2">
        <v>0</v>
      </c>
      <c r="D310" s="2">
        <v>0</v>
      </c>
      <c r="E310" s="2">
        <v>0</v>
      </c>
      <c r="F310" s="2">
        <v>-161</v>
      </c>
      <c r="G310" s="2">
        <v>0</v>
      </c>
      <c r="H310" s="2">
        <v>0</v>
      </c>
      <c r="I310" s="2">
        <v>0</v>
      </c>
      <c r="J310" s="2">
        <v>-161</v>
      </c>
      <c r="K310" s="2">
        <v>0</v>
      </c>
      <c r="L310" s="2">
        <v>0</v>
      </c>
      <c r="M310" s="2">
        <v>0</v>
      </c>
      <c r="N310" s="2">
        <v>-168</v>
      </c>
      <c r="O310" s="2">
        <v>-490</v>
      </c>
    </row>
    <row r="311" spans="1:15" customFormat="1" x14ac:dyDescent="0.25">
      <c r="A311" s="10" t="s">
        <v>86</v>
      </c>
      <c r="B311" s="35" t="s">
        <v>93</v>
      </c>
      <c r="C311" s="2">
        <v>580</v>
      </c>
      <c r="D311" s="2">
        <v>580</v>
      </c>
      <c r="E311" s="2">
        <v>580</v>
      </c>
      <c r="F311" s="2">
        <v>580</v>
      </c>
      <c r="G311" s="2">
        <v>580</v>
      </c>
      <c r="H311" s="2">
        <v>580</v>
      </c>
      <c r="I311" s="2">
        <v>580</v>
      </c>
      <c r="J311" s="2">
        <v>580</v>
      </c>
      <c r="K311" s="2">
        <v>580</v>
      </c>
      <c r="L311" s="2">
        <v>580</v>
      </c>
      <c r="M311" s="2">
        <v>580</v>
      </c>
      <c r="N311" s="2">
        <v>620</v>
      </c>
      <c r="O311" s="2">
        <v>7000</v>
      </c>
    </row>
    <row r="312" spans="1:15" customFormat="1" x14ac:dyDescent="0.25">
      <c r="A312" s="10"/>
      <c r="B312" s="35" t="s">
        <v>94</v>
      </c>
      <c r="C312" s="2">
        <v>3864.65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3864.65</v>
      </c>
    </row>
    <row r="313" spans="1:15" customFormat="1" x14ac:dyDescent="0.25">
      <c r="A313" s="10"/>
      <c r="B313" s="35" t="s">
        <v>95</v>
      </c>
      <c r="C313" s="2">
        <v>3284.65</v>
      </c>
      <c r="D313" s="2">
        <v>-580</v>
      </c>
      <c r="E313" s="2">
        <v>-580</v>
      </c>
      <c r="F313" s="2">
        <v>-580</v>
      </c>
      <c r="G313" s="2">
        <v>-580</v>
      </c>
      <c r="H313" s="2">
        <v>-580</v>
      </c>
      <c r="I313" s="2">
        <v>-580</v>
      </c>
      <c r="J313" s="2">
        <v>-580</v>
      </c>
      <c r="K313" s="2">
        <v>-580</v>
      </c>
      <c r="L313" s="2">
        <v>-580</v>
      </c>
      <c r="M313" s="2">
        <v>-580</v>
      </c>
      <c r="N313" s="2">
        <v>-620</v>
      </c>
      <c r="O313" s="2">
        <v>-3135.35</v>
      </c>
    </row>
    <row r="314" spans="1:15" customFormat="1" x14ac:dyDescent="0.25">
      <c r="A314" s="10" t="s">
        <v>50</v>
      </c>
      <c r="B314" s="35" t="s">
        <v>93</v>
      </c>
      <c r="C314" s="2">
        <v>12</v>
      </c>
      <c r="D314" s="2">
        <v>12</v>
      </c>
      <c r="E314" s="2">
        <v>12</v>
      </c>
      <c r="F314" s="2">
        <v>12</v>
      </c>
      <c r="G314" s="2">
        <v>12</v>
      </c>
      <c r="H314" s="2">
        <v>12</v>
      </c>
      <c r="I314" s="2">
        <v>12</v>
      </c>
      <c r="J314" s="2">
        <v>12</v>
      </c>
      <c r="K314" s="2">
        <v>12</v>
      </c>
      <c r="L314" s="2">
        <v>12</v>
      </c>
      <c r="M314" s="2">
        <v>12</v>
      </c>
      <c r="N314" s="2">
        <v>8</v>
      </c>
      <c r="O314" s="2">
        <v>140</v>
      </c>
    </row>
    <row r="315" spans="1:15" customFormat="1" x14ac:dyDescent="0.25">
      <c r="A315" s="10"/>
      <c r="B315" s="35" t="s">
        <v>94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5" customFormat="1" x14ac:dyDescent="0.25">
      <c r="A316" s="10"/>
      <c r="B316" s="35" t="s">
        <v>95</v>
      </c>
      <c r="C316" s="2">
        <v>-12</v>
      </c>
      <c r="D316" s="2">
        <v>-12</v>
      </c>
      <c r="E316" s="2">
        <v>-12</v>
      </c>
      <c r="F316" s="2">
        <v>-12</v>
      </c>
      <c r="G316" s="2">
        <v>-12</v>
      </c>
      <c r="H316" s="2">
        <v>-12</v>
      </c>
      <c r="I316" s="2">
        <v>-12</v>
      </c>
      <c r="J316" s="2">
        <v>-12</v>
      </c>
      <c r="K316" s="2">
        <v>-12</v>
      </c>
      <c r="L316" s="2">
        <v>-12</v>
      </c>
      <c r="M316" s="2">
        <v>-12</v>
      </c>
      <c r="N316" s="2">
        <v>-8</v>
      </c>
      <c r="O316" s="2">
        <v>-140</v>
      </c>
    </row>
    <row r="317" spans="1:15" customFormat="1" x14ac:dyDescent="0.25">
      <c r="A317" s="10" t="s">
        <v>51</v>
      </c>
      <c r="B317" s="35" t="s">
        <v>93</v>
      </c>
      <c r="C317" s="2">
        <v>0</v>
      </c>
      <c r="D317" s="2">
        <v>280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280</v>
      </c>
      <c r="M317" s="2">
        <v>0</v>
      </c>
      <c r="N317" s="2">
        <v>0</v>
      </c>
      <c r="O317" s="2">
        <v>560</v>
      </c>
    </row>
    <row r="318" spans="1:15" customFormat="1" x14ac:dyDescent="0.25">
      <c r="A318" s="10"/>
      <c r="B318" s="35" t="s">
        <v>94</v>
      </c>
      <c r="C318" s="2">
        <v>151.9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151.9</v>
      </c>
    </row>
    <row r="319" spans="1:15" customFormat="1" x14ac:dyDescent="0.25">
      <c r="A319" s="10"/>
      <c r="B319" s="35" t="s">
        <v>95</v>
      </c>
      <c r="C319" s="2">
        <v>151.9</v>
      </c>
      <c r="D319" s="2">
        <v>-280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-280</v>
      </c>
      <c r="M319" s="2">
        <v>0</v>
      </c>
      <c r="N319" s="2">
        <v>0</v>
      </c>
      <c r="O319" s="2">
        <v>-408.1</v>
      </c>
    </row>
    <row r="320" spans="1:15" customFormat="1" x14ac:dyDescent="0.25">
      <c r="A320" s="10" t="s">
        <v>87</v>
      </c>
      <c r="B320" s="35" t="s">
        <v>93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50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50</v>
      </c>
      <c r="O320" s="2">
        <v>100</v>
      </c>
    </row>
    <row r="321" spans="1:15" customFormat="1" x14ac:dyDescent="0.25">
      <c r="A321" s="10"/>
      <c r="B321" s="35" t="s">
        <v>94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</row>
    <row r="322" spans="1:15" customFormat="1" x14ac:dyDescent="0.25">
      <c r="A322" s="10"/>
      <c r="B322" s="35" t="s">
        <v>95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-50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-50</v>
      </c>
      <c r="O322" s="2">
        <v>-100</v>
      </c>
    </row>
    <row r="323" spans="1:15" customFormat="1" x14ac:dyDescent="0.25">
      <c r="A323" s="10" t="s">
        <v>76</v>
      </c>
      <c r="B323" s="35" t="s">
        <v>93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100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100</v>
      </c>
      <c r="O323" s="2">
        <v>200</v>
      </c>
    </row>
    <row r="324" spans="1:15" customFormat="1" x14ac:dyDescent="0.25">
      <c r="A324" s="10"/>
      <c r="B324" s="35" t="s">
        <v>94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</row>
    <row r="325" spans="1:15" customFormat="1" x14ac:dyDescent="0.25">
      <c r="A325" s="10"/>
      <c r="B325" s="35" t="s">
        <v>95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-100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-100</v>
      </c>
      <c r="O325" s="2">
        <v>-200</v>
      </c>
    </row>
    <row r="326" spans="1:15" customFormat="1" x14ac:dyDescent="0.25">
      <c r="A326" s="10" t="s">
        <v>88</v>
      </c>
      <c r="B326" s="35" t="s">
        <v>93</v>
      </c>
      <c r="C326" s="2">
        <v>1000</v>
      </c>
      <c r="D326" s="2">
        <v>1000</v>
      </c>
      <c r="E326" s="2">
        <v>1000</v>
      </c>
      <c r="F326" s="2">
        <v>1000</v>
      </c>
      <c r="G326" s="2">
        <v>1000</v>
      </c>
      <c r="H326" s="2">
        <v>1000</v>
      </c>
      <c r="I326" s="2">
        <v>1000</v>
      </c>
      <c r="J326" s="2">
        <v>1000</v>
      </c>
      <c r="K326" s="2">
        <v>1000</v>
      </c>
      <c r="L326" s="2">
        <v>1000</v>
      </c>
      <c r="M326" s="2">
        <v>1000</v>
      </c>
      <c r="N326" s="2">
        <v>1000</v>
      </c>
      <c r="O326" s="2">
        <v>12000</v>
      </c>
    </row>
    <row r="327" spans="1:15" customFormat="1" x14ac:dyDescent="0.25">
      <c r="A327" s="10"/>
      <c r="B327" s="35" t="s">
        <v>94</v>
      </c>
      <c r="C327" s="2">
        <v>74.13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74.13</v>
      </c>
    </row>
    <row r="328" spans="1:15" customFormat="1" x14ac:dyDescent="0.25">
      <c r="A328" s="10"/>
      <c r="B328" s="35" t="s">
        <v>95</v>
      </c>
      <c r="C328" s="2">
        <v>-925.87</v>
      </c>
      <c r="D328" s="2">
        <v>-1000</v>
      </c>
      <c r="E328" s="2">
        <v>-1000</v>
      </c>
      <c r="F328" s="2">
        <v>-1000</v>
      </c>
      <c r="G328" s="2">
        <v>-1000</v>
      </c>
      <c r="H328" s="2">
        <v>-1000</v>
      </c>
      <c r="I328" s="2">
        <v>-1000</v>
      </c>
      <c r="J328" s="2">
        <v>-1000</v>
      </c>
      <c r="K328" s="2">
        <v>-1000</v>
      </c>
      <c r="L328" s="2">
        <v>-1000</v>
      </c>
      <c r="M328" s="2">
        <v>-1000</v>
      </c>
      <c r="N328" s="2">
        <v>-1000</v>
      </c>
      <c r="O328" s="2">
        <v>-11925.87</v>
      </c>
    </row>
    <row r="329" spans="1:15" customFormat="1" x14ac:dyDescent="0.25">
      <c r="A329" s="10" t="s">
        <v>89</v>
      </c>
      <c r="B329" s="35" t="s">
        <v>93</v>
      </c>
      <c r="C329" s="2">
        <v>0</v>
      </c>
      <c r="D329" s="2">
        <v>0</v>
      </c>
      <c r="E329" s="2">
        <v>500</v>
      </c>
      <c r="F329" s="2">
        <v>0</v>
      </c>
      <c r="G329" s="2">
        <v>0</v>
      </c>
      <c r="H329" s="2">
        <v>500</v>
      </c>
      <c r="I329" s="2">
        <v>0</v>
      </c>
      <c r="J329" s="2">
        <v>0</v>
      </c>
      <c r="K329" s="2">
        <v>500</v>
      </c>
      <c r="L329" s="2">
        <v>0</v>
      </c>
      <c r="M329" s="2">
        <v>0</v>
      </c>
      <c r="N329" s="2">
        <v>500</v>
      </c>
      <c r="O329" s="2">
        <v>2000</v>
      </c>
    </row>
    <row r="330" spans="1:15" customFormat="1" x14ac:dyDescent="0.25">
      <c r="A330" s="10"/>
      <c r="B330" s="35" t="s">
        <v>94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5" customFormat="1" x14ac:dyDescent="0.25">
      <c r="A331" s="10"/>
      <c r="B331" s="35" t="s">
        <v>95</v>
      </c>
      <c r="C331" s="2">
        <v>0</v>
      </c>
      <c r="D331" s="2">
        <v>0</v>
      </c>
      <c r="E331" s="2">
        <v>-500</v>
      </c>
      <c r="F331" s="2">
        <v>0</v>
      </c>
      <c r="G331" s="2">
        <v>0</v>
      </c>
      <c r="H331" s="2">
        <v>-500</v>
      </c>
      <c r="I331" s="2">
        <v>0</v>
      </c>
      <c r="J331" s="2">
        <v>0</v>
      </c>
      <c r="K331" s="2">
        <v>-500</v>
      </c>
      <c r="L331" s="2">
        <v>0</v>
      </c>
      <c r="M331" s="2">
        <v>0</v>
      </c>
      <c r="N331" s="2">
        <v>-500</v>
      </c>
      <c r="O331" s="2">
        <v>-2000</v>
      </c>
    </row>
    <row r="332" spans="1:15" customFormat="1" x14ac:dyDescent="0.25">
      <c r="A332" s="10" t="s">
        <v>90</v>
      </c>
      <c r="B332" s="35" t="s">
        <v>93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4000</v>
      </c>
      <c r="O332" s="2">
        <v>4000</v>
      </c>
    </row>
    <row r="333" spans="1:15" customFormat="1" x14ac:dyDescent="0.25">
      <c r="A333" s="10"/>
      <c r="B333" s="35" t="s">
        <v>94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5" customFormat="1" x14ac:dyDescent="0.25">
      <c r="A334" s="10"/>
      <c r="B334" s="35" t="s">
        <v>95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-4000</v>
      </c>
      <c r="O334" s="2">
        <v>-4000</v>
      </c>
    </row>
    <row r="335" spans="1:15" customFormat="1" x14ac:dyDescent="0.25">
      <c r="A335" s="10" t="s">
        <v>52</v>
      </c>
      <c r="B335" s="35" t="s">
        <v>93</v>
      </c>
      <c r="C335" s="2">
        <v>33</v>
      </c>
      <c r="D335" s="2">
        <v>33</v>
      </c>
      <c r="E335" s="2">
        <v>33</v>
      </c>
      <c r="F335" s="2">
        <v>33</v>
      </c>
      <c r="G335" s="2">
        <v>33</v>
      </c>
      <c r="H335" s="2">
        <v>33</v>
      </c>
      <c r="I335" s="2">
        <v>33</v>
      </c>
      <c r="J335" s="2">
        <v>33</v>
      </c>
      <c r="K335" s="2">
        <v>33</v>
      </c>
      <c r="L335" s="2">
        <v>33</v>
      </c>
      <c r="M335" s="2">
        <v>33</v>
      </c>
      <c r="N335" s="2">
        <v>22</v>
      </c>
      <c r="O335" s="2">
        <v>385</v>
      </c>
    </row>
    <row r="336" spans="1:15" customFormat="1" x14ac:dyDescent="0.25">
      <c r="A336" s="10"/>
      <c r="B336" s="35" t="s">
        <v>94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</row>
    <row r="337" spans="1:15" customFormat="1" x14ac:dyDescent="0.25">
      <c r="A337" s="10"/>
      <c r="B337" s="35" t="s">
        <v>95</v>
      </c>
      <c r="C337" s="2">
        <v>-33</v>
      </c>
      <c r="D337" s="2">
        <v>-33</v>
      </c>
      <c r="E337" s="2">
        <v>-33</v>
      </c>
      <c r="F337" s="2">
        <v>-33</v>
      </c>
      <c r="G337" s="2">
        <v>-33</v>
      </c>
      <c r="H337" s="2">
        <v>-33</v>
      </c>
      <c r="I337" s="2">
        <v>-33</v>
      </c>
      <c r="J337" s="2">
        <v>-33</v>
      </c>
      <c r="K337" s="2">
        <v>-33</v>
      </c>
      <c r="L337" s="2">
        <v>-33</v>
      </c>
      <c r="M337" s="2">
        <v>-33</v>
      </c>
      <c r="N337" s="2">
        <v>-22</v>
      </c>
      <c r="O337" s="2">
        <v>-385</v>
      </c>
    </row>
    <row r="338" spans="1:15" customFormat="1" x14ac:dyDescent="0.25">
      <c r="A338" s="10" t="s">
        <v>91</v>
      </c>
      <c r="B338" s="35" t="s">
        <v>93</v>
      </c>
      <c r="C338" s="2">
        <v>416.5</v>
      </c>
      <c r="D338" s="2">
        <v>416.5</v>
      </c>
      <c r="E338" s="2">
        <v>416.5</v>
      </c>
      <c r="F338" s="2">
        <v>416.5</v>
      </c>
      <c r="G338" s="2">
        <v>416.5</v>
      </c>
      <c r="H338" s="2">
        <v>416.5</v>
      </c>
      <c r="I338" s="2">
        <v>416.5</v>
      </c>
      <c r="J338" s="2">
        <v>416.5</v>
      </c>
      <c r="K338" s="2">
        <v>416.5</v>
      </c>
      <c r="L338" s="2">
        <v>416.5</v>
      </c>
      <c r="M338" s="2">
        <v>416.5</v>
      </c>
      <c r="N338" s="2">
        <v>418.5</v>
      </c>
      <c r="O338" s="2">
        <v>5000</v>
      </c>
    </row>
    <row r="339" spans="1:15" customFormat="1" x14ac:dyDescent="0.25">
      <c r="A339" s="10"/>
      <c r="B339" s="35" t="s">
        <v>94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</row>
    <row r="340" spans="1:15" customFormat="1" x14ac:dyDescent="0.25">
      <c r="A340" s="10"/>
      <c r="B340" s="35" t="s">
        <v>95</v>
      </c>
      <c r="C340" s="2">
        <v>-416.5</v>
      </c>
      <c r="D340" s="2">
        <v>-416.5</v>
      </c>
      <c r="E340" s="2">
        <v>-416.5</v>
      </c>
      <c r="F340" s="2">
        <v>-416.5</v>
      </c>
      <c r="G340" s="2">
        <v>-416.5</v>
      </c>
      <c r="H340" s="2">
        <v>-416.5</v>
      </c>
      <c r="I340" s="2">
        <v>-416.5</v>
      </c>
      <c r="J340" s="2">
        <v>-416.5</v>
      </c>
      <c r="K340" s="2">
        <v>-416.5</v>
      </c>
      <c r="L340" s="2">
        <v>-416.5</v>
      </c>
      <c r="M340" s="2">
        <v>-416.5</v>
      </c>
      <c r="N340" s="2">
        <v>-418.5</v>
      </c>
      <c r="O340" s="2">
        <v>-5000</v>
      </c>
    </row>
    <row r="341" spans="1:15" customFormat="1" x14ac:dyDescent="0.25">
      <c r="A341" s="10" t="s">
        <v>77</v>
      </c>
      <c r="B341" s="35" t="s">
        <v>93</v>
      </c>
      <c r="C341" s="2">
        <v>708.05</v>
      </c>
      <c r="D341" s="2">
        <v>708.05</v>
      </c>
      <c r="E341" s="2">
        <v>708.05</v>
      </c>
      <c r="F341" s="2">
        <v>708.05</v>
      </c>
      <c r="G341" s="2">
        <v>708.05</v>
      </c>
      <c r="H341" s="2">
        <v>708.05</v>
      </c>
      <c r="I341" s="2">
        <v>708.05</v>
      </c>
      <c r="J341" s="2">
        <v>708.05</v>
      </c>
      <c r="K341" s="2">
        <v>708.05</v>
      </c>
      <c r="L341" s="2">
        <v>708.05</v>
      </c>
      <c r="M341" s="2">
        <v>708.05</v>
      </c>
      <c r="N341" s="2">
        <v>711.44999999999891</v>
      </c>
      <c r="O341" s="2">
        <v>8500</v>
      </c>
    </row>
    <row r="342" spans="1:15" customFormat="1" x14ac:dyDescent="0.25">
      <c r="A342" s="10"/>
      <c r="B342" s="35" t="s">
        <v>94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</row>
    <row r="343" spans="1:15" customFormat="1" x14ac:dyDescent="0.25">
      <c r="A343" s="10"/>
      <c r="B343" s="35" t="s">
        <v>95</v>
      </c>
      <c r="C343" s="2">
        <v>-708.05</v>
      </c>
      <c r="D343" s="2">
        <v>-708.05</v>
      </c>
      <c r="E343" s="2">
        <v>-708.05</v>
      </c>
      <c r="F343" s="2">
        <v>-708.05</v>
      </c>
      <c r="G343" s="2">
        <v>-708.05</v>
      </c>
      <c r="H343" s="2">
        <v>-708.05</v>
      </c>
      <c r="I343" s="2">
        <v>-708.05</v>
      </c>
      <c r="J343" s="2">
        <v>-708.05</v>
      </c>
      <c r="K343" s="2">
        <v>-708.05</v>
      </c>
      <c r="L343" s="2">
        <v>-708.05</v>
      </c>
      <c r="M343" s="2">
        <v>-708.05</v>
      </c>
      <c r="N343" s="2">
        <v>-711.44999999999891</v>
      </c>
      <c r="O343" s="2">
        <v>-8500</v>
      </c>
    </row>
    <row r="344" spans="1:15" customFormat="1" x14ac:dyDescent="0.25">
      <c r="A344" s="10" t="s">
        <v>53</v>
      </c>
      <c r="B344" s="35" t="s">
        <v>93</v>
      </c>
      <c r="C344" s="2">
        <v>2000</v>
      </c>
      <c r="D344" s="2">
        <v>2000</v>
      </c>
      <c r="E344" s="2">
        <v>2000</v>
      </c>
      <c r="F344" s="2">
        <v>2000</v>
      </c>
      <c r="G344" s="2">
        <v>2000</v>
      </c>
      <c r="H344" s="2">
        <v>2000</v>
      </c>
      <c r="I344" s="2">
        <v>2000</v>
      </c>
      <c r="J344" s="2">
        <v>2000</v>
      </c>
      <c r="K344" s="2">
        <v>2000</v>
      </c>
      <c r="L344" s="2">
        <v>2000</v>
      </c>
      <c r="M344" s="2">
        <v>2000</v>
      </c>
      <c r="N344" s="2">
        <v>2000</v>
      </c>
      <c r="O344" s="2">
        <v>24000</v>
      </c>
    </row>
    <row r="345" spans="1:15" customFormat="1" x14ac:dyDescent="0.25">
      <c r="A345" s="10"/>
      <c r="B345" s="35" t="s">
        <v>94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5" customFormat="1" x14ac:dyDescent="0.25">
      <c r="A346" s="10"/>
      <c r="B346" s="35" t="s">
        <v>95</v>
      </c>
      <c r="C346" s="2">
        <v>-2000</v>
      </c>
      <c r="D346" s="2">
        <v>-2000</v>
      </c>
      <c r="E346" s="2">
        <v>-2000</v>
      </c>
      <c r="F346" s="2">
        <v>-2000</v>
      </c>
      <c r="G346" s="2">
        <v>-2000</v>
      </c>
      <c r="H346" s="2">
        <v>-2000</v>
      </c>
      <c r="I346" s="2">
        <v>-2000</v>
      </c>
      <c r="J346" s="2">
        <v>-2000</v>
      </c>
      <c r="K346" s="2">
        <v>-2000</v>
      </c>
      <c r="L346" s="2">
        <v>-2000</v>
      </c>
      <c r="M346" s="2">
        <v>-2000</v>
      </c>
      <c r="N346" s="2">
        <v>-2000</v>
      </c>
      <c r="O346" s="2">
        <v>-24000</v>
      </c>
    </row>
    <row r="347" spans="1:15" customFormat="1" x14ac:dyDescent="0.25">
      <c r="A347" s="10" t="s">
        <v>54</v>
      </c>
      <c r="B347" s="35" t="s">
        <v>93</v>
      </c>
      <c r="C347" s="2">
        <v>340</v>
      </c>
      <c r="D347" s="2">
        <v>510</v>
      </c>
      <c r="E347" s="2">
        <v>510</v>
      </c>
      <c r="F347" s="2">
        <v>510</v>
      </c>
      <c r="G347" s="2">
        <v>510</v>
      </c>
      <c r="H347" s="2">
        <v>510</v>
      </c>
      <c r="I347" s="2">
        <v>510</v>
      </c>
      <c r="J347" s="2">
        <v>510</v>
      </c>
      <c r="K347" s="2">
        <v>510</v>
      </c>
      <c r="L347" s="2">
        <v>510</v>
      </c>
      <c r="M347" s="2">
        <v>510</v>
      </c>
      <c r="N347" s="2">
        <v>510</v>
      </c>
      <c r="O347" s="2">
        <v>5950</v>
      </c>
    </row>
    <row r="348" spans="1:15" customFormat="1" x14ac:dyDescent="0.25">
      <c r="A348" s="10"/>
      <c r="B348" s="35" t="s">
        <v>94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5" customFormat="1" x14ac:dyDescent="0.25">
      <c r="A349" s="10"/>
      <c r="B349" s="35" t="s">
        <v>95</v>
      </c>
      <c r="C349" s="2">
        <v>-340</v>
      </c>
      <c r="D349" s="2">
        <v>-510</v>
      </c>
      <c r="E349" s="2">
        <v>-510</v>
      </c>
      <c r="F349" s="2">
        <v>-510</v>
      </c>
      <c r="G349" s="2">
        <v>-510</v>
      </c>
      <c r="H349" s="2">
        <v>-510</v>
      </c>
      <c r="I349" s="2">
        <v>-510</v>
      </c>
      <c r="J349" s="2">
        <v>-510</v>
      </c>
      <c r="K349" s="2">
        <v>-510</v>
      </c>
      <c r="L349" s="2">
        <v>-510</v>
      </c>
      <c r="M349" s="2">
        <v>-510</v>
      </c>
      <c r="N349" s="2">
        <v>-510</v>
      </c>
      <c r="O349" s="2">
        <v>-5950</v>
      </c>
    </row>
    <row r="350" spans="1:15" customFormat="1" x14ac:dyDescent="0.25">
      <c r="A350" s="10" t="s">
        <v>55</v>
      </c>
      <c r="B350" s="35" t="s">
        <v>93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350</v>
      </c>
      <c r="O350" s="2">
        <v>350</v>
      </c>
    </row>
    <row r="351" spans="1:15" customFormat="1" x14ac:dyDescent="0.25">
      <c r="A351" s="10"/>
      <c r="B351" s="35" t="s">
        <v>94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5" customFormat="1" x14ac:dyDescent="0.25">
      <c r="A352" s="10"/>
      <c r="B352" s="35" t="s">
        <v>95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-350</v>
      </c>
      <c r="O352" s="2">
        <v>-350</v>
      </c>
    </row>
    <row r="353" spans="1:15" customFormat="1" x14ac:dyDescent="0.25">
      <c r="A353" s="10" t="s">
        <v>56</v>
      </c>
      <c r="B353" s="35" t="s">
        <v>93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140</v>
      </c>
      <c r="O353" s="2">
        <v>140</v>
      </c>
    </row>
    <row r="354" spans="1:15" customFormat="1" x14ac:dyDescent="0.25">
      <c r="A354" s="10"/>
      <c r="B354" s="35" t="s">
        <v>94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</row>
    <row r="355" spans="1:15" customFormat="1" x14ac:dyDescent="0.25">
      <c r="A355" s="10"/>
      <c r="B355" s="35" t="s">
        <v>95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-140</v>
      </c>
      <c r="O355" s="2">
        <v>-140</v>
      </c>
    </row>
    <row r="356" spans="1:15" customFormat="1" x14ac:dyDescent="0.25">
      <c r="A356" s="10" t="s">
        <v>58</v>
      </c>
      <c r="B356" s="35" t="s">
        <v>93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70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70</v>
      </c>
    </row>
    <row r="357" spans="1:15" customFormat="1" x14ac:dyDescent="0.25">
      <c r="A357" s="10"/>
      <c r="B357" s="35" t="s">
        <v>94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</row>
    <row r="358" spans="1:15" customFormat="1" x14ac:dyDescent="0.25">
      <c r="A358" s="10"/>
      <c r="B358" s="35" t="s">
        <v>95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-70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-70</v>
      </c>
    </row>
    <row r="359" spans="1:15" customFormat="1" x14ac:dyDescent="0.25">
      <c r="A359" s="10" t="s">
        <v>59</v>
      </c>
      <c r="B359" s="35" t="s">
        <v>93</v>
      </c>
      <c r="C359" s="2">
        <v>90</v>
      </c>
      <c r="D359" s="2">
        <v>90</v>
      </c>
      <c r="E359" s="2">
        <v>90</v>
      </c>
      <c r="F359" s="2">
        <v>90</v>
      </c>
      <c r="G359" s="2">
        <v>90</v>
      </c>
      <c r="H359" s="2">
        <v>90</v>
      </c>
      <c r="I359" s="2">
        <v>90</v>
      </c>
      <c r="J359" s="2">
        <v>90</v>
      </c>
      <c r="K359" s="2">
        <v>90</v>
      </c>
      <c r="L359" s="2">
        <v>90</v>
      </c>
      <c r="M359" s="2">
        <v>90</v>
      </c>
      <c r="N359" s="2">
        <v>60</v>
      </c>
      <c r="O359" s="2">
        <v>1050</v>
      </c>
    </row>
    <row r="360" spans="1:15" customFormat="1" x14ac:dyDescent="0.25">
      <c r="A360" s="10"/>
      <c r="B360" s="35" t="s">
        <v>94</v>
      </c>
      <c r="C360" s="2">
        <v>91.2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91.2</v>
      </c>
    </row>
    <row r="361" spans="1:15" customFormat="1" x14ac:dyDescent="0.25">
      <c r="A361" s="10"/>
      <c r="B361" s="35" t="s">
        <v>95</v>
      </c>
      <c r="C361" s="2">
        <v>1.2000000000000028</v>
      </c>
      <c r="D361" s="2">
        <v>-90</v>
      </c>
      <c r="E361" s="2">
        <v>-90</v>
      </c>
      <c r="F361" s="2">
        <v>-90</v>
      </c>
      <c r="G361" s="2">
        <v>-90</v>
      </c>
      <c r="H361" s="2">
        <v>-90</v>
      </c>
      <c r="I361" s="2">
        <v>-90</v>
      </c>
      <c r="J361" s="2">
        <v>-90</v>
      </c>
      <c r="K361" s="2">
        <v>-90</v>
      </c>
      <c r="L361" s="2">
        <v>-90</v>
      </c>
      <c r="M361" s="2">
        <v>-90</v>
      </c>
      <c r="N361" s="2">
        <v>-60</v>
      </c>
      <c r="O361" s="2">
        <v>-958.8</v>
      </c>
    </row>
    <row r="362" spans="1:15" customFormat="1" x14ac:dyDescent="0.25">
      <c r="A362" s="10" t="s">
        <v>92</v>
      </c>
      <c r="B362" s="35" t="s">
        <v>93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</row>
    <row r="363" spans="1:15" customFormat="1" x14ac:dyDescent="0.25">
      <c r="A363" s="11"/>
      <c r="B363" s="35" t="s">
        <v>94</v>
      </c>
      <c r="C363" s="2">
        <v>919.32999999999993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919.32999999999993</v>
      </c>
    </row>
    <row r="364" spans="1:15" customFormat="1" x14ac:dyDescent="0.25">
      <c r="A364" s="11"/>
      <c r="B364" s="35" t="s">
        <v>95</v>
      </c>
      <c r="C364" s="2">
        <v>919.32999999999993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919.32999999999993</v>
      </c>
    </row>
    <row r="365" spans="1:15" customFormat="1" x14ac:dyDescent="0.25">
      <c r="A365" s="8" t="s">
        <v>22</v>
      </c>
      <c r="B365" s="36" t="s">
        <v>93</v>
      </c>
      <c r="C365" s="3">
        <v>7695.22</v>
      </c>
      <c r="D365" s="3">
        <v>8110.22</v>
      </c>
      <c r="E365" s="3">
        <v>9055.2200000000012</v>
      </c>
      <c r="F365" s="3">
        <v>12948.22</v>
      </c>
      <c r="G365" s="3">
        <v>7865.22</v>
      </c>
      <c r="H365" s="3">
        <v>14305.22</v>
      </c>
      <c r="I365" s="3">
        <v>7865.22</v>
      </c>
      <c r="J365" s="3">
        <v>11901.22</v>
      </c>
      <c r="K365" s="3">
        <v>9115.2099999999991</v>
      </c>
      <c r="L365" s="3">
        <v>8087.21</v>
      </c>
      <c r="M365" s="3">
        <v>7839.21</v>
      </c>
      <c r="N365" s="3">
        <v>18966.61</v>
      </c>
      <c r="O365" s="3">
        <v>123754</v>
      </c>
    </row>
    <row r="366" spans="1:15" customFormat="1" x14ac:dyDescent="0.25">
      <c r="A366" s="4"/>
      <c r="B366" s="36" t="s">
        <v>94</v>
      </c>
      <c r="C366" s="3">
        <v>5074.72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5074.72</v>
      </c>
    </row>
    <row r="367" spans="1:15" customFormat="1" x14ac:dyDescent="0.25">
      <c r="A367" s="4"/>
      <c r="B367" s="36" t="s">
        <v>95</v>
      </c>
      <c r="C367" s="3">
        <v>-2620.5</v>
      </c>
      <c r="D367" s="3">
        <v>-8110.22</v>
      </c>
      <c r="E367" s="3">
        <v>-9055.2200000000012</v>
      </c>
      <c r="F367" s="3">
        <v>-12948.22</v>
      </c>
      <c r="G367" s="3">
        <v>-7865.22</v>
      </c>
      <c r="H367" s="3">
        <v>-14305.22</v>
      </c>
      <c r="I367" s="3">
        <v>-7865.22</v>
      </c>
      <c r="J367" s="3">
        <v>-11901.22</v>
      </c>
      <c r="K367" s="3">
        <v>-9115.2099999999991</v>
      </c>
      <c r="L367" s="3">
        <v>-8087.21</v>
      </c>
      <c r="M367" s="3">
        <v>-7839.21</v>
      </c>
      <c r="N367" s="3">
        <v>-18966.61</v>
      </c>
      <c r="O367" s="3">
        <v>-118679.28</v>
      </c>
    </row>
    <row r="368" spans="1:15" customFormat="1" x14ac:dyDescent="0.25">
      <c r="A368" s="1"/>
      <c r="B368" s="3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</sheetData>
  <pageMargins left="0.7" right="0.7" top="0.75" bottom="0.75" header="0.3" footer="0.3"/>
  <pageSetup paperSize="9" scale="4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5" x14ac:dyDescent="0.25"/>
  <cols>
    <col min="1" max="1" width="11.42578125" customWidth="1"/>
    <col min="2" max="2" width="9" customWidth="1"/>
    <col min="3" max="3" width="8.7109375" customWidth="1"/>
    <col min="5" max="5" width="16.140625" customWidth="1"/>
    <col min="6" max="6" width="11.7109375" customWidth="1"/>
    <col min="7" max="7" width="14" customWidth="1"/>
    <col min="8" max="8" width="10" customWidth="1"/>
    <col min="9" max="9" width="14.85546875" customWidth="1"/>
    <col min="10" max="10" width="16.28515625" customWidth="1"/>
  </cols>
  <sheetData>
    <row r="1" spans="1:11" ht="30" x14ac:dyDescent="0.25">
      <c r="A1" s="14" t="s">
        <v>40</v>
      </c>
      <c r="B1" s="12" t="s">
        <v>41</v>
      </c>
      <c r="C1" s="12" t="s">
        <v>42</v>
      </c>
      <c r="D1" s="12" t="s">
        <v>23</v>
      </c>
    </row>
    <row r="2" spans="1:11" x14ac:dyDescent="0.25">
      <c r="A2" t="s">
        <v>24</v>
      </c>
      <c r="B2" s="9" t="s">
        <v>0</v>
      </c>
      <c r="C2" s="13">
        <f>MATCH(B2,CentriCosto!$A$1:$R$1,0)</f>
        <v>3</v>
      </c>
      <c r="D2" s="13">
        <v>2017</v>
      </c>
      <c r="E2" s="12" t="s">
        <v>41</v>
      </c>
      <c r="F2" s="13" t="s">
        <v>36</v>
      </c>
      <c r="G2" s="13" t="s">
        <v>37</v>
      </c>
      <c r="H2" s="13" t="s">
        <v>38</v>
      </c>
      <c r="I2" s="13" t="s">
        <v>39</v>
      </c>
      <c r="J2" s="13" t="s">
        <v>97</v>
      </c>
    </row>
    <row r="3" spans="1:11" x14ac:dyDescent="0.25">
      <c r="A3" t="s">
        <v>25</v>
      </c>
      <c r="B3" s="9" t="s">
        <v>1</v>
      </c>
      <c r="C3" s="13">
        <f>MATCH(B3,CentriCosto!$A$1:$R$1,0)</f>
        <v>4</v>
      </c>
      <c r="E3" s="12" t="s">
        <v>43</v>
      </c>
      <c r="F3" s="13">
        <f>MATCH(F2,CentriCosto!$A:$A,0)</f>
        <v>47</v>
      </c>
      <c r="G3" s="13">
        <f>MATCH(G2,CentriCosto!$A:$A,0)</f>
        <v>122</v>
      </c>
      <c r="H3" s="13">
        <f>MATCH(H2,CentriCosto!$A:$A,0)</f>
        <v>191</v>
      </c>
      <c r="I3" s="13">
        <f>MATCH(I2,CentriCosto!$A:$A,0)</f>
        <v>269</v>
      </c>
      <c r="J3" s="13">
        <f>MATCH(J2,CentriCosto!$A:$A,0)</f>
        <v>365</v>
      </c>
    </row>
    <row r="4" spans="1:11" x14ac:dyDescent="0.25">
      <c r="A4" t="s">
        <v>26</v>
      </c>
      <c r="B4" s="9" t="s">
        <v>2</v>
      </c>
      <c r="C4" s="13">
        <f>MATCH(B4,CentriCosto!$A$1:$R$1,0)</f>
        <v>5</v>
      </c>
    </row>
    <row r="5" spans="1:11" x14ac:dyDescent="0.25">
      <c r="A5" t="s">
        <v>27</v>
      </c>
      <c r="B5" s="9" t="s">
        <v>3</v>
      </c>
      <c r="C5" s="13">
        <f>MATCH(B5,CentriCosto!$A$1:$R$1,0)</f>
        <v>6</v>
      </c>
      <c r="K5" s="15"/>
    </row>
    <row r="6" spans="1:11" x14ac:dyDescent="0.25">
      <c r="A6" t="s">
        <v>28</v>
      </c>
      <c r="B6" s="9" t="s">
        <v>4</v>
      </c>
      <c r="C6" s="13">
        <f>MATCH(B6,CentriCosto!$A$1:$R$1,0)</f>
        <v>7</v>
      </c>
    </row>
    <row r="7" spans="1:11" x14ac:dyDescent="0.25">
      <c r="A7" t="s">
        <v>29</v>
      </c>
      <c r="B7" s="9" t="s">
        <v>5</v>
      </c>
      <c r="C7" s="13">
        <f>MATCH(B7,CentriCosto!$A$1:$R$1,0)</f>
        <v>8</v>
      </c>
      <c r="F7" s="13"/>
    </row>
    <row r="8" spans="1:11" x14ac:dyDescent="0.25">
      <c r="A8" t="s">
        <v>30</v>
      </c>
      <c r="B8" s="9" t="s">
        <v>6</v>
      </c>
      <c r="C8" s="13">
        <f>MATCH(B8,CentriCosto!$A$1:$R$1,0)</f>
        <v>9</v>
      </c>
      <c r="F8" s="13"/>
    </row>
    <row r="9" spans="1:11" x14ac:dyDescent="0.25">
      <c r="A9" t="s">
        <v>31</v>
      </c>
      <c r="B9" s="9" t="s">
        <v>7</v>
      </c>
      <c r="C9" s="13">
        <f>MATCH(B9,CentriCosto!$A$1:$R$1,0)</f>
        <v>10</v>
      </c>
      <c r="F9" s="13"/>
    </row>
    <row r="10" spans="1:11" x14ac:dyDescent="0.25">
      <c r="A10" t="s">
        <v>32</v>
      </c>
      <c r="B10" s="9" t="s">
        <v>8</v>
      </c>
      <c r="C10" s="13">
        <f>MATCH(B10,CentriCosto!$A$1:$R$1,0)</f>
        <v>11</v>
      </c>
      <c r="F10" s="13"/>
    </row>
    <row r="11" spans="1:11" x14ac:dyDescent="0.25">
      <c r="A11" t="s">
        <v>33</v>
      </c>
      <c r="B11" s="9" t="s">
        <v>9</v>
      </c>
      <c r="C11" s="13">
        <f>MATCH(B11,CentriCosto!$A$1:$R$1,0)</f>
        <v>12</v>
      </c>
      <c r="F11" s="13"/>
    </row>
    <row r="12" spans="1:11" x14ac:dyDescent="0.25">
      <c r="A12" t="s">
        <v>34</v>
      </c>
      <c r="B12" s="9" t="s">
        <v>10</v>
      </c>
      <c r="C12" s="13">
        <f>MATCH(B12,CentriCosto!$A$1:$R$1,0)</f>
        <v>13</v>
      </c>
    </row>
    <row r="13" spans="1:11" x14ac:dyDescent="0.25">
      <c r="A13" t="s">
        <v>35</v>
      </c>
      <c r="B13" s="9" t="s">
        <v>11</v>
      </c>
      <c r="C13" s="13">
        <f>MATCH(B13,CentriCosto!$A$1:$R$1,0)</f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Gennaio</vt:lpstr>
      <vt:lpstr>Febbraio</vt:lpstr>
      <vt:lpstr>Aprile</vt:lpstr>
      <vt:lpstr>Giugno</vt:lpstr>
      <vt:lpstr>CentriCosto</vt:lpstr>
      <vt:lpstr>Elenchi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Paolo Borazzo</dc:creator>
  <cp:lastModifiedBy>Francesco Borazzo</cp:lastModifiedBy>
  <dcterms:created xsi:type="dcterms:W3CDTF">2017-05-24T08:35:58Z</dcterms:created>
  <dcterms:modified xsi:type="dcterms:W3CDTF">2017-10-02T09:07:09Z</dcterms:modified>
</cp:coreProperties>
</file>