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9495" tabRatio="658"/>
  </bookViews>
  <sheets>
    <sheet name="Igrači" sheetId="15" r:id="rId1"/>
    <sheet name="Shablona" sheetId="14" r:id="rId2"/>
    <sheet name="nakon 10 kola" sheetId="16" r:id="rId3"/>
    <sheet name="Tablica" sheetId="18" r:id="rId4"/>
  </sheets>
  <calcPr calcId="125725"/>
</workbook>
</file>

<file path=xl/calcChain.xml><?xml version="1.0" encoding="utf-8"?>
<calcChain xmlns="http://schemas.openxmlformats.org/spreadsheetml/2006/main">
  <c r="E139" i="16"/>
  <c r="E40"/>
  <c r="E76"/>
  <c r="E123"/>
  <c r="E72"/>
  <c r="E141" l="1"/>
  <c r="E22"/>
  <c r="E4"/>
  <c r="E169"/>
  <c r="E161" l="1"/>
  <c r="E126"/>
  <c r="E87"/>
  <c r="E94"/>
  <c r="E90"/>
  <c r="E36"/>
  <c r="A160" l="1"/>
  <c r="A159"/>
  <c r="A167"/>
  <c r="A168"/>
  <c r="A169"/>
  <c r="A170"/>
  <c r="A171"/>
  <c r="A172"/>
  <c r="A173"/>
  <c r="A174"/>
  <c r="A175"/>
  <c r="A176"/>
  <c r="A177"/>
  <c r="A178"/>
  <c r="A179"/>
  <c r="A180"/>
  <c r="A166"/>
  <c r="B164"/>
  <c r="A149"/>
  <c r="A150"/>
  <c r="A151"/>
  <c r="A152"/>
  <c r="A153"/>
  <c r="A154"/>
  <c r="A155"/>
  <c r="A156"/>
  <c r="A157"/>
  <c r="A158"/>
  <c r="A161"/>
  <c r="A162"/>
  <c r="A148"/>
  <c r="B146"/>
  <c r="A131"/>
  <c r="A132"/>
  <c r="A133"/>
  <c r="A134"/>
  <c r="A135"/>
  <c r="A136"/>
  <c r="A137"/>
  <c r="A138"/>
  <c r="A139"/>
  <c r="A140"/>
  <c r="A141"/>
  <c r="A142"/>
  <c r="A143"/>
  <c r="A144"/>
  <c r="A130"/>
  <c r="A113"/>
  <c r="A114"/>
  <c r="A115"/>
  <c r="A116"/>
  <c r="A117"/>
  <c r="A118"/>
  <c r="A119"/>
  <c r="A120"/>
  <c r="A121"/>
  <c r="A122"/>
  <c r="A123"/>
  <c r="A124"/>
  <c r="A125"/>
  <c r="A126"/>
  <c r="A112"/>
  <c r="A95"/>
  <c r="A96"/>
  <c r="A97"/>
  <c r="A98"/>
  <c r="A99"/>
  <c r="A100"/>
  <c r="A101"/>
  <c r="A102"/>
  <c r="A103"/>
  <c r="A104"/>
  <c r="A105"/>
  <c r="A106"/>
  <c r="A107"/>
  <c r="A108"/>
  <c r="A94"/>
  <c r="A77"/>
  <c r="A78"/>
  <c r="A79"/>
  <c r="A80"/>
  <c r="A81"/>
  <c r="A82"/>
  <c r="A83"/>
  <c r="A84"/>
  <c r="A85"/>
  <c r="A86"/>
  <c r="A87"/>
  <c r="A88"/>
  <c r="A89"/>
  <c r="A90"/>
  <c r="A76"/>
  <c r="A59"/>
  <c r="A60"/>
  <c r="A61"/>
  <c r="A62"/>
  <c r="A63"/>
  <c r="A64"/>
  <c r="A65"/>
  <c r="A66"/>
  <c r="A67"/>
  <c r="A68"/>
  <c r="A69"/>
  <c r="A70"/>
  <c r="A71"/>
  <c r="A72"/>
  <c r="A58"/>
  <c r="A41"/>
  <c r="A42"/>
  <c r="A43"/>
  <c r="A44"/>
  <c r="A45"/>
  <c r="A46"/>
  <c r="A47"/>
  <c r="A48"/>
  <c r="A49"/>
  <c r="A50"/>
  <c r="A51"/>
  <c r="A52"/>
  <c r="A53"/>
  <c r="A54"/>
  <c r="A40"/>
  <c r="A23"/>
  <c r="A24"/>
  <c r="A25"/>
  <c r="A26"/>
  <c r="A27"/>
  <c r="A28"/>
  <c r="A29"/>
  <c r="A30"/>
  <c r="A31"/>
  <c r="A32"/>
  <c r="A33"/>
  <c r="A34"/>
  <c r="A35"/>
  <c r="A36"/>
  <c r="A22"/>
  <c r="A5"/>
  <c r="A6"/>
  <c r="A7"/>
  <c r="A8"/>
  <c r="A9"/>
  <c r="A10"/>
  <c r="A11"/>
  <c r="A12"/>
  <c r="A13"/>
  <c r="A14"/>
  <c r="A15"/>
  <c r="A16"/>
  <c r="A17"/>
  <c r="A18"/>
  <c r="A4"/>
  <c r="D64" i="18"/>
  <c r="D65" l="1"/>
  <c r="G65" s="1"/>
  <c r="G64"/>
  <c r="D62"/>
  <c r="G62" s="1"/>
  <c r="D60"/>
  <c r="G60" s="1"/>
  <c r="D61"/>
  <c r="G61" s="1"/>
  <c r="D59"/>
  <c r="G59" s="1"/>
  <c r="D57"/>
  <c r="G57" s="1"/>
  <c r="D58"/>
  <c r="G58" s="1"/>
  <c r="D55"/>
  <c r="G55" s="1"/>
  <c r="D56"/>
  <c r="G56" s="1"/>
  <c r="T51"/>
  <c r="I62" s="1"/>
  <c r="T50"/>
  <c r="I58" s="1"/>
  <c r="T49"/>
  <c r="I59" s="1"/>
  <c r="T48"/>
  <c r="I57" s="1"/>
  <c r="T47"/>
  <c r="I61" s="1"/>
  <c r="T46"/>
  <c r="I60" s="1"/>
  <c r="T45"/>
  <c r="I65" s="1"/>
  <c r="T44"/>
  <c r="I55" s="1"/>
  <c r="T43"/>
  <c r="I56" s="1"/>
  <c r="T42"/>
  <c r="T38"/>
  <c r="H62" s="1"/>
  <c r="T37"/>
  <c r="H58" s="1"/>
  <c r="T36"/>
  <c r="H59" s="1"/>
  <c r="T35"/>
  <c r="H57" s="1"/>
  <c r="T34"/>
  <c r="T33"/>
  <c r="H60" s="1"/>
  <c r="T32"/>
  <c r="H65" s="1"/>
  <c r="T31"/>
  <c r="H55" s="1"/>
  <c r="T30"/>
  <c r="T29"/>
  <c r="H64" s="1"/>
  <c r="T25"/>
  <c r="T18"/>
  <c r="T19"/>
  <c r="T20"/>
  <c r="T21"/>
  <c r="T22"/>
  <c r="T23"/>
  <c r="T24"/>
  <c r="T26"/>
  <c r="T17"/>
  <c r="K65"/>
  <c r="K64"/>
  <c r="K60"/>
  <c r="L60" s="1"/>
  <c r="K62"/>
  <c r="L62" s="1"/>
  <c r="K61"/>
  <c r="K59"/>
  <c r="L59" s="1"/>
  <c r="K57"/>
  <c r="L57" s="1"/>
  <c r="K58"/>
  <c r="L58" s="1"/>
  <c r="K55"/>
  <c r="L55" s="1"/>
  <c r="K56"/>
  <c r="L56" s="1"/>
  <c r="H56"/>
  <c r="I64"/>
  <c r="H61"/>
  <c r="C4" i="15"/>
  <c r="B20" i="16" s="1"/>
  <c r="D4" i="15"/>
  <c r="G4"/>
  <c r="B92" i="16" s="1"/>
  <c r="F4" i="15"/>
  <c r="E4"/>
  <c r="B4"/>
  <c r="I4"/>
  <c r="H4"/>
  <c r="L61" i="18" l="1"/>
  <c r="L65"/>
  <c r="L64"/>
  <c r="J65"/>
  <c r="J64"/>
  <c r="J55"/>
  <c r="J61"/>
  <c r="J57"/>
  <c r="J58"/>
  <c r="T52"/>
  <c r="J62"/>
  <c r="T39"/>
  <c r="J56"/>
  <c r="J60"/>
  <c r="J59"/>
  <c r="B74" i="16"/>
  <c r="B56"/>
  <c r="B110"/>
  <c r="B128"/>
  <c r="B38"/>
  <c r="B2"/>
</calcChain>
</file>

<file path=xl/sharedStrings.xml><?xml version="1.0" encoding="utf-8"?>
<sst xmlns="http://schemas.openxmlformats.org/spreadsheetml/2006/main" count="454" uniqueCount="261">
  <si>
    <t>Ekipa</t>
  </si>
  <si>
    <t>Ime</t>
  </si>
  <si>
    <t>Asistencije</t>
  </si>
  <si>
    <t>Prisutan</t>
  </si>
  <si>
    <t>Obrane</t>
  </si>
  <si>
    <t>Autogolovi</t>
  </si>
  <si>
    <t>Golovi</t>
  </si>
  <si>
    <t>1.k</t>
  </si>
  <si>
    <t>2.k</t>
  </si>
  <si>
    <t>3.k</t>
  </si>
  <si>
    <t>4.k</t>
  </si>
  <si>
    <t>5.k</t>
  </si>
  <si>
    <t>6.k</t>
  </si>
  <si>
    <t>7.k</t>
  </si>
  <si>
    <t>protiv</t>
  </si>
  <si>
    <t>Oggy i žohari</t>
  </si>
  <si>
    <t xml:space="preserve"> </t>
  </si>
  <si>
    <t>Val United</t>
  </si>
  <si>
    <t>Dino Perajica (GK)</t>
  </si>
  <si>
    <t>Hrvoje Pavlinović (C)</t>
  </si>
  <si>
    <t>Neven Šunjerga</t>
  </si>
  <si>
    <t>Marko Bralić</t>
  </si>
  <si>
    <t>Marko Žarković</t>
  </si>
  <si>
    <t>Mario Roguljić (GK)</t>
  </si>
  <si>
    <t>Marko Čulić (C)</t>
  </si>
  <si>
    <t>Marko Kunac</t>
  </si>
  <si>
    <t>Marko Ugrina</t>
  </si>
  <si>
    <t>Tomislav Kovačević</t>
  </si>
  <si>
    <t>Dino Šimić</t>
  </si>
  <si>
    <t>Vlaho Grbić</t>
  </si>
  <si>
    <t>Marijo Miočević</t>
  </si>
  <si>
    <t>Mladen Zovko</t>
  </si>
  <si>
    <t>Ante Rajčić</t>
  </si>
  <si>
    <t>David Mladinić</t>
  </si>
  <si>
    <t>Mate Selak</t>
  </si>
  <si>
    <t>Damir Pešo</t>
  </si>
  <si>
    <t>Toni Šimić</t>
  </si>
  <si>
    <t>Ecio Jurjević</t>
  </si>
  <si>
    <t>Boris Vuković</t>
  </si>
  <si>
    <t>Darko Rapić</t>
  </si>
  <si>
    <t>Ivo Mašković</t>
  </si>
  <si>
    <t>Andro Šarić</t>
  </si>
  <si>
    <t>Utakmice</t>
  </si>
  <si>
    <t>NK Čuture</t>
  </si>
  <si>
    <t>Los Kostolomikos</t>
  </si>
  <si>
    <t>Matina Kola</t>
  </si>
  <si>
    <t>HNK Pegalj</t>
  </si>
  <si>
    <t>Ima i gorih</t>
  </si>
  <si>
    <t>Bugarske skitnice</t>
  </si>
  <si>
    <t>MNK Čunoglavci</t>
  </si>
  <si>
    <t>Samo Spinut</t>
  </si>
  <si>
    <t>Vjeran Bubalo (GK)</t>
  </si>
  <si>
    <t>Petar Ilak (C)</t>
  </si>
  <si>
    <t>Marko Vranković</t>
  </si>
  <si>
    <t>Ante Zadro</t>
  </si>
  <si>
    <t>Nikola Zadro</t>
  </si>
  <si>
    <t>Nikša Mitrović</t>
  </si>
  <si>
    <t>Ivan Šarić</t>
  </si>
  <si>
    <t>Ivan Grubišić</t>
  </si>
  <si>
    <t>Toni Mušura</t>
  </si>
  <si>
    <t>Luka Karan</t>
  </si>
  <si>
    <t>Jakša Božanić</t>
  </si>
  <si>
    <t>Branko Bosnić</t>
  </si>
  <si>
    <t>Hrvoje Bartulić</t>
  </si>
  <si>
    <t>Siniša Bačić</t>
  </si>
  <si>
    <t>Goran Brzulja (GK)</t>
  </si>
  <si>
    <t>Krešimir Bagatin (C)</t>
  </si>
  <si>
    <t>Fabijan Čukelj</t>
  </si>
  <si>
    <t>Nino Rogošić</t>
  </si>
  <si>
    <t>Andrija Matetić</t>
  </si>
  <si>
    <t>Ante Pojatina</t>
  </si>
  <si>
    <t>Jure Aljinović</t>
  </si>
  <si>
    <t>Branko Granić</t>
  </si>
  <si>
    <t>Željko Bušić</t>
  </si>
  <si>
    <t>Petar Gudelj</t>
  </si>
  <si>
    <t>Ivica Bogetić</t>
  </si>
  <si>
    <t>Božo Čurčić</t>
  </si>
  <si>
    <t>Stipe Bušić</t>
  </si>
  <si>
    <t>Marin Ercegović</t>
  </si>
  <si>
    <t>Gordan Drašinac (GK)</t>
  </si>
  <si>
    <t>Marin Bosnić (GK)</t>
  </si>
  <si>
    <t>Mate Granić (C)</t>
  </si>
  <si>
    <t>Ivan Bosnić</t>
  </si>
  <si>
    <t>Hrvoje Pavlinović</t>
  </si>
  <si>
    <t>Mario Božan</t>
  </si>
  <si>
    <t>Sarafin Teklić</t>
  </si>
  <si>
    <t>Roko Čupić</t>
  </si>
  <si>
    <t>Mirko Braić</t>
  </si>
  <si>
    <t>Tomislav Odrljin</t>
  </si>
  <si>
    <t>Tonći Ćurković</t>
  </si>
  <si>
    <t>Antonio Mihanović</t>
  </si>
  <si>
    <t>Marko Čosić (GK)</t>
  </si>
  <si>
    <t>Hrvoje Kačunić (C)</t>
  </si>
  <si>
    <t>Ante Brčić</t>
  </si>
  <si>
    <t>Ante Maretić</t>
  </si>
  <si>
    <t>Ante Jonjić</t>
  </si>
  <si>
    <t>Antonio Vuletić</t>
  </si>
  <si>
    <t>Damir Rubelj</t>
  </si>
  <si>
    <t>Goran Pažin</t>
  </si>
  <si>
    <t>Dominik Rožić</t>
  </si>
  <si>
    <t>Gabrijel Kamber</t>
  </si>
  <si>
    <t>Anton Vuković</t>
  </si>
  <si>
    <t>Zdravko Divić</t>
  </si>
  <si>
    <t>Tonći Filipović Grčić</t>
  </si>
  <si>
    <t>Ivo Bakotić (GK)</t>
  </si>
  <si>
    <t>Branimir Tomičić (GK)</t>
  </si>
  <si>
    <t>Vojko Kliškić (C)</t>
  </si>
  <si>
    <t>Rino Kliškić</t>
  </si>
  <si>
    <t>Luka Kliškić</t>
  </si>
  <si>
    <t>Jerko Tvrdić</t>
  </si>
  <si>
    <t>Dario Dadić</t>
  </si>
  <si>
    <t>Goran Biočić</t>
  </si>
  <si>
    <t>Jerko Veža</t>
  </si>
  <si>
    <t>Josip Bošnjak</t>
  </si>
  <si>
    <t>Stipe Bošnjak</t>
  </si>
  <si>
    <t>Petar Ružić</t>
  </si>
  <si>
    <t>Jure Radić</t>
  </si>
  <si>
    <t>Stjepko Hlevnjak</t>
  </si>
  <si>
    <t>Petar Todorić (GK)</t>
  </si>
  <si>
    <t>Kristijan Čović (GK)</t>
  </si>
  <si>
    <t>Marko Gavranić (C)</t>
  </si>
  <si>
    <t>Petar Šoć Margetić</t>
  </si>
  <si>
    <t>Marin Predovan</t>
  </si>
  <si>
    <t>Igor Sušak</t>
  </si>
  <si>
    <t>Igor Andrijić</t>
  </si>
  <si>
    <t>Marko Čulić</t>
  </si>
  <si>
    <t>Frane Blažević</t>
  </si>
  <si>
    <t>Vedran Omrčen</t>
  </si>
  <si>
    <t>Marin Roguljić</t>
  </si>
  <si>
    <t>Mario Vranković</t>
  </si>
  <si>
    <t>Jakov Despotušić</t>
  </si>
  <si>
    <t>Luka Mladineo (GK)</t>
  </si>
  <si>
    <t>Ivan Efendić (C)</t>
  </si>
  <si>
    <t>Filip Kvesić</t>
  </si>
  <si>
    <t>Ivan Grgić</t>
  </si>
  <si>
    <t>Toni Volarević</t>
  </si>
  <si>
    <t>Jure Damjanović</t>
  </si>
  <si>
    <t>Branko Piteša</t>
  </si>
  <si>
    <t>Marko Vekić</t>
  </si>
  <si>
    <t>Toni Kačunić</t>
  </si>
  <si>
    <t>Kristijan Krajinović</t>
  </si>
  <si>
    <t>Boško Vrcan</t>
  </si>
  <si>
    <t>Duje Sesartić</t>
  </si>
  <si>
    <t>Luka Strunje (GK)</t>
  </si>
  <si>
    <t>Marin Boban (GK)</t>
  </si>
  <si>
    <t>Aldo Marchi (C)</t>
  </si>
  <si>
    <t>Dragan Bartulović</t>
  </si>
  <si>
    <t>Luka Dodig</t>
  </si>
  <si>
    <t>Renato Mudinić</t>
  </si>
  <si>
    <t>Igor Stefanović</t>
  </si>
  <si>
    <t>Tino Vrcelj</t>
  </si>
  <si>
    <t>Luka Dino Vukman</t>
  </si>
  <si>
    <t>Ante Čelan</t>
  </si>
  <si>
    <t>Marko Jarebica</t>
  </si>
  <si>
    <t>Hrvoje Šibenik</t>
  </si>
  <si>
    <t>Petar Slamić</t>
  </si>
  <si>
    <t>Luka Kovač Levantin</t>
  </si>
  <si>
    <t>KNKP</t>
  </si>
  <si>
    <t>UB Noževi</t>
  </si>
  <si>
    <t>10 : 2</t>
  </si>
  <si>
    <t>7 : 8</t>
  </si>
  <si>
    <t>4 : 5</t>
  </si>
  <si>
    <t>10 : 3</t>
  </si>
  <si>
    <t>3 : 2</t>
  </si>
  <si>
    <t>25 : 4</t>
  </si>
  <si>
    <t>5 : 0</t>
  </si>
  <si>
    <t>6 : 5</t>
  </si>
  <si>
    <t>9 : 12</t>
  </si>
  <si>
    <t>0 : 8</t>
  </si>
  <si>
    <t>3 : 13</t>
  </si>
  <si>
    <t>7 : 12</t>
  </si>
  <si>
    <t>8 : 6</t>
  </si>
  <si>
    <t>5 : 6</t>
  </si>
  <si>
    <t>8 : 12</t>
  </si>
  <si>
    <t>4 : 7</t>
  </si>
  <si>
    <t>9 : 3</t>
  </si>
  <si>
    <t>6 : 3</t>
  </si>
  <si>
    <t>7 : 4</t>
  </si>
  <si>
    <t>10 : 7</t>
  </si>
  <si>
    <t>8 : 11</t>
  </si>
  <si>
    <t>10 : 4</t>
  </si>
  <si>
    <t>4 : 3</t>
  </si>
  <si>
    <t>4 : 11</t>
  </si>
  <si>
    <t>2 : 3</t>
  </si>
  <si>
    <t>3 : 4</t>
  </si>
  <si>
    <t>4 : 4</t>
  </si>
  <si>
    <t>2 : 6</t>
  </si>
  <si>
    <t>1 : 4</t>
  </si>
  <si>
    <t>6 : 4</t>
  </si>
  <si>
    <t>1 : 3</t>
  </si>
  <si>
    <t>8 : 10</t>
  </si>
  <si>
    <t>5 : 10</t>
  </si>
  <si>
    <t>6 : 9</t>
  </si>
  <si>
    <t>5 : 8</t>
  </si>
  <si>
    <t>Bodovi / kolo</t>
  </si>
  <si>
    <t xml:space="preserve"> Kolo 1</t>
  </si>
  <si>
    <t xml:space="preserve"> Kolo 2</t>
  </si>
  <si>
    <t xml:space="preserve"> Kolo 3</t>
  </si>
  <si>
    <t xml:space="preserve"> Kolo 4</t>
  </si>
  <si>
    <t xml:space="preserve"> Kolo 5</t>
  </si>
  <si>
    <t xml:space="preserve"> Kolo 6</t>
  </si>
  <si>
    <t xml:space="preserve"> Kolo 7</t>
  </si>
  <si>
    <t xml:space="preserve"> Kolo 8</t>
  </si>
  <si>
    <t xml:space="preserve"> Kolo 9</t>
  </si>
  <si>
    <t>Bodovi ukupno</t>
  </si>
  <si>
    <t>Dani golovi / kolo</t>
  </si>
  <si>
    <t>Dani gol ukupno</t>
  </si>
  <si>
    <t>Prim. golovi / kolo</t>
  </si>
  <si>
    <t>Prim gol ukupno</t>
  </si>
  <si>
    <t>dodaj</t>
  </si>
  <si>
    <t>Poredak</t>
  </si>
  <si>
    <t>X</t>
  </si>
  <si>
    <t>Dani golovi</t>
  </si>
  <si>
    <t>Primljeni golovi</t>
  </si>
  <si>
    <t>Gol razlika</t>
  </si>
  <si>
    <t>Bodovi</t>
  </si>
  <si>
    <t>U žuto su prijavljeni igrači koji nisu nastupili.</t>
  </si>
  <si>
    <t>3 : 9</t>
  </si>
  <si>
    <t xml:space="preserve"> Kolo 10</t>
  </si>
  <si>
    <t xml:space="preserve"> Kolo 11</t>
  </si>
  <si>
    <t xml:space="preserve"> Kolo 12</t>
  </si>
  <si>
    <t xml:space="preserve"> Kolo 13</t>
  </si>
  <si>
    <t xml:space="preserve"> Kolo 14</t>
  </si>
  <si>
    <t xml:space="preserve"> Kolo 15</t>
  </si>
  <si>
    <t xml:space="preserve"> Kolo 16</t>
  </si>
  <si>
    <t>7 : 7</t>
  </si>
  <si>
    <t>7 : 13</t>
  </si>
  <si>
    <t>Tonći Galešić</t>
  </si>
  <si>
    <t>3 : 6</t>
  </si>
  <si>
    <t>3 : 8</t>
  </si>
  <si>
    <t>4 : 10</t>
  </si>
  <si>
    <t>Antonio Vrkić</t>
  </si>
  <si>
    <t>Bepo Starčević</t>
  </si>
  <si>
    <t>Stipe Bodrožić</t>
  </si>
  <si>
    <t>Duje Menegelo</t>
  </si>
  <si>
    <t>Karlo Čizmić</t>
  </si>
  <si>
    <t>Vlade Katavić</t>
  </si>
  <si>
    <t>Marijo Krešo</t>
  </si>
  <si>
    <t>Ivan Muslim</t>
  </si>
  <si>
    <t>Ivan Kačić</t>
  </si>
  <si>
    <t>Nikola Pajić</t>
  </si>
  <si>
    <t>Luka Javorčić</t>
  </si>
  <si>
    <t>Frano Batinić</t>
  </si>
  <si>
    <t>Tomislav Milun</t>
  </si>
  <si>
    <t>Dragan Žuvela</t>
  </si>
  <si>
    <t>Niko Žuvela</t>
  </si>
  <si>
    <t>Marijan Petričević</t>
  </si>
  <si>
    <t>Darko Batinić</t>
  </si>
  <si>
    <t>Nikola Batinić</t>
  </si>
  <si>
    <t>Jure Rakela</t>
  </si>
  <si>
    <t>Karlo Veselić</t>
  </si>
  <si>
    <t>Vlado Slišković (C)</t>
  </si>
  <si>
    <t>Dino Parać (GK)</t>
  </si>
  <si>
    <t>Igor Pogančić (GK)</t>
  </si>
  <si>
    <t>Marino Jakobić (GK)</t>
  </si>
  <si>
    <t>Luka Barišić (GK)</t>
  </si>
  <si>
    <t>Karlo Kazinoti (C)</t>
  </si>
  <si>
    <t>Alen Marić</t>
  </si>
  <si>
    <t>Petar Kaliterna</t>
  </si>
  <si>
    <t>Tomas Pinjušić</t>
  </si>
  <si>
    <t>Hrvoje Jurić (GK)</t>
  </si>
</sst>
</file>

<file path=xl/styles.xml><?xml version="1.0" encoding="utf-8"?>
<styleSheet xmlns="http://schemas.openxmlformats.org/spreadsheetml/2006/main">
  <fonts count="5">
    <font>
      <sz val="10"/>
      <name val="Arial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0" fontId="2" fillId="0" borderId="0" xfId="0" applyFont="1" applyAlignment="1">
      <alignment horizontal="center"/>
    </xf>
    <xf numFmtId="16" fontId="0" fillId="0" borderId="0" xfId="0" applyNumberFormat="1"/>
    <xf numFmtId="0" fontId="0" fillId="3" borderId="0" xfId="0" applyFill="1"/>
    <xf numFmtId="0" fontId="2" fillId="0" borderId="0" xfId="0" applyFont="1" applyFill="1" applyAlignment="1">
      <alignment horizontal="center"/>
    </xf>
    <xf numFmtId="0" fontId="1" fillId="4" borderId="1" xfId="0" applyFont="1" applyFill="1" applyBorder="1"/>
    <xf numFmtId="0" fontId="0" fillId="4" borderId="0" xfId="0" applyFill="1"/>
    <xf numFmtId="0" fontId="1" fillId="0" borderId="1" xfId="0" applyFont="1" applyFill="1" applyBorder="1"/>
    <xf numFmtId="0" fontId="0" fillId="4" borderId="1" xfId="0" applyFill="1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/>
    <xf numFmtId="49" fontId="0" fillId="7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8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4" fillId="5" borderId="2" xfId="0" applyFont="1" applyFill="1" applyBorder="1"/>
    <xf numFmtId="0" fontId="4" fillId="6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0" xfId="0" applyAlignment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47FA1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P23"/>
  <sheetViews>
    <sheetView tabSelected="1" zoomScale="90" zoomScaleNormal="90" workbookViewId="0">
      <selection activeCell="K8" sqref="K8"/>
    </sheetView>
  </sheetViews>
  <sheetFormatPr defaultRowHeight="12.75"/>
  <cols>
    <col min="2" max="2" width="17.85546875" customWidth="1"/>
    <col min="3" max="3" width="20.7109375" customWidth="1"/>
    <col min="4" max="4" width="17" customWidth="1"/>
    <col min="5" max="5" width="17.28515625" customWidth="1"/>
    <col min="6" max="6" width="20.5703125" customWidth="1"/>
    <col min="7" max="7" width="18.140625" customWidth="1"/>
    <col min="8" max="8" width="18.42578125" customWidth="1"/>
    <col min="9" max="9" width="19.140625" bestFit="1" customWidth="1"/>
    <col min="10" max="10" width="19.85546875" bestFit="1" customWidth="1"/>
    <col min="11" max="11" width="18.5703125" bestFit="1" customWidth="1"/>
    <col min="15" max="15" width="17.42578125" bestFit="1" customWidth="1"/>
  </cols>
  <sheetData>
    <row r="4" spans="1:16" s="7" customFormat="1">
      <c r="A4" s="22"/>
      <c r="B4" s="22" t="str">
        <f>Shablona!B3</f>
        <v>NK Čuture</v>
      </c>
      <c r="C4" s="22" t="str">
        <f>Shablona!B4</f>
        <v>Los Kostolomikos</v>
      </c>
      <c r="D4" s="22" t="str">
        <f>Shablona!B5</f>
        <v>Matina Kola</v>
      </c>
      <c r="E4" s="22" t="str">
        <f>Shablona!B6</f>
        <v>HNK Pegalj</v>
      </c>
      <c r="F4" s="22" t="str">
        <f>Shablona!B7</f>
        <v>Ima i gorih</v>
      </c>
      <c r="G4" s="30" t="str">
        <f>Shablona!B8</f>
        <v>Bugarske skitnice</v>
      </c>
      <c r="H4" s="30" t="str">
        <f>Shablona!B9</f>
        <v>MNK Čunoglavci</v>
      </c>
      <c r="I4" s="30" t="str">
        <f>Shablona!B10</f>
        <v>Samo Spinut</v>
      </c>
      <c r="J4" s="30" t="s">
        <v>157</v>
      </c>
      <c r="K4" s="30" t="s">
        <v>158</v>
      </c>
      <c r="L4"/>
      <c r="M4"/>
      <c r="N4"/>
      <c r="O4" s="7" t="s">
        <v>17</v>
      </c>
      <c r="P4" s="7" t="s">
        <v>15</v>
      </c>
    </row>
    <row r="5" spans="1:16" s="10" customFormat="1">
      <c r="A5" s="21">
        <v>1</v>
      </c>
      <c r="B5" s="9" t="s">
        <v>51</v>
      </c>
      <c r="C5" s="9" t="s">
        <v>65</v>
      </c>
      <c r="D5" s="9" t="s">
        <v>80</v>
      </c>
      <c r="E5" s="13" t="s">
        <v>91</v>
      </c>
      <c r="F5" s="9" t="s">
        <v>105</v>
      </c>
      <c r="G5" s="9" t="s">
        <v>119</v>
      </c>
      <c r="H5" s="9" t="s">
        <v>131</v>
      </c>
      <c r="I5" s="13" t="s">
        <v>144</v>
      </c>
      <c r="J5" s="9" t="s">
        <v>253</v>
      </c>
      <c r="K5" s="9" t="s">
        <v>16</v>
      </c>
      <c r="L5"/>
      <c r="M5"/>
      <c r="N5"/>
      <c r="O5" s="9" t="s">
        <v>18</v>
      </c>
      <c r="P5" s="9" t="s">
        <v>23</v>
      </c>
    </row>
    <row r="6" spans="1:16">
      <c r="A6" s="23">
        <v>2</v>
      </c>
      <c r="B6" s="3" t="s">
        <v>52</v>
      </c>
      <c r="C6" s="3" t="s">
        <v>66</v>
      </c>
      <c r="D6" s="11" t="s">
        <v>81</v>
      </c>
      <c r="E6" s="3" t="s">
        <v>92</v>
      </c>
      <c r="F6" s="3" t="s">
        <v>106</v>
      </c>
      <c r="G6" s="3" t="s">
        <v>120</v>
      </c>
      <c r="H6" s="11" t="s">
        <v>132</v>
      </c>
      <c r="I6" s="3" t="s">
        <v>145</v>
      </c>
      <c r="J6" s="3" t="s">
        <v>251</v>
      </c>
      <c r="K6" s="3" t="s">
        <v>256</v>
      </c>
      <c r="O6" s="3" t="s">
        <v>19</v>
      </c>
      <c r="P6" s="3" t="s">
        <v>24</v>
      </c>
    </row>
    <row r="7" spans="1:16" s="10" customFormat="1">
      <c r="A7" s="21">
        <v>3</v>
      </c>
      <c r="B7" s="9" t="s">
        <v>53</v>
      </c>
      <c r="C7" s="9" t="s">
        <v>67</v>
      </c>
      <c r="D7" s="9" t="s">
        <v>82</v>
      </c>
      <c r="E7" s="9" t="s">
        <v>93</v>
      </c>
      <c r="F7" s="9" t="s">
        <v>107</v>
      </c>
      <c r="G7" s="9" t="s">
        <v>121</v>
      </c>
      <c r="H7" s="9" t="s">
        <v>133</v>
      </c>
      <c r="I7" s="13" t="s">
        <v>146</v>
      </c>
      <c r="J7" s="9" t="s">
        <v>231</v>
      </c>
      <c r="K7" s="9" t="s">
        <v>16</v>
      </c>
      <c r="L7"/>
      <c r="M7"/>
      <c r="N7"/>
      <c r="O7" s="9" t="s">
        <v>20</v>
      </c>
      <c r="P7" s="9" t="s">
        <v>25</v>
      </c>
    </row>
    <row r="8" spans="1:16">
      <c r="A8" s="23">
        <v>4</v>
      </c>
      <c r="B8" s="3" t="s">
        <v>54</v>
      </c>
      <c r="C8" s="3" t="s">
        <v>68</v>
      </c>
      <c r="D8" s="11" t="s">
        <v>83</v>
      </c>
      <c r="E8" s="3" t="s">
        <v>94</v>
      </c>
      <c r="F8" s="3" t="s">
        <v>108</v>
      </c>
      <c r="G8" s="3" t="s">
        <v>122</v>
      </c>
      <c r="H8" s="11" t="s">
        <v>134</v>
      </c>
      <c r="I8" s="13" t="s">
        <v>147</v>
      </c>
      <c r="J8" s="3" t="s">
        <v>250</v>
      </c>
      <c r="K8" s="3" t="s">
        <v>234</v>
      </c>
      <c r="O8" s="3" t="s">
        <v>21</v>
      </c>
      <c r="P8" s="3" t="s">
        <v>26</v>
      </c>
    </row>
    <row r="9" spans="1:16" s="10" customFormat="1">
      <c r="A9" s="21">
        <v>5</v>
      </c>
      <c r="B9" s="9" t="s">
        <v>55</v>
      </c>
      <c r="C9" s="9" t="s">
        <v>69</v>
      </c>
      <c r="D9" s="9" t="s">
        <v>21</v>
      </c>
      <c r="E9" s="9" t="s">
        <v>95</v>
      </c>
      <c r="F9" s="9" t="s">
        <v>109</v>
      </c>
      <c r="G9" s="9" t="s">
        <v>123</v>
      </c>
      <c r="H9" s="13" t="s">
        <v>135</v>
      </c>
      <c r="I9" s="9" t="s">
        <v>148</v>
      </c>
      <c r="J9" s="9" t="s">
        <v>239</v>
      </c>
      <c r="K9" s="9" t="s">
        <v>235</v>
      </c>
      <c r="L9"/>
      <c r="M9"/>
      <c r="N9"/>
      <c r="O9" s="9" t="s">
        <v>22</v>
      </c>
      <c r="P9" s="9" t="s">
        <v>27</v>
      </c>
    </row>
    <row r="10" spans="1:16">
      <c r="A10" s="23">
        <v>6</v>
      </c>
      <c r="B10" s="3" t="s">
        <v>56</v>
      </c>
      <c r="C10" s="3" t="s">
        <v>70</v>
      </c>
      <c r="D10" s="11" t="s">
        <v>39</v>
      </c>
      <c r="E10" s="13" t="s">
        <v>96</v>
      </c>
      <c r="F10" s="3" t="s">
        <v>110</v>
      </c>
      <c r="G10" s="3" t="s">
        <v>124</v>
      </c>
      <c r="H10" s="11" t="s">
        <v>136</v>
      </c>
      <c r="I10" s="3" t="s">
        <v>149</v>
      </c>
      <c r="J10" s="3" t="s">
        <v>232</v>
      </c>
      <c r="K10" s="3" t="s">
        <v>258</v>
      </c>
      <c r="O10" s="3" t="s">
        <v>16</v>
      </c>
      <c r="P10" s="3" t="s">
        <v>28</v>
      </c>
    </row>
    <row r="11" spans="1:16" s="10" customFormat="1">
      <c r="A11" s="21">
        <v>7</v>
      </c>
      <c r="B11" s="9" t="s">
        <v>57</v>
      </c>
      <c r="C11" s="9" t="s">
        <v>71</v>
      </c>
      <c r="D11" s="9" t="s">
        <v>84</v>
      </c>
      <c r="E11" s="9" t="s">
        <v>97</v>
      </c>
      <c r="F11" s="9" t="s">
        <v>111</v>
      </c>
      <c r="G11" s="9" t="s">
        <v>125</v>
      </c>
      <c r="H11" s="9" t="s">
        <v>137</v>
      </c>
      <c r="I11" s="9" t="s">
        <v>150</v>
      </c>
      <c r="J11" s="9" t="s">
        <v>248</v>
      </c>
      <c r="K11" s="9" t="s">
        <v>244</v>
      </c>
      <c r="L11"/>
      <c r="M11"/>
      <c r="N11"/>
      <c r="O11" s="9" t="s">
        <v>16</v>
      </c>
      <c r="P11" s="9" t="s">
        <v>29</v>
      </c>
    </row>
    <row r="12" spans="1:16">
      <c r="A12" s="23">
        <v>8</v>
      </c>
      <c r="B12" s="3" t="s">
        <v>58</v>
      </c>
      <c r="C12" s="3" t="s">
        <v>72</v>
      </c>
      <c r="D12" s="11" t="s">
        <v>85</v>
      </c>
      <c r="E12" s="3" t="s">
        <v>98</v>
      </c>
      <c r="F12" s="13" t="s">
        <v>112</v>
      </c>
      <c r="G12" s="3" t="s">
        <v>30</v>
      </c>
      <c r="H12" s="11" t="s">
        <v>138</v>
      </c>
      <c r="I12" s="3" t="s">
        <v>151</v>
      </c>
      <c r="J12" s="3" t="s">
        <v>233</v>
      </c>
      <c r="K12" s="3" t="s">
        <v>245</v>
      </c>
      <c r="O12" s="3" t="s">
        <v>16</v>
      </c>
      <c r="P12" s="3" t="s">
        <v>30</v>
      </c>
    </row>
    <row r="13" spans="1:16" s="10" customFormat="1">
      <c r="A13" s="21">
        <v>9</v>
      </c>
      <c r="B13" s="9" t="s">
        <v>59</v>
      </c>
      <c r="C13" s="9" t="s">
        <v>73</v>
      </c>
      <c r="D13" s="9" t="s">
        <v>86</v>
      </c>
      <c r="E13" s="9" t="s">
        <v>99</v>
      </c>
      <c r="F13" s="9" t="s">
        <v>113</v>
      </c>
      <c r="G13" s="9" t="s">
        <v>126</v>
      </c>
      <c r="H13" s="9" t="s">
        <v>139</v>
      </c>
      <c r="I13" s="9" t="s">
        <v>152</v>
      </c>
      <c r="J13" s="9" t="s">
        <v>240</v>
      </c>
      <c r="K13" s="9" t="s">
        <v>257</v>
      </c>
      <c r="L13"/>
      <c r="M13"/>
      <c r="N13"/>
      <c r="O13" s="9" t="s">
        <v>16</v>
      </c>
      <c r="P13" s="9" t="s">
        <v>31</v>
      </c>
    </row>
    <row r="14" spans="1:16">
      <c r="A14" s="23">
        <v>10</v>
      </c>
      <c r="B14" s="13" t="s">
        <v>60</v>
      </c>
      <c r="C14" s="3" t="s">
        <v>74</v>
      </c>
      <c r="D14" s="11" t="s">
        <v>87</v>
      </c>
      <c r="E14" s="13" t="s">
        <v>100</v>
      </c>
      <c r="F14" s="3" t="s">
        <v>114</v>
      </c>
      <c r="G14" s="3" t="s">
        <v>127</v>
      </c>
      <c r="H14" s="13" t="s">
        <v>16</v>
      </c>
      <c r="I14" s="3" t="s">
        <v>153</v>
      </c>
      <c r="J14" s="3" t="s">
        <v>249</v>
      </c>
      <c r="K14" s="3" t="s">
        <v>237</v>
      </c>
      <c r="O14" s="3" t="s">
        <v>16</v>
      </c>
      <c r="P14" s="3" t="s">
        <v>32</v>
      </c>
    </row>
    <row r="15" spans="1:16" s="10" customFormat="1">
      <c r="A15" s="21">
        <v>11</v>
      </c>
      <c r="B15" s="9" t="s">
        <v>61</v>
      </c>
      <c r="C15" s="9" t="s">
        <v>75</v>
      </c>
      <c r="D15" s="9" t="s">
        <v>88</v>
      </c>
      <c r="E15" s="9" t="s">
        <v>101</v>
      </c>
      <c r="F15" s="9" t="s">
        <v>115</v>
      </c>
      <c r="G15" s="9" t="s">
        <v>128</v>
      </c>
      <c r="H15" s="9" t="s">
        <v>140</v>
      </c>
      <c r="I15" s="9" t="s">
        <v>154</v>
      </c>
      <c r="J15" s="9" t="s">
        <v>241</v>
      </c>
      <c r="K15" s="9" t="s">
        <v>246</v>
      </c>
      <c r="L15"/>
      <c r="M15"/>
      <c r="N15"/>
      <c r="O15" s="9" t="s">
        <v>16</v>
      </c>
      <c r="P15" s="9" t="s">
        <v>33</v>
      </c>
    </row>
    <row r="16" spans="1:16">
      <c r="A16" s="23">
        <v>12</v>
      </c>
      <c r="B16" s="3" t="s">
        <v>62</v>
      </c>
      <c r="C16" s="3" t="s">
        <v>76</v>
      </c>
      <c r="D16" s="11" t="s">
        <v>38</v>
      </c>
      <c r="E16" s="3" t="s">
        <v>102</v>
      </c>
      <c r="F16" s="3" t="s">
        <v>116</v>
      </c>
      <c r="G16" s="3" t="s">
        <v>40</v>
      </c>
      <c r="H16" s="3" t="s">
        <v>260</v>
      </c>
      <c r="I16" s="3" t="s">
        <v>255</v>
      </c>
      <c r="J16" s="3" t="s">
        <v>242</v>
      </c>
      <c r="K16" s="3" t="s">
        <v>238</v>
      </c>
      <c r="O16" s="3" t="s">
        <v>16</v>
      </c>
      <c r="P16" s="3" t="s">
        <v>34</v>
      </c>
    </row>
    <row r="17" spans="1:16" s="10" customFormat="1">
      <c r="A17" s="21">
        <v>13</v>
      </c>
      <c r="B17" s="9" t="s">
        <v>63</v>
      </c>
      <c r="C17" s="9" t="s">
        <v>77</v>
      </c>
      <c r="D17" s="9" t="s">
        <v>89</v>
      </c>
      <c r="E17" s="13" t="s">
        <v>16</v>
      </c>
      <c r="F17" s="9" t="s">
        <v>117</v>
      </c>
      <c r="G17" s="9" t="s">
        <v>129</v>
      </c>
      <c r="H17" s="9" t="s">
        <v>141</v>
      </c>
      <c r="I17" s="9" t="s">
        <v>155</v>
      </c>
      <c r="J17" s="9" t="s">
        <v>243</v>
      </c>
      <c r="K17" s="9" t="s">
        <v>259</v>
      </c>
      <c r="L17"/>
      <c r="M17"/>
      <c r="N17"/>
      <c r="O17" s="9" t="s">
        <v>16</v>
      </c>
      <c r="P17" s="9" t="s">
        <v>35</v>
      </c>
    </row>
    <row r="18" spans="1:16">
      <c r="A18" s="23">
        <v>14</v>
      </c>
      <c r="B18" s="13" t="s">
        <v>64</v>
      </c>
      <c r="C18" s="3" t="s">
        <v>78</v>
      </c>
      <c r="D18" s="11" t="s">
        <v>41</v>
      </c>
      <c r="E18" s="3" t="s">
        <v>103</v>
      </c>
      <c r="F18" s="13" t="s">
        <v>16</v>
      </c>
      <c r="G18" s="3" t="s">
        <v>130</v>
      </c>
      <c r="H18" s="3" t="s">
        <v>142</v>
      </c>
      <c r="I18" s="13" t="s">
        <v>16</v>
      </c>
      <c r="J18" s="3" t="s">
        <v>254</v>
      </c>
      <c r="K18" s="3" t="s">
        <v>236</v>
      </c>
      <c r="O18" s="11" t="s">
        <v>16</v>
      </c>
      <c r="P18" s="11" t="s">
        <v>36</v>
      </c>
    </row>
    <row r="19" spans="1:16" s="10" customFormat="1">
      <c r="A19" s="21">
        <v>15</v>
      </c>
      <c r="B19" s="9" t="s">
        <v>227</v>
      </c>
      <c r="C19" s="9" t="s">
        <v>79</v>
      </c>
      <c r="D19" s="9" t="s">
        <v>90</v>
      </c>
      <c r="E19" s="9" t="s">
        <v>104</v>
      </c>
      <c r="F19" s="9" t="s">
        <v>118</v>
      </c>
      <c r="G19" s="13" t="s">
        <v>16</v>
      </c>
      <c r="H19" s="9" t="s">
        <v>143</v>
      </c>
      <c r="I19" s="9" t="s">
        <v>156</v>
      </c>
      <c r="J19" s="9" t="s">
        <v>252</v>
      </c>
      <c r="K19" s="9" t="s">
        <v>247</v>
      </c>
      <c r="L19"/>
      <c r="M19"/>
      <c r="N19"/>
      <c r="O19" s="9" t="s">
        <v>16</v>
      </c>
      <c r="P19" s="9" t="s">
        <v>37</v>
      </c>
    </row>
    <row r="23" spans="1:16">
      <c r="A23" t="s">
        <v>216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2:J19"/>
  <sheetViews>
    <sheetView workbookViewId="0">
      <selection activeCell="C18" sqref="C18"/>
    </sheetView>
  </sheetViews>
  <sheetFormatPr defaultRowHeight="15"/>
  <cols>
    <col min="1" max="1" width="9.140625" style="5"/>
    <col min="2" max="2" width="25" style="5" bestFit="1" customWidth="1"/>
  </cols>
  <sheetData>
    <row r="2" spans="1:10">
      <c r="A2" s="5" t="s">
        <v>0</v>
      </c>
      <c r="B2" s="8"/>
      <c r="D2" s="6" t="s">
        <v>7</v>
      </c>
      <c r="E2" s="6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</row>
    <row r="3" spans="1:10">
      <c r="A3" s="5">
        <v>1</v>
      </c>
      <c r="B3" s="8" t="s">
        <v>43</v>
      </c>
      <c r="C3" t="s">
        <v>14</v>
      </c>
      <c r="D3">
        <v>2</v>
      </c>
      <c r="E3">
        <v>7</v>
      </c>
      <c r="F3">
        <v>4</v>
      </c>
      <c r="G3">
        <v>6</v>
      </c>
      <c r="H3">
        <v>3</v>
      </c>
      <c r="I3">
        <v>8</v>
      </c>
      <c r="J3">
        <v>5</v>
      </c>
    </row>
    <row r="4" spans="1:10">
      <c r="A4" s="5">
        <v>2</v>
      </c>
      <c r="B4" s="8" t="s">
        <v>44</v>
      </c>
      <c r="C4" t="s">
        <v>14</v>
      </c>
      <c r="D4">
        <v>1</v>
      </c>
      <c r="E4">
        <v>5</v>
      </c>
      <c r="F4">
        <v>6</v>
      </c>
      <c r="G4">
        <v>3</v>
      </c>
      <c r="H4">
        <v>4</v>
      </c>
      <c r="I4">
        <v>7</v>
      </c>
      <c r="J4">
        <v>8</v>
      </c>
    </row>
    <row r="5" spans="1:10">
      <c r="A5" s="5">
        <v>3</v>
      </c>
      <c r="B5" s="8" t="s">
        <v>45</v>
      </c>
      <c r="C5" t="s">
        <v>14</v>
      </c>
      <c r="D5">
        <v>8</v>
      </c>
      <c r="E5">
        <v>4</v>
      </c>
      <c r="F5">
        <v>5</v>
      </c>
      <c r="G5">
        <v>2</v>
      </c>
      <c r="H5">
        <v>1</v>
      </c>
      <c r="I5">
        <v>6</v>
      </c>
      <c r="J5">
        <v>7</v>
      </c>
    </row>
    <row r="6" spans="1:10">
      <c r="A6" s="5">
        <v>4</v>
      </c>
      <c r="B6" s="8" t="s">
        <v>46</v>
      </c>
      <c r="C6" t="s">
        <v>14</v>
      </c>
      <c r="D6">
        <v>7</v>
      </c>
      <c r="E6">
        <v>3</v>
      </c>
      <c r="F6">
        <v>1</v>
      </c>
      <c r="G6">
        <v>8</v>
      </c>
      <c r="H6">
        <v>2</v>
      </c>
      <c r="I6">
        <v>5</v>
      </c>
      <c r="J6">
        <v>6</v>
      </c>
    </row>
    <row r="7" spans="1:10">
      <c r="A7" s="5">
        <v>5</v>
      </c>
      <c r="B7" s="8" t="s">
        <v>47</v>
      </c>
      <c r="C7" t="s">
        <v>14</v>
      </c>
      <c r="D7">
        <v>6</v>
      </c>
      <c r="E7">
        <v>2</v>
      </c>
      <c r="F7">
        <v>3</v>
      </c>
      <c r="G7">
        <v>7</v>
      </c>
      <c r="H7">
        <v>8</v>
      </c>
      <c r="I7">
        <v>4</v>
      </c>
      <c r="J7">
        <v>1</v>
      </c>
    </row>
    <row r="8" spans="1:10">
      <c r="A8" s="5">
        <v>6</v>
      </c>
      <c r="B8" s="8" t="s">
        <v>48</v>
      </c>
      <c r="C8" t="s">
        <v>14</v>
      </c>
      <c r="D8">
        <v>5</v>
      </c>
      <c r="E8">
        <v>8</v>
      </c>
      <c r="F8">
        <v>2</v>
      </c>
      <c r="G8">
        <v>1</v>
      </c>
      <c r="H8">
        <v>7</v>
      </c>
      <c r="I8">
        <v>3</v>
      </c>
      <c r="J8">
        <v>4</v>
      </c>
    </row>
    <row r="9" spans="1:10">
      <c r="A9" s="5">
        <v>7</v>
      </c>
      <c r="B9" s="8" t="s">
        <v>49</v>
      </c>
      <c r="C9" t="s">
        <v>14</v>
      </c>
      <c r="D9">
        <v>4</v>
      </c>
      <c r="E9">
        <v>1</v>
      </c>
      <c r="F9">
        <v>8</v>
      </c>
      <c r="G9">
        <v>5</v>
      </c>
      <c r="H9">
        <v>6</v>
      </c>
      <c r="I9">
        <v>2</v>
      </c>
      <c r="J9">
        <v>3</v>
      </c>
    </row>
    <row r="10" spans="1:10">
      <c r="A10" s="5">
        <v>8</v>
      </c>
      <c r="B10" s="8" t="s">
        <v>50</v>
      </c>
      <c r="C10" t="s">
        <v>14</v>
      </c>
      <c r="D10">
        <v>3</v>
      </c>
      <c r="E10">
        <v>6</v>
      </c>
      <c r="F10">
        <v>7</v>
      </c>
      <c r="G10">
        <v>4</v>
      </c>
      <c r="H10">
        <v>5</v>
      </c>
      <c r="I10">
        <v>1</v>
      </c>
      <c r="J10">
        <v>2</v>
      </c>
    </row>
    <row r="11" spans="1:10">
      <c r="B11" s="8"/>
      <c r="C11" s="8"/>
      <c r="D11" s="8"/>
      <c r="E11" s="8"/>
      <c r="F11" s="8"/>
      <c r="G11" s="8"/>
      <c r="H11" s="8"/>
      <c r="I11" s="8"/>
      <c r="J11" s="8"/>
    </row>
    <row r="12" spans="1:10">
      <c r="B12" s="8"/>
      <c r="C12" s="8"/>
      <c r="D12" s="8"/>
      <c r="E12" s="8"/>
      <c r="F12" s="8"/>
      <c r="G12" s="8"/>
      <c r="H12" s="8"/>
      <c r="I12" s="8"/>
      <c r="J12" s="8"/>
    </row>
    <row r="14" spans="1:10">
      <c r="B14" s="8"/>
    </row>
    <row r="15" spans="1:10">
      <c r="B15" s="8"/>
    </row>
    <row r="16" spans="1:10">
      <c r="B16" s="8"/>
    </row>
    <row r="19" spans="2:2">
      <c r="B19" s="8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K180"/>
  <sheetViews>
    <sheetView workbookViewId="0">
      <selection activeCell="C6" sqref="C6"/>
    </sheetView>
  </sheetViews>
  <sheetFormatPr defaultRowHeight="12.75"/>
  <cols>
    <col min="1" max="1" width="20.28515625" customWidth="1"/>
    <col min="2" max="2" width="7.42578125" customWidth="1"/>
    <col min="3" max="3" width="23.7109375" customWidth="1"/>
    <col min="4" max="5" width="24.7109375" customWidth="1"/>
    <col min="6" max="6" width="8.85546875" customWidth="1"/>
    <col min="7" max="7" width="9.140625" style="2"/>
    <col min="8" max="8" width="7.85546875" bestFit="1" customWidth="1"/>
    <col min="9" max="9" width="6.5703125" bestFit="1" customWidth="1"/>
    <col min="10" max="10" width="10.140625" bestFit="1" customWidth="1"/>
    <col min="11" max="11" width="7.5703125" bestFit="1" customWidth="1"/>
  </cols>
  <sheetData>
    <row r="2" spans="1:11">
      <c r="A2" t="s">
        <v>0</v>
      </c>
      <c r="B2" s="4" t="str">
        <f>Igrači!B4</f>
        <v>NK Čuture</v>
      </c>
    </row>
    <row r="3" spans="1:11">
      <c r="A3" s="1" t="s">
        <v>1</v>
      </c>
      <c r="B3" s="1" t="s">
        <v>3</v>
      </c>
      <c r="C3" s="1" t="s">
        <v>2</v>
      </c>
      <c r="D3" s="1" t="s">
        <v>6</v>
      </c>
      <c r="E3" s="1" t="s">
        <v>4</v>
      </c>
      <c r="F3" s="1" t="s">
        <v>5</v>
      </c>
    </row>
    <row r="4" spans="1:11">
      <c r="A4" s="9" t="str">
        <f>Igrači!B5</f>
        <v>Vjeran Bubalo (GK)</v>
      </c>
      <c r="B4" s="12">
        <v>7</v>
      </c>
      <c r="C4" s="12"/>
      <c r="D4" s="12">
        <v>2</v>
      </c>
      <c r="E4" s="12">
        <f>14+18+16+6+12+15+22</f>
        <v>103</v>
      </c>
      <c r="F4" s="12"/>
    </row>
    <row r="5" spans="1:11">
      <c r="A5" s="11" t="str">
        <f>Igrači!B6</f>
        <v>Petar Ilak (C)</v>
      </c>
      <c r="B5" s="1">
        <v>5</v>
      </c>
      <c r="C5" s="1">
        <v>1</v>
      </c>
      <c r="D5" s="1">
        <v>2</v>
      </c>
      <c r="E5" s="1">
        <v>4</v>
      </c>
      <c r="F5" s="1"/>
    </row>
    <row r="6" spans="1:11">
      <c r="A6" s="9" t="str">
        <f>Igrači!B7</f>
        <v>Marko Vranković</v>
      </c>
      <c r="B6" s="12">
        <v>4</v>
      </c>
      <c r="C6" s="12">
        <v>1</v>
      </c>
      <c r="D6" s="12">
        <v>4</v>
      </c>
      <c r="E6" s="12"/>
      <c r="F6" s="12"/>
    </row>
    <row r="7" spans="1:11">
      <c r="A7" s="11" t="str">
        <f>Igrači!B8</f>
        <v>Ante Zadro</v>
      </c>
      <c r="B7" s="1">
        <v>3</v>
      </c>
      <c r="C7" s="1">
        <v>1</v>
      </c>
      <c r="D7" s="1">
        <v>2</v>
      </c>
      <c r="E7" s="1"/>
      <c r="F7" s="1"/>
      <c r="I7" s="2"/>
      <c r="J7" s="2"/>
      <c r="K7" s="2"/>
    </row>
    <row r="8" spans="1:11">
      <c r="A8" s="9" t="str">
        <f>Igrači!B9</f>
        <v>Nikola Zadro</v>
      </c>
      <c r="B8" s="12">
        <v>9</v>
      </c>
      <c r="C8" s="12">
        <v>12</v>
      </c>
      <c r="D8" s="12">
        <v>8</v>
      </c>
      <c r="E8" s="12">
        <v>3</v>
      </c>
      <c r="F8" s="12"/>
      <c r="I8" s="2"/>
      <c r="J8" s="2"/>
      <c r="K8" s="2"/>
    </row>
    <row r="9" spans="1:11">
      <c r="A9" s="11" t="str">
        <f>Igrači!B10</f>
        <v>Nikša Mitrović</v>
      </c>
      <c r="B9" s="1">
        <v>9</v>
      </c>
      <c r="C9" s="1">
        <v>1</v>
      </c>
      <c r="D9" s="1">
        <v>6</v>
      </c>
      <c r="E9" s="1"/>
      <c r="F9" s="1"/>
      <c r="I9" s="2"/>
      <c r="J9" s="2"/>
      <c r="K9" s="2"/>
    </row>
    <row r="10" spans="1:11">
      <c r="A10" s="9" t="str">
        <f>Igrači!B11</f>
        <v>Ivan Šarić</v>
      </c>
      <c r="B10" s="12">
        <v>7</v>
      </c>
      <c r="C10" s="12">
        <v>4</v>
      </c>
      <c r="D10" s="12">
        <v>3</v>
      </c>
      <c r="E10" s="12"/>
      <c r="F10" s="12">
        <v>1</v>
      </c>
      <c r="I10" s="2"/>
      <c r="J10" s="2"/>
      <c r="K10" s="2"/>
    </row>
    <row r="11" spans="1:11">
      <c r="A11" s="11" t="str">
        <f>Igrači!B12</f>
        <v>Ivan Grubišić</v>
      </c>
      <c r="B11" s="1">
        <v>6</v>
      </c>
      <c r="C11" s="1"/>
      <c r="D11" s="1">
        <v>3</v>
      </c>
      <c r="E11" s="1"/>
      <c r="F11" s="1"/>
      <c r="I11" s="2"/>
      <c r="J11" s="2"/>
      <c r="K11" s="2"/>
    </row>
    <row r="12" spans="1:11">
      <c r="A12" s="9" t="str">
        <f>Igrači!B13</f>
        <v>Toni Mušura</v>
      </c>
      <c r="B12" s="12">
        <v>2</v>
      </c>
      <c r="C12" s="12">
        <v>3</v>
      </c>
      <c r="D12" s="12">
        <v>2</v>
      </c>
      <c r="E12" s="12">
        <v>8</v>
      </c>
      <c r="F12" s="12"/>
      <c r="I12" s="2"/>
      <c r="J12" s="2"/>
      <c r="K12" s="2"/>
    </row>
    <row r="13" spans="1:11">
      <c r="A13" s="11" t="str">
        <f>Igrači!B14</f>
        <v>Luka Karan</v>
      </c>
      <c r="B13" s="1"/>
      <c r="C13" s="1"/>
      <c r="D13" s="1"/>
      <c r="E13" s="1"/>
      <c r="F13" s="1"/>
      <c r="I13" s="2"/>
      <c r="J13" s="2"/>
      <c r="K13" s="2"/>
    </row>
    <row r="14" spans="1:11">
      <c r="A14" s="9" t="str">
        <f>Igrači!B15</f>
        <v>Jakša Božanić</v>
      </c>
      <c r="B14" s="12">
        <v>5</v>
      </c>
      <c r="C14" s="12">
        <v>1</v>
      </c>
      <c r="D14" s="12">
        <v>2</v>
      </c>
      <c r="E14" s="12">
        <v>2</v>
      </c>
      <c r="F14" s="12"/>
    </row>
    <row r="15" spans="1:11">
      <c r="A15" s="11" t="str">
        <f>Igrači!B16</f>
        <v>Branko Bosnić</v>
      </c>
      <c r="B15" s="1">
        <v>1</v>
      </c>
      <c r="C15" s="1"/>
      <c r="D15" s="1"/>
      <c r="E15" s="1"/>
      <c r="F15" s="1"/>
    </row>
    <row r="16" spans="1:11">
      <c r="A16" s="9" t="str">
        <f>Igrači!B17</f>
        <v>Hrvoje Bartulić</v>
      </c>
      <c r="B16" s="12">
        <v>6</v>
      </c>
      <c r="C16" s="12">
        <v>1</v>
      </c>
      <c r="D16" s="12">
        <v>6</v>
      </c>
      <c r="E16" s="12">
        <v>10</v>
      </c>
      <c r="F16" s="12"/>
    </row>
    <row r="17" spans="1:11">
      <c r="A17" s="11" t="str">
        <f>Igrači!B18</f>
        <v>Siniša Bačić</v>
      </c>
      <c r="B17" s="1"/>
      <c r="C17" s="1"/>
      <c r="D17" s="1"/>
      <c r="E17" s="1"/>
      <c r="F17" s="1"/>
    </row>
    <row r="18" spans="1:11">
      <c r="A18" s="9" t="str">
        <f>Igrači!B19</f>
        <v>Tonći Galešić</v>
      </c>
      <c r="B18" s="12">
        <v>1</v>
      </c>
      <c r="C18" s="12"/>
      <c r="D18" s="12"/>
      <c r="E18" s="12">
        <v>15</v>
      </c>
      <c r="F18" s="12"/>
    </row>
    <row r="19" spans="1:11">
      <c r="A19" s="2"/>
      <c r="B19" s="2"/>
      <c r="C19" s="2"/>
      <c r="D19" s="2"/>
      <c r="E19" s="2"/>
      <c r="F19" s="2"/>
      <c r="I19" s="2"/>
      <c r="J19" s="2"/>
      <c r="K19" s="2"/>
    </row>
    <row r="20" spans="1:11">
      <c r="A20" t="s">
        <v>0</v>
      </c>
      <c r="B20" s="4" t="str">
        <f>Igrači!C4</f>
        <v>Los Kostolomikos</v>
      </c>
    </row>
    <row r="21" spans="1:11">
      <c r="A21" s="1" t="s">
        <v>1</v>
      </c>
      <c r="B21" s="1" t="s">
        <v>3</v>
      </c>
      <c r="C21" s="1" t="s">
        <v>2</v>
      </c>
      <c r="D21" s="1" t="s">
        <v>6</v>
      </c>
      <c r="E21" s="1" t="s">
        <v>4</v>
      </c>
      <c r="F21" s="1" t="s">
        <v>5</v>
      </c>
    </row>
    <row r="22" spans="1:11">
      <c r="A22" s="9" t="str">
        <f>Igrači!C5</f>
        <v>Goran Brzulja (GK)</v>
      </c>
      <c r="B22" s="12">
        <v>2</v>
      </c>
      <c r="C22" s="12"/>
      <c r="D22" s="12"/>
      <c r="E22" s="12">
        <f>13+12</f>
        <v>25</v>
      </c>
      <c r="F22" s="12"/>
    </row>
    <row r="23" spans="1:11">
      <c r="A23" s="11" t="str">
        <f>Igrači!C6</f>
        <v>Krešimir Bagatin (C)</v>
      </c>
      <c r="B23" s="1">
        <v>6</v>
      </c>
      <c r="C23" s="1">
        <v>2</v>
      </c>
      <c r="D23" s="1">
        <v>2</v>
      </c>
      <c r="E23" s="1">
        <v>15</v>
      </c>
      <c r="F23" s="1"/>
    </row>
    <row r="24" spans="1:11">
      <c r="A24" s="9" t="str">
        <f>Igrači!C7</f>
        <v>Fabijan Čukelj</v>
      </c>
      <c r="B24" s="12">
        <v>3</v>
      </c>
      <c r="C24" s="12">
        <v>2</v>
      </c>
      <c r="D24" s="12">
        <v>3</v>
      </c>
      <c r="E24" s="12"/>
      <c r="F24" s="12"/>
    </row>
    <row r="25" spans="1:11">
      <c r="A25" s="11" t="str">
        <f>Igrači!C8</f>
        <v>Nino Rogošić</v>
      </c>
      <c r="B25" s="1">
        <v>8</v>
      </c>
      <c r="C25" s="1">
        <v>1</v>
      </c>
      <c r="D25" s="1">
        <v>1</v>
      </c>
      <c r="E25" s="1">
        <v>2</v>
      </c>
      <c r="F25" s="1"/>
      <c r="I25" s="2"/>
      <c r="J25" s="2"/>
      <c r="K25" s="2"/>
    </row>
    <row r="26" spans="1:11">
      <c r="A26" s="9" t="str">
        <f>Igrači!C9</f>
        <v>Andrija Matetić</v>
      </c>
      <c r="B26" s="12">
        <v>6</v>
      </c>
      <c r="C26" s="12">
        <v>2</v>
      </c>
      <c r="D26" s="12">
        <v>3</v>
      </c>
      <c r="E26" s="12"/>
      <c r="F26" s="12"/>
      <c r="H26" s="2"/>
      <c r="I26" s="2"/>
      <c r="J26" s="2"/>
      <c r="K26" s="2"/>
    </row>
    <row r="27" spans="1:11">
      <c r="A27" s="11" t="str">
        <f>Igrači!C10</f>
        <v>Ante Pojatina</v>
      </c>
      <c r="B27" s="1">
        <v>6</v>
      </c>
      <c r="C27" s="1">
        <v>4</v>
      </c>
      <c r="D27" s="1">
        <v>2</v>
      </c>
      <c r="E27" s="1">
        <v>7</v>
      </c>
      <c r="F27" s="1"/>
      <c r="H27" s="2"/>
      <c r="I27" s="2"/>
      <c r="J27" s="2"/>
      <c r="K27" s="2"/>
    </row>
    <row r="28" spans="1:11">
      <c r="A28" s="9" t="str">
        <f>Igrači!C11</f>
        <v>Jure Aljinović</v>
      </c>
      <c r="B28" s="12">
        <v>6</v>
      </c>
      <c r="C28" s="12">
        <v>4</v>
      </c>
      <c r="D28" s="12">
        <v>13</v>
      </c>
      <c r="E28" s="12"/>
      <c r="F28" s="12"/>
      <c r="H28" s="2"/>
      <c r="I28" s="2"/>
      <c r="J28" s="2"/>
      <c r="K28" s="2"/>
    </row>
    <row r="29" spans="1:11">
      <c r="A29" s="11" t="str">
        <f>Igrači!C12</f>
        <v>Branko Granić</v>
      </c>
      <c r="B29" s="1">
        <v>3</v>
      </c>
      <c r="C29" s="1"/>
      <c r="D29" s="1"/>
      <c r="E29" s="1">
        <v>16</v>
      </c>
      <c r="F29" s="1"/>
      <c r="H29" s="2"/>
      <c r="I29" s="2"/>
      <c r="J29" s="2"/>
      <c r="K29" s="2"/>
    </row>
    <row r="30" spans="1:11">
      <c r="A30" s="9" t="str">
        <f>Igrači!C13</f>
        <v>Željko Bušić</v>
      </c>
      <c r="B30" s="12">
        <v>6</v>
      </c>
      <c r="C30" s="12">
        <v>4</v>
      </c>
      <c r="D30" s="12">
        <v>5</v>
      </c>
      <c r="E30" s="12"/>
      <c r="F30" s="12"/>
      <c r="H30" s="2"/>
      <c r="I30" s="2"/>
      <c r="J30" s="2"/>
      <c r="K30" s="2"/>
    </row>
    <row r="31" spans="1:11">
      <c r="A31" s="11" t="str">
        <f>Igrači!C14</f>
        <v>Petar Gudelj</v>
      </c>
      <c r="B31" s="1">
        <v>8</v>
      </c>
      <c r="C31" s="1">
        <v>6</v>
      </c>
      <c r="D31" s="1">
        <v>6</v>
      </c>
      <c r="E31" s="1">
        <v>1</v>
      </c>
      <c r="F31" s="1"/>
      <c r="H31" s="2"/>
      <c r="I31" s="2"/>
      <c r="J31" s="2"/>
      <c r="K31" s="2"/>
    </row>
    <row r="32" spans="1:11">
      <c r="A32" s="9" t="str">
        <f>Igrači!C15</f>
        <v>Ivica Bogetić</v>
      </c>
      <c r="B32" s="12">
        <v>7</v>
      </c>
      <c r="C32" s="12">
        <v>5</v>
      </c>
      <c r="D32" s="12">
        <v>4</v>
      </c>
      <c r="E32" s="12"/>
      <c r="F32" s="12"/>
      <c r="G32"/>
    </row>
    <row r="33" spans="1:11">
      <c r="A33" s="11" t="str">
        <f>Igrači!C16</f>
        <v>Božo Čurčić</v>
      </c>
      <c r="B33" s="1">
        <v>1</v>
      </c>
      <c r="C33" s="1">
        <v>1</v>
      </c>
      <c r="D33" s="1"/>
      <c r="E33" s="1"/>
      <c r="F33" s="1"/>
      <c r="G33"/>
    </row>
    <row r="34" spans="1:11">
      <c r="A34" s="9" t="str">
        <f>Igrači!C17</f>
        <v>Stipe Bušić</v>
      </c>
      <c r="B34" s="12">
        <v>3</v>
      </c>
      <c r="C34" s="12"/>
      <c r="D34" s="12"/>
      <c r="E34" s="12"/>
      <c r="F34" s="12"/>
      <c r="G34"/>
    </row>
    <row r="35" spans="1:11">
      <c r="A35" s="11" t="str">
        <f>Igrači!C18</f>
        <v>Marin Ercegović</v>
      </c>
      <c r="B35" s="1">
        <v>2</v>
      </c>
      <c r="C35" s="1"/>
      <c r="D35" s="1">
        <v>2</v>
      </c>
      <c r="E35" s="1"/>
      <c r="F35" s="1"/>
      <c r="G35"/>
    </row>
    <row r="36" spans="1:11">
      <c r="A36" s="9" t="str">
        <f>Igrači!C19</f>
        <v>Gordan Drašinac (GK)</v>
      </c>
      <c r="B36" s="12">
        <v>3</v>
      </c>
      <c r="C36" s="12"/>
      <c r="D36" s="12"/>
      <c r="E36" s="12">
        <f>19+14</f>
        <v>33</v>
      </c>
      <c r="F36" s="12"/>
      <c r="G36"/>
    </row>
    <row r="37" spans="1:11">
      <c r="A37" s="2"/>
    </row>
    <row r="38" spans="1:11">
      <c r="A38" t="s">
        <v>0</v>
      </c>
      <c r="B38" s="4" t="str">
        <f>Igrači!D4</f>
        <v>Matina Kola</v>
      </c>
    </row>
    <row r="39" spans="1:11">
      <c r="A39" s="1" t="s">
        <v>1</v>
      </c>
      <c r="B39" s="1" t="s">
        <v>3</v>
      </c>
      <c r="C39" s="1" t="s">
        <v>2</v>
      </c>
      <c r="D39" s="1" t="s">
        <v>6</v>
      </c>
      <c r="E39" s="1" t="s">
        <v>4</v>
      </c>
      <c r="F39" s="1" t="s">
        <v>5</v>
      </c>
    </row>
    <row r="40" spans="1:11">
      <c r="A40" s="9" t="str">
        <f>Igrači!D5</f>
        <v>Marin Bosnić (GK)</v>
      </c>
      <c r="B40" s="12">
        <v>8</v>
      </c>
      <c r="C40" s="12">
        <v>5</v>
      </c>
      <c r="D40" s="12">
        <v>1</v>
      </c>
      <c r="E40" s="12">
        <f>19+18+20+25+21+24+17+17</f>
        <v>161</v>
      </c>
      <c r="F40" s="12"/>
    </row>
    <row r="41" spans="1:11">
      <c r="A41" s="11" t="str">
        <f>Igrači!D6</f>
        <v>Mate Granić (C)</v>
      </c>
      <c r="B41" s="1">
        <v>6</v>
      </c>
      <c r="C41" s="1"/>
      <c r="D41" s="1">
        <v>2</v>
      </c>
      <c r="E41" s="1"/>
      <c r="F41" s="1"/>
    </row>
    <row r="42" spans="1:11">
      <c r="A42" s="9" t="str">
        <f>Igrači!D7</f>
        <v>Ivan Bosnić</v>
      </c>
      <c r="B42" s="12">
        <v>5</v>
      </c>
      <c r="C42" s="12"/>
      <c r="D42" s="12">
        <v>2</v>
      </c>
      <c r="E42" s="12"/>
      <c r="F42" s="12"/>
    </row>
    <row r="43" spans="1:11">
      <c r="A43" s="11" t="str">
        <f>Igrači!D8</f>
        <v>Hrvoje Pavlinović</v>
      </c>
      <c r="B43" s="1">
        <v>8</v>
      </c>
      <c r="C43" s="1">
        <v>9</v>
      </c>
      <c r="D43" s="1">
        <v>7</v>
      </c>
      <c r="E43" s="1"/>
      <c r="F43" s="1"/>
      <c r="H43" s="2"/>
      <c r="I43" s="2"/>
      <c r="J43" s="2"/>
      <c r="K43" s="2"/>
    </row>
    <row r="44" spans="1:11">
      <c r="A44" s="9" t="str">
        <f>Igrači!D9</f>
        <v>Marko Bralić</v>
      </c>
      <c r="B44" s="12">
        <v>8</v>
      </c>
      <c r="C44" s="12">
        <v>13</v>
      </c>
      <c r="D44" s="12">
        <v>21</v>
      </c>
      <c r="E44" s="12"/>
      <c r="F44" s="12"/>
      <c r="H44" s="2"/>
      <c r="I44" s="2"/>
      <c r="J44" s="2"/>
      <c r="K44" s="2"/>
    </row>
    <row r="45" spans="1:11">
      <c r="A45" s="11" t="str">
        <f>Igrači!D10</f>
        <v>Darko Rapić</v>
      </c>
      <c r="B45" s="1">
        <v>5</v>
      </c>
      <c r="C45" s="1">
        <v>16</v>
      </c>
      <c r="D45" s="1">
        <v>16</v>
      </c>
      <c r="E45" s="1"/>
      <c r="F45" s="1"/>
      <c r="H45" s="2"/>
      <c r="I45" s="2"/>
      <c r="J45" s="2"/>
      <c r="K45" s="2"/>
    </row>
    <row r="46" spans="1:11">
      <c r="A46" s="9" t="str">
        <f>Igrači!D11</f>
        <v>Mario Božan</v>
      </c>
      <c r="B46" s="12">
        <v>8</v>
      </c>
      <c r="C46" s="12">
        <v>1</v>
      </c>
      <c r="D46" s="12">
        <v>5</v>
      </c>
      <c r="E46" s="12"/>
      <c r="F46" s="12"/>
      <c r="H46" s="2"/>
      <c r="I46" s="2"/>
      <c r="J46" s="2"/>
      <c r="K46" s="2"/>
    </row>
    <row r="47" spans="1:11">
      <c r="A47" s="11" t="str">
        <f>Igrači!D12</f>
        <v>Sarafin Teklić</v>
      </c>
      <c r="B47" s="1">
        <v>4</v>
      </c>
      <c r="C47" s="1">
        <v>1</v>
      </c>
      <c r="D47" s="1">
        <v>1</v>
      </c>
      <c r="E47" s="1"/>
      <c r="F47" s="1"/>
      <c r="H47" s="2"/>
      <c r="I47" s="2"/>
      <c r="J47" s="2"/>
      <c r="K47" s="2"/>
    </row>
    <row r="48" spans="1:11">
      <c r="A48" s="9" t="str">
        <f>Igrači!D13</f>
        <v>Roko Čupić</v>
      </c>
      <c r="B48" s="12">
        <v>1</v>
      </c>
      <c r="C48" s="12"/>
      <c r="D48" s="12">
        <v>1</v>
      </c>
      <c r="E48" s="12"/>
      <c r="F48" s="12"/>
      <c r="H48" s="2"/>
      <c r="I48" s="2"/>
      <c r="J48" s="2"/>
      <c r="K48" s="2"/>
    </row>
    <row r="49" spans="1:11">
      <c r="A49" s="11" t="str">
        <f>Igrači!D14</f>
        <v>Mirko Braić</v>
      </c>
      <c r="B49" s="1">
        <v>3</v>
      </c>
      <c r="C49" s="1"/>
      <c r="D49" s="1">
        <v>2</v>
      </c>
      <c r="E49" s="1"/>
      <c r="F49" s="1"/>
      <c r="H49" s="2"/>
      <c r="I49" s="2"/>
      <c r="J49" s="2"/>
      <c r="K49" s="2"/>
    </row>
    <row r="50" spans="1:11">
      <c r="A50" s="9" t="str">
        <f>Igrači!D15</f>
        <v>Tomislav Odrljin</v>
      </c>
      <c r="B50" s="12">
        <v>1</v>
      </c>
      <c r="C50" s="12"/>
      <c r="D50" s="12"/>
      <c r="E50" s="12">
        <v>22</v>
      </c>
      <c r="F50" s="12"/>
      <c r="G50"/>
    </row>
    <row r="51" spans="1:11">
      <c r="A51" s="11" t="str">
        <f>Igrači!D16</f>
        <v>Boris Vuković</v>
      </c>
      <c r="B51" s="1">
        <v>2</v>
      </c>
      <c r="C51" s="1">
        <v>1</v>
      </c>
      <c r="D51" s="1">
        <v>8</v>
      </c>
      <c r="E51" s="1"/>
      <c r="F51" s="1"/>
      <c r="G51"/>
    </row>
    <row r="52" spans="1:11">
      <c r="A52" s="9" t="str">
        <f>Igrači!D17</f>
        <v>Tonći Ćurković</v>
      </c>
      <c r="B52" s="12">
        <v>7</v>
      </c>
      <c r="C52" s="12">
        <v>2</v>
      </c>
      <c r="D52" s="12">
        <v>3</v>
      </c>
      <c r="E52" s="12"/>
      <c r="F52" s="12"/>
      <c r="G52"/>
    </row>
    <row r="53" spans="1:11">
      <c r="A53" s="11" t="str">
        <f>Igrači!D18</f>
        <v>Andro Šarić</v>
      </c>
      <c r="B53" s="1">
        <v>3</v>
      </c>
      <c r="C53" s="1">
        <v>4</v>
      </c>
      <c r="D53" s="1">
        <v>3</v>
      </c>
      <c r="E53" s="1"/>
      <c r="F53" s="1"/>
      <c r="G53"/>
    </row>
    <row r="54" spans="1:11">
      <c r="A54" s="9" t="str">
        <f>Igrači!D19</f>
        <v>Antonio Mihanović</v>
      </c>
      <c r="B54" s="12">
        <v>1</v>
      </c>
      <c r="C54" s="12"/>
      <c r="D54" s="12"/>
      <c r="E54" s="12">
        <v>20</v>
      </c>
      <c r="F54" s="12"/>
      <c r="G54"/>
    </row>
    <row r="55" spans="1:11">
      <c r="G55"/>
    </row>
    <row r="56" spans="1:11">
      <c r="A56" t="s">
        <v>0</v>
      </c>
      <c r="B56" s="4" t="str">
        <f>Igrači!E4</f>
        <v>HNK Pegalj</v>
      </c>
    </row>
    <row r="57" spans="1:11">
      <c r="A57" s="1" t="s">
        <v>1</v>
      </c>
      <c r="B57" s="1" t="s">
        <v>3</v>
      </c>
      <c r="C57" s="1" t="s">
        <v>2</v>
      </c>
      <c r="D57" s="1" t="s">
        <v>6</v>
      </c>
      <c r="E57" s="1" t="s">
        <v>4</v>
      </c>
      <c r="F57" s="1" t="s">
        <v>5</v>
      </c>
    </row>
    <row r="58" spans="1:11">
      <c r="A58" s="9" t="str">
        <f>Igrači!E5</f>
        <v>Marko Čosić (GK)</v>
      </c>
      <c r="B58" s="12"/>
      <c r="C58" s="12"/>
      <c r="D58" s="12"/>
      <c r="E58" s="12"/>
      <c r="F58" s="12"/>
    </row>
    <row r="59" spans="1:11">
      <c r="A59" s="11" t="str">
        <f>Igrači!E6</f>
        <v>Hrvoje Kačunić (C)</v>
      </c>
      <c r="B59" s="1">
        <v>5</v>
      </c>
      <c r="C59" s="1">
        <v>1</v>
      </c>
      <c r="D59" s="1">
        <v>2</v>
      </c>
      <c r="E59" s="1"/>
      <c r="F59" s="1"/>
    </row>
    <row r="60" spans="1:11">
      <c r="A60" s="9" t="str">
        <f>Igrači!E7</f>
        <v>Ante Brčić</v>
      </c>
      <c r="B60" s="12">
        <v>5</v>
      </c>
      <c r="C60" s="12">
        <v>1</v>
      </c>
      <c r="D60" s="12"/>
      <c r="E60" s="12"/>
      <c r="F60" s="12">
        <v>1</v>
      </c>
    </row>
    <row r="61" spans="1:11">
      <c r="A61" s="11" t="str">
        <f>Igrači!E8</f>
        <v>Ante Maretić</v>
      </c>
      <c r="B61" s="1">
        <v>8</v>
      </c>
      <c r="C61" s="1">
        <v>6</v>
      </c>
      <c r="D61" s="1">
        <v>6</v>
      </c>
      <c r="E61" s="1"/>
      <c r="F61" s="1"/>
      <c r="H61" s="2"/>
      <c r="I61" s="2"/>
      <c r="J61" s="2"/>
      <c r="K61" s="2"/>
    </row>
    <row r="62" spans="1:11">
      <c r="A62" s="9" t="str">
        <f>Igrači!E9</f>
        <v>Ante Jonjić</v>
      </c>
      <c r="B62" s="12">
        <v>7</v>
      </c>
      <c r="C62" s="12">
        <v>3</v>
      </c>
      <c r="D62" s="12">
        <v>7</v>
      </c>
      <c r="E62" s="12"/>
      <c r="F62" s="12"/>
      <c r="H62" s="2"/>
      <c r="I62" s="2"/>
      <c r="J62" s="2"/>
      <c r="K62" s="2"/>
    </row>
    <row r="63" spans="1:11">
      <c r="A63" s="11" t="str">
        <f>Igrači!E10</f>
        <v>Antonio Vuletić</v>
      </c>
      <c r="B63" s="1"/>
      <c r="C63" s="1"/>
      <c r="D63" s="1"/>
      <c r="E63" s="1"/>
      <c r="F63" s="1"/>
      <c r="H63" s="2"/>
      <c r="I63" s="2"/>
      <c r="J63" s="2"/>
      <c r="K63" s="2"/>
    </row>
    <row r="64" spans="1:11">
      <c r="A64" s="9" t="str">
        <f>Igrači!E11</f>
        <v>Damir Rubelj</v>
      </c>
      <c r="B64" s="12">
        <v>2</v>
      </c>
      <c r="C64" s="12"/>
      <c r="D64" s="12"/>
      <c r="E64" s="12">
        <v>11</v>
      </c>
      <c r="F64" s="12"/>
      <c r="H64" s="2"/>
      <c r="I64" s="2"/>
      <c r="J64" s="2"/>
      <c r="K64" s="2"/>
    </row>
    <row r="65" spans="1:11">
      <c r="A65" s="11" t="str">
        <f>Igrači!E12</f>
        <v>Goran Pažin</v>
      </c>
      <c r="B65" s="1">
        <v>9</v>
      </c>
      <c r="C65" s="1">
        <v>4</v>
      </c>
      <c r="D65" s="1">
        <v>3</v>
      </c>
      <c r="E65" s="1"/>
      <c r="F65" s="1"/>
      <c r="H65" s="2"/>
      <c r="I65" s="2"/>
      <c r="J65" s="2"/>
      <c r="K65" s="2"/>
    </row>
    <row r="66" spans="1:11">
      <c r="A66" s="9" t="str">
        <f>Igrači!E13</f>
        <v>Dominik Rožić</v>
      </c>
      <c r="B66" s="12">
        <v>3</v>
      </c>
      <c r="C66" s="12"/>
      <c r="D66" s="12">
        <v>2</v>
      </c>
      <c r="E66" s="12"/>
      <c r="F66" s="12"/>
      <c r="H66" s="2"/>
      <c r="I66" s="2"/>
      <c r="J66" s="2"/>
      <c r="K66" s="2"/>
    </row>
    <row r="67" spans="1:11">
      <c r="A67" s="11" t="str">
        <f>Igrači!E14</f>
        <v>Gabrijel Kamber</v>
      </c>
      <c r="B67" s="1"/>
      <c r="C67" s="1"/>
      <c r="D67" s="1"/>
      <c r="E67" s="1"/>
      <c r="F67" s="1"/>
      <c r="H67" s="2"/>
      <c r="I67" s="2"/>
      <c r="J67" s="2"/>
      <c r="K67" s="2"/>
    </row>
    <row r="68" spans="1:11">
      <c r="A68" s="9" t="str">
        <f>Igrači!E15</f>
        <v>Anton Vuković</v>
      </c>
      <c r="B68" s="12">
        <v>5</v>
      </c>
      <c r="C68" s="12"/>
      <c r="D68" s="12">
        <v>1</v>
      </c>
      <c r="E68" s="12"/>
      <c r="F68" s="12"/>
      <c r="G68"/>
    </row>
    <row r="69" spans="1:11">
      <c r="A69" s="11" t="str">
        <f>Igrači!E16</f>
        <v>Zdravko Divić</v>
      </c>
      <c r="B69" s="1">
        <v>3</v>
      </c>
      <c r="C69" s="1">
        <v>4</v>
      </c>
      <c r="D69" s="1">
        <v>4</v>
      </c>
      <c r="E69" s="1"/>
      <c r="F69" s="1"/>
      <c r="G69"/>
    </row>
    <row r="70" spans="1:11">
      <c r="A70" s="9" t="str">
        <f>Igrači!E17</f>
        <v xml:space="preserve"> </v>
      </c>
      <c r="B70" s="12"/>
      <c r="C70" s="12"/>
      <c r="D70" s="12"/>
      <c r="E70" s="12"/>
      <c r="F70" s="12"/>
      <c r="G70"/>
    </row>
    <row r="71" spans="1:11">
      <c r="A71" s="11" t="str">
        <f>Igrači!E18</f>
        <v>Tonći Filipović Grčić</v>
      </c>
      <c r="B71" s="1">
        <v>7</v>
      </c>
      <c r="C71" s="1">
        <v>2</v>
      </c>
      <c r="D71" s="1">
        <v>4</v>
      </c>
      <c r="E71" s="1"/>
      <c r="F71" s="1">
        <v>1</v>
      </c>
      <c r="G71"/>
    </row>
    <row r="72" spans="1:11">
      <c r="A72" s="9" t="str">
        <f>Igrači!E19</f>
        <v>Ivo Bakotić (GK)</v>
      </c>
      <c r="B72" s="12">
        <v>8</v>
      </c>
      <c r="C72" s="12"/>
      <c r="D72" s="12"/>
      <c r="E72" s="12">
        <f>12+18+11+12+21+12+22+10</f>
        <v>118</v>
      </c>
      <c r="F72" s="12"/>
      <c r="G72"/>
    </row>
    <row r="73" spans="1:11">
      <c r="G73"/>
    </row>
    <row r="74" spans="1:11">
      <c r="A74" t="s">
        <v>0</v>
      </c>
      <c r="B74" s="4" t="str">
        <f>Igrači!F4</f>
        <v>Ima i gorih</v>
      </c>
    </row>
    <row r="75" spans="1:11">
      <c r="A75" s="1" t="s">
        <v>1</v>
      </c>
      <c r="B75" s="1" t="s">
        <v>3</v>
      </c>
      <c r="C75" s="1" t="s">
        <v>2</v>
      </c>
      <c r="D75" s="1" t="s">
        <v>6</v>
      </c>
      <c r="E75" s="1" t="s">
        <v>4</v>
      </c>
      <c r="F75" s="1" t="s">
        <v>5</v>
      </c>
    </row>
    <row r="76" spans="1:11">
      <c r="A76" s="9" t="str">
        <f>Igrači!F5</f>
        <v>Branimir Tomičić (GK)</v>
      </c>
      <c r="B76" s="12">
        <v>5</v>
      </c>
      <c r="C76" s="12">
        <v>1</v>
      </c>
      <c r="D76" s="12">
        <v>3</v>
      </c>
      <c r="E76" s="12">
        <f>21+11+9+19+14</f>
        <v>74</v>
      </c>
      <c r="F76" s="12"/>
    </row>
    <row r="77" spans="1:11">
      <c r="A77" s="11" t="str">
        <f>Igrači!F6</f>
        <v>Vojko Kliškić (C)</v>
      </c>
      <c r="B77" s="1">
        <v>2</v>
      </c>
      <c r="C77" s="1">
        <v>1</v>
      </c>
      <c r="D77" s="1">
        <v>1</v>
      </c>
      <c r="E77" s="1"/>
      <c r="F77" s="1"/>
    </row>
    <row r="78" spans="1:11">
      <c r="A78" s="9" t="str">
        <f>Igrači!F7</f>
        <v>Rino Kliškić</v>
      </c>
      <c r="B78" s="12">
        <v>8</v>
      </c>
      <c r="C78" s="12">
        <v>11</v>
      </c>
      <c r="D78" s="12">
        <v>19</v>
      </c>
      <c r="E78" s="12"/>
      <c r="F78" s="12"/>
    </row>
    <row r="79" spans="1:11">
      <c r="A79" s="11" t="str">
        <f>Igrači!F8</f>
        <v>Luka Kliškić</v>
      </c>
      <c r="B79" s="1">
        <v>9</v>
      </c>
      <c r="C79" s="1">
        <v>10</v>
      </c>
      <c r="D79" s="1">
        <v>23</v>
      </c>
      <c r="E79" s="1"/>
      <c r="F79" s="1"/>
      <c r="H79" s="2"/>
      <c r="I79" s="2"/>
      <c r="J79" s="2"/>
      <c r="K79" s="2"/>
    </row>
    <row r="80" spans="1:11">
      <c r="A80" s="9" t="str">
        <f>Igrači!F9</f>
        <v>Jerko Tvrdić</v>
      </c>
      <c r="B80" s="12">
        <v>1</v>
      </c>
      <c r="C80" s="12"/>
      <c r="D80" s="12">
        <v>1</v>
      </c>
      <c r="E80" s="12"/>
      <c r="F80" s="12"/>
      <c r="H80" s="2"/>
      <c r="I80" s="2"/>
      <c r="J80" s="2"/>
      <c r="K80" s="2"/>
    </row>
    <row r="81" spans="1:11">
      <c r="A81" s="11" t="str">
        <f>Igrači!F10</f>
        <v>Dario Dadić</v>
      </c>
      <c r="B81" s="1">
        <v>7</v>
      </c>
      <c r="C81" s="1">
        <v>3</v>
      </c>
      <c r="D81" s="1">
        <v>5</v>
      </c>
      <c r="E81" s="1"/>
      <c r="F81" s="1"/>
      <c r="H81" s="2"/>
      <c r="I81" s="2"/>
      <c r="J81" s="2"/>
      <c r="K81" s="2"/>
    </row>
    <row r="82" spans="1:11">
      <c r="A82" s="9" t="str">
        <f>Igrači!F11</f>
        <v>Goran Biočić</v>
      </c>
      <c r="B82" s="12">
        <v>4</v>
      </c>
      <c r="C82" s="12"/>
      <c r="D82" s="12">
        <v>3</v>
      </c>
      <c r="E82" s="12"/>
      <c r="F82" s="12"/>
      <c r="H82" s="2"/>
      <c r="I82" s="2"/>
      <c r="J82" s="2"/>
      <c r="K82" s="2"/>
    </row>
    <row r="83" spans="1:11">
      <c r="A83" s="11" t="str">
        <f>Igrači!F12</f>
        <v>Jerko Veža</v>
      </c>
      <c r="B83" s="1"/>
      <c r="C83" s="1"/>
      <c r="D83" s="1"/>
      <c r="E83" s="1"/>
      <c r="F83" s="1"/>
      <c r="H83" s="2"/>
      <c r="I83" s="2"/>
      <c r="J83" s="2"/>
      <c r="K83" s="2"/>
    </row>
    <row r="84" spans="1:11">
      <c r="A84" s="9" t="str">
        <f>Igrači!F13</f>
        <v>Josip Bošnjak</v>
      </c>
      <c r="B84" s="12">
        <v>7</v>
      </c>
      <c r="C84" s="12">
        <v>7</v>
      </c>
      <c r="D84" s="12">
        <v>7</v>
      </c>
      <c r="E84" s="12"/>
      <c r="F84" s="12">
        <v>1</v>
      </c>
      <c r="H84" s="2"/>
      <c r="I84" s="2"/>
      <c r="J84" s="2"/>
      <c r="K84" s="2"/>
    </row>
    <row r="85" spans="1:11">
      <c r="A85" s="11" t="str">
        <f>Igrači!F14</f>
        <v>Stipe Bošnjak</v>
      </c>
      <c r="B85" s="1">
        <v>5</v>
      </c>
      <c r="C85" s="1">
        <v>2</v>
      </c>
      <c r="D85" s="1">
        <v>2</v>
      </c>
      <c r="E85" s="1"/>
      <c r="F85" s="1"/>
      <c r="H85" s="2"/>
      <c r="I85" s="2"/>
      <c r="J85" s="2"/>
      <c r="K85" s="2"/>
    </row>
    <row r="86" spans="1:11">
      <c r="A86" s="9" t="str">
        <f>Igrači!F15</f>
        <v>Petar Ružić</v>
      </c>
      <c r="B86" s="12">
        <v>4</v>
      </c>
      <c r="C86" s="12">
        <v>1</v>
      </c>
      <c r="D86" s="12">
        <v>2</v>
      </c>
      <c r="E86" s="12"/>
      <c r="F86" s="12"/>
      <c r="G86"/>
    </row>
    <row r="87" spans="1:11">
      <c r="A87" s="11" t="str">
        <f>Igrači!F16</f>
        <v>Jure Radić</v>
      </c>
      <c r="B87" s="1">
        <v>8</v>
      </c>
      <c r="C87" s="1">
        <v>6</v>
      </c>
      <c r="D87" s="1">
        <v>3</v>
      </c>
      <c r="E87" s="1">
        <f>19+13</f>
        <v>32</v>
      </c>
      <c r="F87" s="1">
        <v>2</v>
      </c>
      <c r="G87"/>
    </row>
    <row r="88" spans="1:11">
      <c r="A88" s="9" t="str">
        <f>Igrači!F17</f>
        <v>Stjepko Hlevnjak</v>
      </c>
      <c r="B88" s="12">
        <v>1</v>
      </c>
      <c r="C88" s="12"/>
      <c r="D88" s="12"/>
      <c r="E88" s="12"/>
      <c r="F88" s="12"/>
      <c r="G88"/>
    </row>
    <row r="89" spans="1:11">
      <c r="A89" s="11" t="str">
        <f>Igrači!F18</f>
        <v xml:space="preserve"> </v>
      </c>
      <c r="B89" s="1"/>
      <c r="C89" s="1"/>
      <c r="D89" s="1"/>
      <c r="E89" s="1"/>
      <c r="F89" s="1"/>
      <c r="G89"/>
    </row>
    <row r="90" spans="1:11">
      <c r="A90" s="9" t="str">
        <f>Igrači!F19</f>
        <v>Petar Todorić (GK)</v>
      </c>
      <c r="B90" s="12">
        <v>2</v>
      </c>
      <c r="C90" s="12"/>
      <c r="D90" s="12">
        <v>1</v>
      </c>
      <c r="E90" s="12">
        <f>12+13</f>
        <v>25</v>
      </c>
      <c r="F90" s="12"/>
      <c r="G90"/>
    </row>
    <row r="92" spans="1:11">
      <c r="A92" t="s">
        <v>0</v>
      </c>
      <c r="B92" s="4" t="str">
        <f>Igrači!G4</f>
        <v>Bugarske skitnice</v>
      </c>
    </row>
    <row r="93" spans="1:11">
      <c r="A93" s="1" t="s">
        <v>1</v>
      </c>
      <c r="B93" s="1" t="s">
        <v>3</v>
      </c>
      <c r="C93" s="1" t="s">
        <v>2</v>
      </c>
      <c r="D93" s="1" t="s">
        <v>6</v>
      </c>
      <c r="E93" s="1" t="s">
        <v>4</v>
      </c>
      <c r="F93" s="1" t="s">
        <v>5</v>
      </c>
    </row>
    <row r="94" spans="1:11">
      <c r="A94" s="9" t="str">
        <f>Igrači!G5</f>
        <v>Kristijan Čović (GK)</v>
      </c>
      <c r="B94" s="12">
        <v>6</v>
      </c>
      <c r="C94" s="12">
        <v>3</v>
      </c>
      <c r="D94" s="12">
        <v>3</v>
      </c>
      <c r="E94" s="12">
        <f>14+13+15+16+15+13</f>
        <v>86</v>
      </c>
      <c r="F94" s="12"/>
    </row>
    <row r="95" spans="1:11">
      <c r="A95" s="11" t="str">
        <f>Igrači!G6</f>
        <v>Marko Gavranić (C)</v>
      </c>
      <c r="B95" s="1">
        <v>7</v>
      </c>
      <c r="C95" s="1">
        <v>17</v>
      </c>
      <c r="D95" s="1">
        <v>9</v>
      </c>
      <c r="E95" s="1"/>
      <c r="F95" s="1"/>
    </row>
    <row r="96" spans="1:11">
      <c r="A96" s="9" t="str">
        <f>Igrači!G7</f>
        <v>Petar Šoć Margetić</v>
      </c>
      <c r="B96" s="12">
        <v>4</v>
      </c>
      <c r="C96" s="12">
        <v>2</v>
      </c>
      <c r="D96" s="12">
        <v>5</v>
      </c>
      <c r="E96" s="12"/>
      <c r="F96" s="12"/>
    </row>
    <row r="97" spans="1:11">
      <c r="A97" s="11" t="str">
        <f>Igrači!G8</f>
        <v>Marin Predovan</v>
      </c>
      <c r="B97" s="1">
        <v>9</v>
      </c>
      <c r="C97" s="1">
        <v>12</v>
      </c>
      <c r="D97" s="1">
        <v>17</v>
      </c>
      <c r="E97" s="1"/>
      <c r="F97" s="1"/>
      <c r="H97" s="2"/>
      <c r="I97" s="2"/>
      <c r="J97" s="2"/>
      <c r="K97" s="2"/>
    </row>
    <row r="98" spans="1:11">
      <c r="A98" s="9" t="str">
        <f>Igrači!G9</f>
        <v>Igor Sušak</v>
      </c>
      <c r="B98" s="12">
        <v>9</v>
      </c>
      <c r="C98" s="12">
        <v>2</v>
      </c>
      <c r="D98" s="12">
        <v>4</v>
      </c>
      <c r="E98" s="12"/>
      <c r="F98" s="12"/>
      <c r="H98" s="2"/>
      <c r="I98" s="2"/>
      <c r="J98" s="2"/>
      <c r="K98" s="2"/>
    </row>
    <row r="99" spans="1:11">
      <c r="A99" s="11" t="str">
        <f>Igrači!G10</f>
        <v>Igor Andrijić</v>
      </c>
      <c r="B99" s="1">
        <v>8</v>
      </c>
      <c r="C99" s="1">
        <v>7</v>
      </c>
      <c r="D99" s="1">
        <v>9</v>
      </c>
      <c r="E99" s="1">
        <v>54</v>
      </c>
      <c r="F99" s="1"/>
      <c r="H99" s="2"/>
      <c r="I99" s="2"/>
      <c r="J99" s="2"/>
      <c r="K99" s="2"/>
    </row>
    <row r="100" spans="1:11">
      <c r="A100" s="9" t="str">
        <f>Igrači!G11</f>
        <v>Marko Čulić</v>
      </c>
      <c r="B100" s="12">
        <v>7</v>
      </c>
      <c r="C100" s="12">
        <v>7</v>
      </c>
      <c r="D100" s="12">
        <v>10</v>
      </c>
      <c r="E100" s="12"/>
      <c r="F100" s="12"/>
      <c r="H100" s="2"/>
      <c r="I100" s="2"/>
      <c r="J100" s="2"/>
      <c r="K100" s="2"/>
    </row>
    <row r="101" spans="1:11">
      <c r="A101" s="11" t="str">
        <f>Igrači!G12</f>
        <v>Marijo Miočević</v>
      </c>
      <c r="B101" s="1">
        <v>2</v>
      </c>
      <c r="C101" s="1">
        <v>1</v>
      </c>
      <c r="D101" s="1">
        <v>6</v>
      </c>
      <c r="E101" s="1"/>
      <c r="F101" s="1"/>
      <c r="H101" s="2"/>
      <c r="I101" s="2"/>
      <c r="J101" s="2"/>
      <c r="K101" s="2"/>
    </row>
    <row r="102" spans="1:11">
      <c r="A102" s="9" t="str">
        <f>Igrači!G13</f>
        <v>Frane Blažević</v>
      </c>
      <c r="B102" s="12">
        <v>6</v>
      </c>
      <c r="C102" s="12">
        <v>3</v>
      </c>
      <c r="D102" s="12">
        <v>11</v>
      </c>
      <c r="E102" s="12"/>
      <c r="F102" s="12"/>
      <c r="H102" s="2"/>
      <c r="I102" s="2"/>
      <c r="J102" s="2"/>
      <c r="K102" s="2"/>
    </row>
    <row r="103" spans="1:11">
      <c r="A103" s="11" t="str">
        <f>Igrači!G14</f>
        <v>Vedran Omrčen</v>
      </c>
      <c r="B103" s="1">
        <v>3</v>
      </c>
      <c r="C103" s="1">
        <v>1</v>
      </c>
      <c r="D103" s="1"/>
      <c r="E103" s="1"/>
      <c r="F103" s="1"/>
      <c r="H103" s="2"/>
      <c r="I103" s="2"/>
      <c r="J103" s="2"/>
      <c r="K103" s="2"/>
    </row>
    <row r="104" spans="1:11">
      <c r="A104" s="9" t="str">
        <f>Igrači!G15</f>
        <v>Marin Roguljić</v>
      </c>
      <c r="B104" s="12">
        <v>2</v>
      </c>
      <c r="C104" s="12">
        <v>3</v>
      </c>
      <c r="D104" s="12">
        <v>1</v>
      </c>
      <c r="E104" s="12"/>
      <c r="F104" s="12"/>
      <c r="G104"/>
    </row>
    <row r="105" spans="1:11">
      <c r="A105" s="11" t="str">
        <f>Igrači!G16</f>
        <v>Ivo Mašković</v>
      </c>
      <c r="B105" s="1">
        <v>5</v>
      </c>
      <c r="C105" s="1">
        <v>3</v>
      </c>
      <c r="D105" s="1">
        <v>11</v>
      </c>
      <c r="E105" s="1"/>
      <c r="F105" s="1"/>
      <c r="G105"/>
    </row>
    <row r="106" spans="1:11">
      <c r="A106" s="9" t="str">
        <f>Igrači!G17</f>
        <v>Mario Vranković</v>
      </c>
      <c r="B106" s="12">
        <v>2</v>
      </c>
      <c r="C106" s="12">
        <v>3</v>
      </c>
      <c r="D106" s="12">
        <v>2</v>
      </c>
      <c r="E106" s="12"/>
      <c r="F106" s="12"/>
      <c r="G106"/>
    </row>
    <row r="107" spans="1:11">
      <c r="A107" s="11" t="str">
        <f>Igrači!G18</f>
        <v>Jakov Despotušić</v>
      </c>
      <c r="B107" s="1">
        <v>1</v>
      </c>
      <c r="C107" s="1">
        <v>1</v>
      </c>
      <c r="D107" s="1">
        <v>1</v>
      </c>
      <c r="E107" s="1"/>
      <c r="F107" s="1"/>
      <c r="G107"/>
    </row>
    <row r="108" spans="1:11">
      <c r="A108" s="9" t="str">
        <f>Igrači!G19</f>
        <v xml:space="preserve"> </v>
      </c>
      <c r="B108" s="12"/>
      <c r="C108" s="12"/>
      <c r="D108" s="12"/>
      <c r="E108" s="12"/>
      <c r="F108" s="12"/>
      <c r="G108"/>
    </row>
    <row r="110" spans="1:11">
      <c r="A110" t="s">
        <v>0</v>
      </c>
      <c r="B110" s="4" t="str">
        <f>Igrači!H4</f>
        <v>MNK Čunoglavci</v>
      </c>
    </row>
    <row r="111" spans="1:11">
      <c r="A111" s="1" t="s">
        <v>1</v>
      </c>
      <c r="B111" s="1" t="s">
        <v>3</v>
      </c>
      <c r="C111" s="1" t="s">
        <v>2</v>
      </c>
      <c r="D111" s="1" t="s">
        <v>6</v>
      </c>
      <c r="E111" s="1" t="s">
        <v>4</v>
      </c>
      <c r="F111" s="1" t="s">
        <v>5</v>
      </c>
    </row>
    <row r="112" spans="1:11">
      <c r="A112" s="9" t="str">
        <f>Igrači!H5</f>
        <v>Luka Mladineo (GK)</v>
      </c>
      <c r="B112" s="12">
        <v>2</v>
      </c>
      <c r="C112" s="12">
        <v>2</v>
      </c>
      <c r="D112" s="12"/>
      <c r="E112" s="12"/>
      <c r="F112" s="12"/>
    </row>
    <row r="113" spans="1:11">
      <c r="A113" s="11" t="str">
        <f>Igrači!H6</f>
        <v>Ivan Efendić (C)</v>
      </c>
      <c r="B113" s="1">
        <v>9</v>
      </c>
      <c r="C113" s="1">
        <v>6</v>
      </c>
      <c r="D113" s="1">
        <v>2</v>
      </c>
      <c r="E113" s="1"/>
      <c r="F113" s="1">
        <v>1</v>
      </c>
    </row>
    <row r="114" spans="1:11">
      <c r="A114" s="9" t="str">
        <f>Igrači!H7</f>
        <v>Filip Kvesić</v>
      </c>
      <c r="B114" s="12">
        <v>2</v>
      </c>
      <c r="C114" s="12">
        <v>1</v>
      </c>
      <c r="D114" s="12">
        <v>4</v>
      </c>
      <c r="E114" s="12"/>
      <c r="F114" s="12"/>
    </row>
    <row r="115" spans="1:11">
      <c r="A115" s="11" t="str">
        <f>Igrači!H8</f>
        <v>Ivan Grgić</v>
      </c>
      <c r="B115" s="1">
        <v>6</v>
      </c>
      <c r="C115" s="1">
        <v>2</v>
      </c>
      <c r="D115" s="1">
        <v>9</v>
      </c>
      <c r="E115" s="1"/>
      <c r="F115" s="1"/>
      <c r="H115" s="2"/>
      <c r="I115" s="2"/>
      <c r="J115" s="2"/>
      <c r="K115" s="2"/>
    </row>
    <row r="116" spans="1:11">
      <c r="A116" s="9" t="str">
        <f>Igrači!H9</f>
        <v>Toni Volarević</v>
      </c>
      <c r="B116" s="12"/>
      <c r="C116" s="12"/>
      <c r="D116" s="12"/>
      <c r="E116" s="12"/>
      <c r="F116" s="12"/>
      <c r="H116" s="2"/>
      <c r="I116" s="2"/>
      <c r="J116" s="2"/>
      <c r="K116" s="2"/>
    </row>
    <row r="117" spans="1:11">
      <c r="A117" s="11" t="str">
        <f>Igrači!H10</f>
        <v>Jure Damjanović</v>
      </c>
      <c r="B117" s="1">
        <v>7</v>
      </c>
      <c r="C117" s="1">
        <v>11</v>
      </c>
      <c r="D117" s="1">
        <v>11</v>
      </c>
      <c r="E117" s="1"/>
      <c r="F117" s="1"/>
      <c r="H117" s="2"/>
      <c r="I117" s="2"/>
      <c r="J117" s="2"/>
      <c r="K117" s="2"/>
    </row>
    <row r="118" spans="1:11">
      <c r="A118" s="9" t="str">
        <f>Igrači!H11</f>
        <v>Branko Piteša</v>
      </c>
      <c r="B118" s="12">
        <v>7</v>
      </c>
      <c r="C118" s="12">
        <v>5</v>
      </c>
      <c r="D118" s="12">
        <v>9</v>
      </c>
      <c r="E118" s="12">
        <v>1</v>
      </c>
      <c r="F118" s="12"/>
      <c r="H118" s="2"/>
      <c r="I118" s="2"/>
      <c r="J118" s="2"/>
      <c r="K118" s="2"/>
    </row>
    <row r="119" spans="1:11">
      <c r="A119" s="11" t="str">
        <f>Igrači!H12</f>
        <v>Marko Vekić</v>
      </c>
      <c r="B119" s="1">
        <v>1</v>
      </c>
      <c r="C119" s="1">
        <v>1</v>
      </c>
      <c r="D119" s="1"/>
      <c r="E119" s="1"/>
      <c r="F119" s="1"/>
      <c r="H119" s="2"/>
      <c r="I119" s="2"/>
      <c r="J119" s="2"/>
      <c r="K119" s="2"/>
    </row>
    <row r="120" spans="1:11">
      <c r="A120" s="9" t="str">
        <f>Igrači!H13</f>
        <v>Toni Kačunić</v>
      </c>
      <c r="B120" s="12">
        <v>1</v>
      </c>
      <c r="C120" s="12"/>
      <c r="D120" s="12"/>
      <c r="E120" s="12"/>
      <c r="F120" s="12"/>
      <c r="H120" s="2"/>
      <c r="I120" s="2"/>
      <c r="J120" s="2"/>
      <c r="K120" s="2"/>
    </row>
    <row r="121" spans="1:11">
      <c r="A121" s="11" t="str">
        <f>Igrači!H14</f>
        <v xml:space="preserve"> </v>
      </c>
      <c r="B121" s="1"/>
      <c r="C121" s="1"/>
      <c r="D121" s="1"/>
      <c r="E121" s="1"/>
      <c r="F121" s="1"/>
      <c r="H121" s="2"/>
      <c r="I121" s="2"/>
      <c r="J121" s="2"/>
      <c r="K121" s="2"/>
    </row>
    <row r="122" spans="1:11">
      <c r="A122" s="9" t="str">
        <f>Igrači!H15</f>
        <v>Kristijan Krajinović</v>
      </c>
      <c r="B122" s="12">
        <v>2</v>
      </c>
      <c r="C122" s="12">
        <v>2</v>
      </c>
      <c r="D122" s="12">
        <v>4</v>
      </c>
      <c r="E122" s="12"/>
      <c r="F122" s="12"/>
      <c r="G122"/>
    </row>
    <row r="123" spans="1:11">
      <c r="A123" s="11" t="str">
        <f>Igrači!H16</f>
        <v>Hrvoje Jurić (GK)</v>
      </c>
      <c r="B123" s="1">
        <v>8</v>
      </c>
      <c r="C123" s="1">
        <v>1</v>
      </c>
      <c r="D123" s="1"/>
      <c r="E123" s="1">
        <f>17+17+21+17+22+21+11+21</f>
        <v>147</v>
      </c>
      <c r="F123" s="1"/>
      <c r="G123"/>
    </row>
    <row r="124" spans="1:11">
      <c r="A124" s="9" t="str">
        <f>Igrači!H17</f>
        <v>Boško Vrcan</v>
      </c>
      <c r="B124" s="12">
        <v>6</v>
      </c>
      <c r="C124" s="12">
        <v>4</v>
      </c>
      <c r="D124" s="12">
        <v>5</v>
      </c>
      <c r="E124" s="12"/>
      <c r="F124" s="12"/>
      <c r="G124"/>
    </row>
    <row r="125" spans="1:11">
      <c r="A125" s="11" t="str">
        <f>Igrači!H18</f>
        <v>Duje Sesartić</v>
      </c>
      <c r="B125" s="1">
        <v>5</v>
      </c>
      <c r="C125" s="1">
        <v>1</v>
      </c>
      <c r="D125" s="1">
        <v>6</v>
      </c>
      <c r="E125" s="1">
        <v>3</v>
      </c>
      <c r="F125" s="1">
        <v>1</v>
      </c>
      <c r="G125"/>
    </row>
    <row r="126" spans="1:11">
      <c r="A126" s="9" t="str">
        <f>Igrači!H19</f>
        <v>Luka Strunje (GK)</v>
      </c>
      <c r="B126" s="12">
        <v>1</v>
      </c>
      <c r="C126" s="12"/>
      <c r="D126" s="12"/>
      <c r="E126" s="12">
        <f>20</f>
        <v>20</v>
      </c>
      <c r="F126" s="12"/>
      <c r="G126"/>
    </row>
    <row r="128" spans="1:11">
      <c r="A128" t="s">
        <v>0</v>
      </c>
      <c r="B128" s="4" t="str">
        <f>Igrači!I4</f>
        <v>Samo Spinut</v>
      </c>
    </row>
    <row r="129" spans="1:11">
      <c r="A129" s="1" t="s">
        <v>1</v>
      </c>
      <c r="B129" s="1" t="s">
        <v>3</v>
      </c>
      <c r="C129" s="1" t="s">
        <v>2</v>
      </c>
      <c r="D129" s="1" t="s">
        <v>6</v>
      </c>
      <c r="E129" s="1" t="s">
        <v>4</v>
      </c>
      <c r="F129" s="1" t="s">
        <v>5</v>
      </c>
    </row>
    <row r="130" spans="1:11">
      <c r="A130" s="9" t="str">
        <f>Igrači!I5</f>
        <v>Marin Boban (GK)</v>
      </c>
      <c r="B130" s="12"/>
      <c r="C130" s="12"/>
      <c r="D130" s="12"/>
      <c r="E130" s="12"/>
      <c r="F130" s="12"/>
    </row>
    <row r="131" spans="1:11">
      <c r="A131" s="11" t="str">
        <f>Igrači!I6</f>
        <v>Aldo Marchi (C)</v>
      </c>
      <c r="B131" s="1">
        <v>10</v>
      </c>
      <c r="C131" s="1">
        <v>10</v>
      </c>
      <c r="D131" s="1">
        <v>18</v>
      </c>
      <c r="E131" s="1"/>
      <c r="F131" s="1">
        <v>1</v>
      </c>
    </row>
    <row r="132" spans="1:11">
      <c r="A132" s="9" t="str">
        <f>Igrači!I7</f>
        <v>Dragan Bartulović</v>
      </c>
      <c r="B132" s="12"/>
      <c r="C132" s="12"/>
      <c r="D132" s="12"/>
      <c r="E132" s="12"/>
      <c r="F132" s="12"/>
    </row>
    <row r="133" spans="1:11">
      <c r="A133" s="11" t="str">
        <f>Igrači!I8</f>
        <v>Luka Dodig</v>
      </c>
      <c r="B133" s="1"/>
      <c r="C133" s="1"/>
      <c r="D133" s="1"/>
      <c r="E133" s="1"/>
      <c r="F133" s="1"/>
      <c r="H133" s="2"/>
      <c r="I133" s="2"/>
      <c r="J133" s="2"/>
      <c r="K133" s="2"/>
    </row>
    <row r="134" spans="1:11">
      <c r="A134" s="9" t="str">
        <f>Igrači!I9</f>
        <v>Renato Mudinić</v>
      </c>
      <c r="B134" s="12">
        <v>8</v>
      </c>
      <c r="C134" s="12">
        <v>5</v>
      </c>
      <c r="D134" s="12">
        <v>10</v>
      </c>
      <c r="E134" s="12"/>
      <c r="F134" s="12"/>
      <c r="H134" s="2"/>
      <c r="I134" s="2"/>
      <c r="J134" s="2"/>
      <c r="K134" s="2"/>
    </row>
    <row r="135" spans="1:11">
      <c r="A135" s="11" t="str">
        <f>Igrači!I10</f>
        <v>Igor Stefanović</v>
      </c>
      <c r="B135" s="1">
        <v>7</v>
      </c>
      <c r="C135" s="1">
        <v>4</v>
      </c>
      <c r="D135" s="1">
        <v>6</v>
      </c>
      <c r="E135" s="1"/>
      <c r="F135" s="1"/>
      <c r="H135" s="2"/>
      <c r="I135" s="2"/>
      <c r="J135" s="2"/>
      <c r="K135" s="2"/>
    </row>
    <row r="136" spans="1:11">
      <c r="A136" s="9" t="str">
        <f>Igrači!I11</f>
        <v>Tino Vrcelj</v>
      </c>
      <c r="B136" s="12">
        <v>8</v>
      </c>
      <c r="C136" s="12">
        <v>14</v>
      </c>
      <c r="D136" s="12">
        <v>9</v>
      </c>
      <c r="E136" s="12"/>
      <c r="F136" s="12"/>
      <c r="H136" s="2"/>
      <c r="I136" s="2"/>
      <c r="J136" s="2"/>
      <c r="K136" s="2"/>
    </row>
    <row r="137" spans="1:11">
      <c r="A137" s="11" t="str">
        <f>Igrači!I12</f>
        <v>Luka Dino Vukman</v>
      </c>
      <c r="B137" s="1">
        <v>9</v>
      </c>
      <c r="C137" s="1">
        <v>7</v>
      </c>
      <c r="D137" s="1">
        <v>7</v>
      </c>
      <c r="E137" s="1"/>
      <c r="F137" s="1"/>
      <c r="H137" s="2"/>
      <c r="I137" s="2"/>
      <c r="J137" s="2"/>
      <c r="K137" s="2"/>
    </row>
    <row r="138" spans="1:11">
      <c r="A138" s="9" t="str">
        <f>Igrači!I13</f>
        <v>Ante Čelan</v>
      </c>
      <c r="B138" s="12">
        <v>2</v>
      </c>
      <c r="C138" s="12"/>
      <c r="D138" s="12">
        <v>1</v>
      </c>
      <c r="E138" s="12"/>
      <c r="F138" s="12"/>
      <c r="H138" s="2"/>
      <c r="I138" s="2"/>
      <c r="J138" s="2"/>
      <c r="K138" s="2"/>
    </row>
    <row r="139" spans="1:11">
      <c r="A139" s="11" t="str">
        <f>Igrači!I14</f>
        <v>Marko Jarebica</v>
      </c>
      <c r="B139" s="1">
        <v>3</v>
      </c>
      <c r="C139" s="1">
        <v>3</v>
      </c>
      <c r="D139" s="1">
        <v>3</v>
      </c>
      <c r="E139" s="1">
        <f>16+19</f>
        <v>35</v>
      </c>
      <c r="F139" s="1"/>
      <c r="H139" s="2"/>
      <c r="I139" s="2"/>
      <c r="J139" s="2"/>
      <c r="K139" s="2"/>
    </row>
    <row r="140" spans="1:11">
      <c r="A140" s="9" t="str">
        <f>Igrači!I15</f>
        <v>Hrvoje Šibenik</v>
      </c>
      <c r="B140" s="12">
        <v>5</v>
      </c>
      <c r="C140" s="12">
        <v>5</v>
      </c>
      <c r="D140" s="12">
        <v>2</v>
      </c>
      <c r="E140" s="12"/>
      <c r="F140" s="12"/>
      <c r="G140"/>
    </row>
    <row r="141" spans="1:11">
      <c r="A141" s="11" t="str">
        <f>Igrači!I16</f>
        <v>Luka Barišić (GK)</v>
      </c>
      <c r="B141" s="1">
        <v>8</v>
      </c>
      <c r="C141" s="1"/>
      <c r="D141" s="1"/>
      <c r="E141" s="1">
        <f>14+22+9+21+22+11+16+17</f>
        <v>132</v>
      </c>
      <c r="F141" s="1"/>
      <c r="G141"/>
    </row>
    <row r="142" spans="1:11">
      <c r="A142" s="9" t="str">
        <f>Igrači!I17</f>
        <v>Petar Slamić</v>
      </c>
      <c r="B142" s="12">
        <v>4</v>
      </c>
      <c r="C142" s="12"/>
      <c r="D142" s="12">
        <v>5</v>
      </c>
      <c r="E142" s="12">
        <v>2</v>
      </c>
      <c r="F142" s="12"/>
      <c r="G142"/>
    </row>
    <row r="143" spans="1:11">
      <c r="A143" s="11" t="str">
        <f>Igrači!I18</f>
        <v xml:space="preserve"> </v>
      </c>
      <c r="B143" s="1"/>
      <c r="C143" s="1"/>
      <c r="D143" s="1"/>
      <c r="E143" s="1"/>
      <c r="F143" s="1"/>
      <c r="G143"/>
    </row>
    <row r="144" spans="1:11">
      <c r="A144" s="9" t="str">
        <f>Igrači!I19</f>
        <v>Luka Kovač Levantin</v>
      </c>
      <c r="B144" s="12">
        <v>8</v>
      </c>
      <c r="C144" s="12">
        <v>2</v>
      </c>
      <c r="D144" s="12">
        <v>6</v>
      </c>
      <c r="E144" s="12"/>
      <c r="F144" s="12"/>
      <c r="G144"/>
    </row>
    <row r="146" spans="1:11">
      <c r="A146" t="s">
        <v>0</v>
      </c>
      <c r="B146" s="4" t="str">
        <f>Igrači!J4</f>
        <v>KNKP</v>
      </c>
    </row>
    <row r="147" spans="1:11">
      <c r="A147" s="1" t="s">
        <v>1</v>
      </c>
      <c r="B147" s="1" t="s">
        <v>3</v>
      </c>
      <c r="C147" s="1" t="s">
        <v>2</v>
      </c>
      <c r="D147" s="1" t="s">
        <v>6</v>
      </c>
      <c r="E147" s="1" t="s">
        <v>4</v>
      </c>
      <c r="F147" s="1" t="s">
        <v>5</v>
      </c>
    </row>
    <row r="148" spans="1:11">
      <c r="A148" s="9" t="str">
        <f>Igrači!J5</f>
        <v>Igor Pogančić (GK)</v>
      </c>
      <c r="B148" s="12">
        <v>1</v>
      </c>
      <c r="C148" s="12"/>
      <c r="D148" s="12">
        <v>1</v>
      </c>
      <c r="E148" s="12">
        <v>10</v>
      </c>
      <c r="F148" s="12"/>
    </row>
    <row r="149" spans="1:11">
      <c r="A149" s="11" t="str">
        <f>Igrači!J6</f>
        <v>Vlado Slišković (C)</v>
      </c>
      <c r="B149" s="1">
        <v>3</v>
      </c>
      <c r="C149" s="1"/>
      <c r="D149" s="1">
        <v>2</v>
      </c>
      <c r="E149" s="1">
        <v>1</v>
      </c>
      <c r="F149" s="1"/>
    </row>
    <row r="150" spans="1:11">
      <c r="A150" s="9" t="str">
        <f>Igrači!J7</f>
        <v>Antonio Vrkić</v>
      </c>
      <c r="B150" s="12">
        <v>3</v>
      </c>
      <c r="C150" s="12">
        <v>2</v>
      </c>
      <c r="D150" s="12">
        <v>2</v>
      </c>
      <c r="E150" s="12"/>
      <c r="F150" s="12"/>
    </row>
    <row r="151" spans="1:11">
      <c r="A151" s="11" t="str">
        <f>Igrači!J8</f>
        <v>Karlo Veselić</v>
      </c>
      <c r="B151" s="1">
        <v>2</v>
      </c>
      <c r="C151" s="1"/>
      <c r="D151" s="1">
        <v>3</v>
      </c>
      <c r="E151" s="1">
        <v>1</v>
      </c>
      <c r="F151" s="1"/>
      <c r="H151" s="2"/>
      <c r="I151" s="2"/>
      <c r="J151" s="2"/>
      <c r="K151" s="2"/>
    </row>
    <row r="152" spans="1:11">
      <c r="A152" s="9" t="str">
        <f>Igrači!J9</f>
        <v>Ivan Kačić</v>
      </c>
      <c r="B152" s="12">
        <v>4</v>
      </c>
      <c r="C152" s="12"/>
      <c r="D152" s="12"/>
      <c r="E152" s="12"/>
      <c r="F152" s="12"/>
      <c r="H152" s="2"/>
      <c r="I152" s="2"/>
      <c r="J152" s="2"/>
      <c r="K152" s="2"/>
    </row>
    <row r="153" spans="1:11">
      <c r="A153" s="11" t="str">
        <f>Igrači!J10</f>
        <v>Bepo Starčević</v>
      </c>
      <c r="B153" s="1">
        <v>1</v>
      </c>
      <c r="C153" s="1"/>
      <c r="D153" s="1"/>
      <c r="E153" s="1"/>
      <c r="F153" s="1">
        <v>1</v>
      </c>
      <c r="H153" s="2"/>
      <c r="I153" s="2"/>
      <c r="J153" s="2"/>
      <c r="K153" s="2"/>
    </row>
    <row r="154" spans="1:11">
      <c r="A154" s="9" t="str">
        <f>Igrači!J11</f>
        <v>Nikola Batinić</v>
      </c>
      <c r="B154" s="12">
        <v>2</v>
      </c>
      <c r="C154" s="12">
        <v>1</v>
      </c>
      <c r="D154" s="12">
        <v>3</v>
      </c>
      <c r="E154" s="12"/>
      <c r="F154" s="12"/>
      <c r="H154" s="2"/>
      <c r="I154" s="2"/>
      <c r="J154" s="2"/>
      <c r="K154" s="2"/>
    </row>
    <row r="155" spans="1:11">
      <c r="A155" s="11" t="str">
        <f>Igrači!J12</f>
        <v>Stipe Bodrožić</v>
      </c>
      <c r="B155" s="1">
        <v>1</v>
      </c>
      <c r="C155" s="1"/>
      <c r="D155" s="1">
        <v>1</v>
      </c>
      <c r="E155" s="1"/>
      <c r="F155" s="1"/>
      <c r="H155" s="2"/>
      <c r="I155" s="2"/>
      <c r="J155" s="2"/>
      <c r="K155" s="2"/>
    </row>
    <row r="156" spans="1:11">
      <c r="A156" s="9" t="str">
        <f>Igrači!J13</f>
        <v>Nikola Pajić</v>
      </c>
      <c r="B156" s="12">
        <v>1</v>
      </c>
      <c r="C156" s="12"/>
      <c r="D156" s="12"/>
      <c r="E156" s="12">
        <v>3</v>
      </c>
      <c r="F156" s="12"/>
      <c r="H156" s="2"/>
      <c r="I156" s="2"/>
      <c r="J156" s="2"/>
      <c r="K156" s="2"/>
    </row>
    <row r="157" spans="1:11">
      <c r="A157" s="11" t="str">
        <f>Igrači!J14</f>
        <v>Jure Rakela</v>
      </c>
      <c r="B157" s="1">
        <v>3</v>
      </c>
      <c r="C157" s="1">
        <v>4</v>
      </c>
      <c r="D157" s="1">
        <v>2</v>
      </c>
      <c r="E157" s="1"/>
      <c r="F157" s="1"/>
      <c r="H157" s="2"/>
      <c r="I157" s="2"/>
      <c r="J157" s="2"/>
      <c r="K157" s="2"/>
    </row>
    <row r="158" spans="1:11">
      <c r="A158" s="9" t="str">
        <f>Igrači!J15</f>
        <v>Luka Javorčić</v>
      </c>
      <c r="B158" s="12">
        <v>4</v>
      </c>
      <c r="C158" s="12"/>
      <c r="D158" s="12">
        <v>5</v>
      </c>
      <c r="E158" s="12"/>
      <c r="F158" s="12"/>
    </row>
    <row r="159" spans="1:11">
      <c r="A159" s="11" t="str">
        <f>Igrači!J16</f>
        <v>Frano Batinić</v>
      </c>
      <c r="B159" s="1">
        <v>1</v>
      </c>
      <c r="C159" s="1">
        <v>1</v>
      </c>
      <c r="D159" s="1"/>
      <c r="E159" s="1"/>
      <c r="F159" s="1"/>
    </row>
    <row r="160" spans="1:11">
      <c r="A160" s="9" t="str">
        <f>Igrači!J17</f>
        <v>Tomislav Milun</v>
      </c>
      <c r="B160" s="12">
        <v>2</v>
      </c>
      <c r="C160" s="12">
        <v>1</v>
      </c>
      <c r="D160" s="12">
        <v>1</v>
      </c>
      <c r="E160" s="12">
        <v>8</v>
      </c>
      <c r="F160" s="12"/>
    </row>
    <row r="161" spans="1:11">
      <c r="A161" s="11" t="str">
        <f>Igrači!J18</f>
        <v>Marino Jakobić (GK)</v>
      </c>
      <c r="B161" s="1">
        <v>3</v>
      </c>
      <c r="C161" s="1">
        <v>1</v>
      </c>
      <c r="D161" s="1">
        <v>1</v>
      </c>
      <c r="E161" s="1">
        <f>14+15+22</f>
        <v>51</v>
      </c>
      <c r="F161" s="1"/>
    </row>
    <row r="162" spans="1:11">
      <c r="A162" s="9" t="str">
        <f>Igrači!J19</f>
        <v>Dino Parać (GK)</v>
      </c>
      <c r="B162" s="12">
        <v>1</v>
      </c>
      <c r="C162" s="12"/>
      <c r="D162" s="12"/>
      <c r="E162" s="12">
        <v>9</v>
      </c>
      <c r="F162" s="12"/>
    </row>
    <row r="164" spans="1:11">
      <c r="A164" t="s">
        <v>0</v>
      </c>
      <c r="B164" s="4" t="str">
        <f>Igrači!K4</f>
        <v>UB Noževi</v>
      </c>
    </row>
    <row r="165" spans="1:11">
      <c r="A165" s="1" t="s">
        <v>1</v>
      </c>
      <c r="B165" s="1" t="s">
        <v>3</v>
      </c>
      <c r="C165" s="1" t="s">
        <v>2</v>
      </c>
      <c r="D165" s="1" t="s">
        <v>6</v>
      </c>
      <c r="E165" s="1" t="s">
        <v>4</v>
      </c>
      <c r="F165" s="1" t="s">
        <v>5</v>
      </c>
    </row>
    <row r="166" spans="1:11">
      <c r="A166" s="9" t="str">
        <f>Igrači!K5</f>
        <v xml:space="preserve"> </v>
      </c>
      <c r="B166" s="12"/>
      <c r="C166" s="12"/>
      <c r="D166" s="12"/>
      <c r="E166" s="12"/>
      <c r="F166" s="12"/>
    </row>
    <row r="167" spans="1:11">
      <c r="A167" s="11" t="str">
        <f>Igrači!K6</f>
        <v>Karlo Kazinoti (C)</v>
      </c>
      <c r="B167" s="1">
        <v>2</v>
      </c>
      <c r="C167" s="1">
        <v>1</v>
      </c>
      <c r="D167" s="1"/>
      <c r="E167" s="1"/>
      <c r="F167" s="1"/>
    </row>
    <row r="168" spans="1:11">
      <c r="A168" s="9" t="str">
        <f>Igrači!K7</f>
        <v xml:space="preserve"> </v>
      </c>
      <c r="B168" s="12"/>
      <c r="C168" s="12"/>
      <c r="D168" s="12"/>
      <c r="E168" s="12"/>
      <c r="F168" s="12"/>
    </row>
    <row r="169" spans="1:11">
      <c r="A169" s="11" t="str">
        <f>Igrači!K8</f>
        <v>Duje Menegelo</v>
      </c>
      <c r="B169" s="1">
        <v>4</v>
      </c>
      <c r="C169" s="1">
        <v>2</v>
      </c>
      <c r="D169" s="1">
        <v>1</v>
      </c>
      <c r="E169" s="1">
        <f>5+14+5</f>
        <v>24</v>
      </c>
      <c r="F169" s="1"/>
      <c r="H169" s="2"/>
      <c r="I169" s="2"/>
      <c r="J169" s="2"/>
      <c r="K169" s="2"/>
    </row>
    <row r="170" spans="1:11">
      <c r="A170" s="9" t="str">
        <f>Igrači!K9</f>
        <v>Karlo Čizmić</v>
      </c>
      <c r="B170" s="12">
        <v>3</v>
      </c>
      <c r="C170" s="12">
        <v>2</v>
      </c>
      <c r="D170" s="12">
        <v>2</v>
      </c>
      <c r="E170" s="12"/>
      <c r="F170" s="12"/>
      <c r="H170" s="2"/>
      <c r="I170" s="2"/>
      <c r="J170" s="2"/>
      <c r="K170" s="2"/>
    </row>
    <row r="171" spans="1:11">
      <c r="A171" s="11" t="str">
        <f>Igrači!K10</f>
        <v>Petar Kaliterna</v>
      </c>
      <c r="B171" s="1">
        <v>3</v>
      </c>
      <c r="C171" s="1">
        <v>2</v>
      </c>
      <c r="D171" s="1">
        <v>3</v>
      </c>
      <c r="E171" s="1">
        <v>5</v>
      </c>
      <c r="F171" s="1"/>
      <c r="H171" s="2"/>
      <c r="I171" s="2"/>
      <c r="J171" s="2"/>
      <c r="K171" s="2"/>
    </row>
    <row r="172" spans="1:11">
      <c r="A172" s="9" t="str">
        <f>Igrači!K11</f>
        <v>Dragan Žuvela</v>
      </c>
      <c r="B172" s="12">
        <v>1</v>
      </c>
      <c r="C172" s="12"/>
      <c r="D172" s="12"/>
      <c r="E172" s="12">
        <v>8</v>
      </c>
      <c r="F172" s="12"/>
      <c r="H172" s="2"/>
      <c r="I172" s="2"/>
      <c r="J172" s="2"/>
      <c r="K172" s="2"/>
    </row>
    <row r="173" spans="1:11">
      <c r="A173" s="11" t="str">
        <f>Igrači!K12</f>
        <v>Niko Žuvela</v>
      </c>
      <c r="B173" s="1">
        <v>1</v>
      </c>
      <c r="C173" s="1"/>
      <c r="D173" s="1"/>
      <c r="E173" s="1"/>
      <c r="F173" s="1"/>
      <c r="H173" s="2"/>
      <c r="I173" s="2"/>
      <c r="J173" s="2"/>
      <c r="K173" s="2"/>
    </row>
    <row r="174" spans="1:11">
      <c r="A174" s="9" t="str">
        <f>Igrači!K13</f>
        <v>Alen Marić</v>
      </c>
      <c r="B174" s="12">
        <v>3</v>
      </c>
      <c r="C174" s="12">
        <v>4</v>
      </c>
      <c r="D174" s="12">
        <v>4</v>
      </c>
      <c r="E174" s="12">
        <v>12</v>
      </c>
      <c r="F174" s="12"/>
      <c r="H174" s="2"/>
      <c r="I174" s="2"/>
      <c r="J174" s="2"/>
      <c r="K174" s="2"/>
    </row>
    <row r="175" spans="1:11">
      <c r="A175" s="11" t="str">
        <f>Igrači!K14</f>
        <v>Marijo Krešo</v>
      </c>
      <c r="B175" s="1">
        <v>3</v>
      </c>
      <c r="C175" s="1">
        <v>3</v>
      </c>
      <c r="D175" s="1">
        <v>2</v>
      </c>
      <c r="E175" s="1"/>
      <c r="F175" s="1"/>
      <c r="H175" s="2"/>
      <c r="I175" s="2"/>
      <c r="J175" s="2"/>
      <c r="K175" s="2"/>
    </row>
    <row r="176" spans="1:11">
      <c r="A176" s="9" t="str">
        <f>Igrači!K15</f>
        <v>Marijan Petričević</v>
      </c>
      <c r="B176" s="12">
        <v>1</v>
      </c>
      <c r="C176" s="12"/>
      <c r="D176" s="12"/>
      <c r="E176" s="12"/>
      <c r="F176" s="12"/>
    </row>
    <row r="177" spans="1:6">
      <c r="A177" s="11" t="str">
        <f>Igrači!K16</f>
        <v>Ivan Muslim</v>
      </c>
      <c r="B177" s="1">
        <v>5</v>
      </c>
      <c r="C177" s="1">
        <v>5</v>
      </c>
      <c r="D177" s="1">
        <v>7</v>
      </c>
      <c r="E177" s="1">
        <v>15</v>
      </c>
      <c r="F177" s="1"/>
    </row>
    <row r="178" spans="1:6">
      <c r="A178" s="9" t="str">
        <f>Igrači!K17</f>
        <v>Tomas Pinjušić</v>
      </c>
      <c r="B178" s="12">
        <v>3</v>
      </c>
      <c r="C178" s="12">
        <v>4</v>
      </c>
      <c r="D178" s="12">
        <v>4</v>
      </c>
      <c r="E178" s="12">
        <v>1</v>
      </c>
      <c r="F178" s="12"/>
    </row>
    <row r="179" spans="1:6">
      <c r="A179" s="11" t="str">
        <f>Igrači!K18</f>
        <v>Vlade Katavić</v>
      </c>
      <c r="B179" s="1">
        <v>2</v>
      </c>
      <c r="C179" s="1">
        <v>1</v>
      </c>
      <c r="D179" s="1">
        <v>1</v>
      </c>
      <c r="E179" s="1"/>
      <c r="F179" s="1"/>
    </row>
    <row r="180" spans="1:6">
      <c r="A180" s="9" t="str">
        <f>Igrači!K19</f>
        <v>Darko Batinić</v>
      </c>
      <c r="B180" s="12">
        <v>1</v>
      </c>
      <c r="C180" s="12"/>
      <c r="D180" s="12">
        <v>3</v>
      </c>
      <c r="E180" s="12"/>
      <c r="F18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T71"/>
  <sheetViews>
    <sheetView workbookViewId="0">
      <pane xSplit="3" topLeftCell="D1" activePane="topRight" state="frozen"/>
      <selection pane="topRight" activeCell="C75" sqref="C75"/>
    </sheetView>
  </sheetViews>
  <sheetFormatPr defaultRowHeight="12.75"/>
  <cols>
    <col min="1" max="1" width="4.140625" customWidth="1"/>
    <col min="2" max="2" width="3" bestFit="1" customWidth="1"/>
    <col min="3" max="3" width="16" bestFit="1" customWidth="1"/>
    <col min="4" max="20" width="16" customWidth="1"/>
  </cols>
  <sheetData>
    <row r="3" spans="3:20">
      <c r="C3" s="15"/>
      <c r="D3" s="15" t="s">
        <v>43</v>
      </c>
      <c r="E3" s="15" t="s">
        <v>44</v>
      </c>
      <c r="F3" s="15" t="s">
        <v>45</v>
      </c>
      <c r="G3" s="15" t="s">
        <v>48</v>
      </c>
      <c r="H3" s="15" t="s">
        <v>47</v>
      </c>
      <c r="I3" s="15" t="s">
        <v>157</v>
      </c>
      <c r="J3" s="15" t="s">
        <v>49</v>
      </c>
      <c r="K3" s="15" t="s">
        <v>50</v>
      </c>
      <c r="L3" s="15" t="s">
        <v>46</v>
      </c>
      <c r="M3" s="15" t="s">
        <v>158</v>
      </c>
    </row>
    <row r="4" spans="3:20">
      <c r="C4" s="16" t="s">
        <v>43</v>
      </c>
      <c r="D4" s="17"/>
      <c r="E4" s="18" t="s">
        <v>168</v>
      </c>
      <c r="F4" s="18"/>
      <c r="G4" s="18"/>
      <c r="H4" s="18"/>
      <c r="I4" s="17"/>
      <c r="J4" s="18" t="s">
        <v>228</v>
      </c>
      <c r="K4" s="18"/>
      <c r="L4" s="18"/>
      <c r="M4" s="17"/>
    </row>
    <row r="5" spans="3:20">
      <c r="C5" s="16" t="s">
        <v>44</v>
      </c>
      <c r="D5" s="19" t="s">
        <v>159</v>
      </c>
      <c r="E5" s="17"/>
      <c r="F5" s="19"/>
      <c r="G5" s="19"/>
      <c r="H5" s="19" t="s">
        <v>175</v>
      </c>
      <c r="I5" s="17"/>
      <c r="J5" s="19"/>
      <c r="K5" s="19"/>
      <c r="L5" s="19"/>
      <c r="M5" s="17"/>
    </row>
    <row r="6" spans="3:20">
      <c r="C6" s="16" t="s">
        <v>45</v>
      </c>
      <c r="D6" s="18" t="s">
        <v>160</v>
      </c>
      <c r="E6" s="18" t="s">
        <v>161</v>
      </c>
      <c r="F6" s="17"/>
      <c r="G6" s="18"/>
      <c r="H6" s="18"/>
      <c r="I6" s="17"/>
      <c r="J6" s="18"/>
      <c r="K6" s="18" t="s">
        <v>217</v>
      </c>
      <c r="L6" s="18" t="s">
        <v>229</v>
      </c>
      <c r="M6" s="17"/>
    </row>
    <row r="7" spans="3:20">
      <c r="C7" s="16" t="s">
        <v>48</v>
      </c>
      <c r="D7" s="19" t="s">
        <v>162</v>
      </c>
      <c r="E7" s="19" t="s">
        <v>163</v>
      </c>
      <c r="F7" s="19" t="s">
        <v>164</v>
      </c>
      <c r="G7" s="17"/>
      <c r="H7" s="19" t="s">
        <v>226</v>
      </c>
      <c r="I7" s="17"/>
      <c r="J7" s="19"/>
      <c r="K7" s="19" t="s">
        <v>230</v>
      </c>
      <c r="L7" s="19"/>
      <c r="M7" s="17"/>
    </row>
    <row r="8" spans="3:20">
      <c r="C8" s="16" t="s">
        <v>47</v>
      </c>
      <c r="D8" s="18" t="s">
        <v>165</v>
      </c>
      <c r="E8" s="18" t="s">
        <v>166</v>
      </c>
      <c r="F8" s="18" t="s">
        <v>167</v>
      </c>
      <c r="G8" s="18" t="s">
        <v>166</v>
      </c>
      <c r="H8" s="17"/>
      <c r="I8" s="17"/>
      <c r="J8" s="18"/>
      <c r="K8" s="18"/>
      <c r="L8" s="18"/>
      <c r="M8" s="17"/>
    </row>
    <row r="9" spans="3:20">
      <c r="C9" s="16" t="s">
        <v>157</v>
      </c>
      <c r="D9" s="19" t="s">
        <v>168</v>
      </c>
      <c r="E9" s="19" t="s">
        <v>168</v>
      </c>
      <c r="F9" s="19" t="s">
        <v>169</v>
      </c>
      <c r="G9" s="19" t="s">
        <v>170</v>
      </c>
      <c r="H9" s="19" t="s">
        <v>168</v>
      </c>
      <c r="I9" s="17"/>
      <c r="J9" s="17"/>
      <c r="K9" s="17"/>
      <c r="L9" s="17"/>
      <c r="M9" s="17"/>
    </row>
    <row r="10" spans="3:20">
      <c r="C10" s="16" t="s">
        <v>49</v>
      </c>
      <c r="D10" s="18" t="s">
        <v>171</v>
      </c>
      <c r="E10" s="18" t="s">
        <v>172</v>
      </c>
      <c r="F10" s="18" t="s">
        <v>173</v>
      </c>
      <c r="G10" s="18" t="s">
        <v>174</v>
      </c>
      <c r="H10" s="18" t="s">
        <v>161</v>
      </c>
      <c r="I10" s="18" t="s">
        <v>175</v>
      </c>
      <c r="J10" s="17"/>
      <c r="K10" s="18"/>
      <c r="L10" s="18" t="s">
        <v>225</v>
      </c>
      <c r="M10" s="17"/>
    </row>
    <row r="11" spans="3:20">
      <c r="C11" s="16" t="s">
        <v>50</v>
      </c>
      <c r="D11" s="19" t="s">
        <v>174</v>
      </c>
      <c r="E11" s="19" t="s">
        <v>176</v>
      </c>
      <c r="F11" s="19" t="s">
        <v>177</v>
      </c>
      <c r="G11" s="19" t="s">
        <v>178</v>
      </c>
      <c r="H11" s="19" t="s">
        <v>179</v>
      </c>
      <c r="I11" s="19" t="s">
        <v>180</v>
      </c>
      <c r="J11" s="19" t="s">
        <v>181</v>
      </c>
      <c r="K11" s="17"/>
      <c r="L11" s="19"/>
      <c r="M11" s="17"/>
    </row>
    <row r="12" spans="3:20">
      <c r="C12" s="16" t="s">
        <v>46</v>
      </c>
      <c r="D12" s="18" t="s">
        <v>182</v>
      </c>
      <c r="E12" s="18" t="s">
        <v>183</v>
      </c>
      <c r="F12" s="18" t="s">
        <v>184</v>
      </c>
      <c r="G12" s="18" t="s">
        <v>185</v>
      </c>
      <c r="H12" s="18" t="s">
        <v>186</v>
      </c>
      <c r="I12" s="18" t="s">
        <v>187</v>
      </c>
      <c r="J12" s="18" t="s">
        <v>188</v>
      </c>
      <c r="K12" s="18" t="s">
        <v>189</v>
      </c>
      <c r="L12" s="17"/>
      <c r="M12" s="17"/>
    </row>
    <row r="13" spans="3:20">
      <c r="C13" s="16" t="s">
        <v>158</v>
      </c>
      <c r="D13" s="19" t="s">
        <v>185</v>
      </c>
      <c r="E13" s="19" t="s">
        <v>168</v>
      </c>
      <c r="F13" s="19" t="s">
        <v>190</v>
      </c>
      <c r="G13" s="19" t="s">
        <v>191</v>
      </c>
      <c r="H13" s="19" t="s">
        <v>192</v>
      </c>
      <c r="I13" s="19" t="s">
        <v>168</v>
      </c>
      <c r="J13" s="19" t="s">
        <v>168</v>
      </c>
      <c r="K13" s="19" t="s">
        <v>193</v>
      </c>
      <c r="L13" s="19" t="s">
        <v>168</v>
      </c>
      <c r="M13" s="17"/>
    </row>
    <row r="16" spans="3:20">
      <c r="C16" s="16" t="s">
        <v>194</v>
      </c>
      <c r="D16" s="15" t="s">
        <v>195</v>
      </c>
      <c r="E16" s="15" t="s">
        <v>196</v>
      </c>
      <c r="F16" s="15" t="s">
        <v>197</v>
      </c>
      <c r="G16" s="15" t="s">
        <v>198</v>
      </c>
      <c r="H16" s="15" t="s">
        <v>199</v>
      </c>
      <c r="I16" s="15" t="s">
        <v>200</v>
      </c>
      <c r="J16" s="15" t="s">
        <v>201</v>
      </c>
      <c r="K16" s="15" t="s">
        <v>202</v>
      </c>
      <c r="L16" s="15" t="s">
        <v>203</v>
      </c>
      <c r="M16" s="15" t="s">
        <v>218</v>
      </c>
      <c r="N16" s="15" t="s">
        <v>219</v>
      </c>
      <c r="O16" s="15" t="s">
        <v>220</v>
      </c>
      <c r="P16" s="15" t="s">
        <v>221</v>
      </c>
      <c r="Q16" s="15" t="s">
        <v>222</v>
      </c>
      <c r="R16" s="15" t="s">
        <v>223</v>
      </c>
      <c r="S16" s="15" t="s">
        <v>224</v>
      </c>
      <c r="T16" s="15" t="s">
        <v>204</v>
      </c>
    </row>
    <row r="17" spans="3:20">
      <c r="C17" s="20" t="s">
        <v>157</v>
      </c>
      <c r="D17" s="21">
        <v>0</v>
      </c>
      <c r="E17" s="21">
        <v>0</v>
      </c>
      <c r="F17" s="21">
        <v>0</v>
      </c>
      <c r="G17" s="21">
        <v>3</v>
      </c>
      <c r="H17" s="21">
        <v>3</v>
      </c>
      <c r="I17" s="21">
        <v>0</v>
      </c>
      <c r="J17" s="21">
        <v>0</v>
      </c>
      <c r="K17" s="21">
        <v>0</v>
      </c>
      <c r="L17" s="21">
        <v>0</v>
      </c>
      <c r="M17" s="21"/>
      <c r="N17" s="21"/>
      <c r="O17" s="21"/>
      <c r="P17" s="21"/>
      <c r="Q17" s="21"/>
      <c r="R17" s="21"/>
      <c r="S17" s="21"/>
      <c r="T17" s="12">
        <f t="shared" ref="T17:T26" si="0">SUM(D17:S17)</f>
        <v>6</v>
      </c>
    </row>
    <row r="18" spans="3:20">
      <c r="C18" s="22" t="s">
        <v>47</v>
      </c>
      <c r="D18" s="23">
        <v>3</v>
      </c>
      <c r="E18" s="23">
        <v>3</v>
      </c>
      <c r="F18" s="23">
        <v>3</v>
      </c>
      <c r="G18" s="23">
        <v>0</v>
      </c>
      <c r="H18" s="23">
        <v>3</v>
      </c>
      <c r="I18" s="23">
        <v>3</v>
      </c>
      <c r="J18" s="23">
        <v>3</v>
      </c>
      <c r="K18" s="23">
        <v>3</v>
      </c>
      <c r="L18" s="23">
        <v>3</v>
      </c>
      <c r="M18" s="23">
        <v>3</v>
      </c>
      <c r="N18" s="23">
        <v>0</v>
      </c>
      <c r="O18" s="23"/>
      <c r="P18" s="23"/>
      <c r="Q18" s="23"/>
      <c r="R18" s="23"/>
      <c r="S18" s="23"/>
      <c r="T18" s="1">
        <f t="shared" si="0"/>
        <v>27</v>
      </c>
    </row>
    <row r="19" spans="3:20">
      <c r="C19" s="20" t="s">
        <v>50</v>
      </c>
      <c r="D19" s="21">
        <v>3</v>
      </c>
      <c r="E19" s="21">
        <v>3</v>
      </c>
      <c r="F19" s="21">
        <v>3</v>
      </c>
      <c r="G19" s="21">
        <v>3</v>
      </c>
      <c r="H19" s="21">
        <v>3</v>
      </c>
      <c r="I19" s="21">
        <v>3</v>
      </c>
      <c r="J19" s="21">
        <v>0</v>
      </c>
      <c r="K19" s="21">
        <v>3</v>
      </c>
      <c r="L19" s="21">
        <v>0</v>
      </c>
      <c r="M19" s="21">
        <v>3</v>
      </c>
      <c r="N19" s="21">
        <v>3</v>
      </c>
      <c r="O19" s="21"/>
      <c r="P19" s="21"/>
      <c r="Q19" s="21"/>
      <c r="R19" s="21"/>
      <c r="S19" s="21"/>
      <c r="T19" s="12">
        <f t="shared" si="0"/>
        <v>27</v>
      </c>
    </row>
    <row r="20" spans="3:20">
      <c r="C20" s="22" t="s">
        <v>158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1</v>
      </c>
      <c r="J20" s="23">
        <v>0</v>
      </c>
      <c r="K20" s="23">
        <v>0</v>
      </c>
      <c r="L20" s="23">
        <v>0</v>
      </c>
      <c r="M20" s="23"/>
      <c r="N20" s="23"/>
      <c r="O20" s="23"/>
      <c r="P20" s="23"/>
      <c r="Q20" s="23"/>
      <c r="R20" s="23"/>
      <c r="S20" s="23"/>
      <c r="T20" s="1">
        <f t="shared" si="0"/>
        <v>1</v>
      </c>
    </row>
    <row r="21" spans="3:20">
      <c r="C21" s="20" t="s">
        <v>49</v>
      </c>
      <c r="D21" s="21">
        <v>0</v>
      </c>
      <c r="E21" s="21">
        <v>0</v>
      </c>
      <c r="F21" s="21">
        <v>3</v>
      </c>
      <c r="G21" s="21">
        <v>3</v>
      </c>
      <c r="H21" s="21">
        <v>0</v>
      </c>
      <c r="I21" s="21">
        <v>0</v>
      </c>
      <c r="J21" s="21">
        <v>0</v>
      </c>
      <c r="K21" s="21">
        <v>0</v>
      </c>
      <c r="L21" s="21">
        <v>3</v>
      </c>
      <c r="M21" s="21">
        <v>1</v>
      </c>
      <c r="N21" s="21">
        <v>3</v>
      </c>
      <c r="O21" s="21"/>
      <c r="P21" s="21"/>
      <c r="Q21" s="21"/>
      <c r="R21" s="21"/>
      <c r="S21" s="21"/>
      <c r="T21" s="12">
        <f t="shared" si="0"/>
        <v>13</v>
      </c>
    </row>
    <row r="22" spans="3:20">
      <c r="C22" s="22" t="s">
        <v>43</v>
      </c>
      <c r="D22" s="23">
        <v>0</v>
      </c>
      <c r="E22" s="23">
        <v>3</v>
      </c>
      <c r="F22" s="23">
        <v>0</v>
      </c>
      <c r="G22" s="23">
        <v>0</v>
      </c>
      <c r="H22" s="23">
        <v>3</v>
      </c>
      <c r="I22" s="23">
        <v>1</v>
      </c>
      <c r="J22" s="23">
        <v>3</v>
      </c>
      <c r="K22" s="23">
        <v>0</v>
      </c>
      <c r="L22" s="23">
        <v>3</v>
      </c>
      <c r="M22" s="23">
        <v>0</v>
      </c>
      <c r="N22" s="23">
        <v>0</v>
      </c>
      <c r="O22" s="23"/>
      <c r="P22" s="23"/>
      <c r="Q22" s="23"/>
      <c r="R22" s="23"/>
      <c r="S22" s="23"/>
      <c r="T22" s="1">
        <f t="shared" si="0"/>
        <v>13</v>
      </c>
    </row>
    <row r="23" spans="3:20">
      <c r="C23" s="20" t="s">
        <v>44</v>
      </c>
      <c r="D23" s="21">
        <v>3</v>
      </c>
      <c r="E23" s="21">
        <v>3</v>
      </c>
      <c r="F23" s="21">
        <v>3</v>
      </c>
      <c r="G23" s="21">
        <v>0</v>
      </c>
      <c r="H23" s="21">
        <v>0</v>
      </c>
      <c r="I23" s="21">
        <v>0</v>
      </c>
      <c r="J23" s="21">
        <v>3</v>
      </c>
      <c r="K23" s="21">
        <v>3</v>
      </c>
      <c r="L23" s="21">
        <v>3</v>
      </c>
      <c r="M23" s="21">
        <v>3</v>
      </c>
      <c r="N23" s="21">
        <v>3</v>
      </c>
      <c r="O23" s="21"/>
      <c r="P23" s="21"/>
      <c r="Q23" s="21"/>
      <c r="R23" s="21"/>
      <c r="S23" s="21"/>
      <c r="T23" s="12">
        <f t="shared" si="0"/>
        <v>24</v>
      </c>
    </row>
    <row r="24" spans="3:20">
      <c r="C24" s="22" t="s">
        <v>45</v>
      </c>
      <c r="D24" s="23">
        <v>3</v>
      </c>
      <c r="E24" s="23">
        <v>0</v>
      </c>
      <c r="F24" s="23">
        <v>0</v>
      </c>
      <c r="G24" s="23">
        <v>3</v>
      </c>
      <c r="H24" s="23">
        <v>3</v>
      </c>
      <c r="I24" s="23">
        <v>3</v>
      </c>
      <c r="J24" s="23">
        <v>3</v>
      </c>
      <c r="K24" s="23">
        <v>0</v>
      </c>
      <c r="L24" s="23">
        <v>0</v>
      </c>
      <c r="M24" s="23">
        <v>0</v>
      </c>
      <c r="N24" s="23">
        <v>0</v>
      </c>
      <c r="O24" s="23"/>
      <c r="P24" s="23"/>
      <c r="Q24" s="23"/>
      <c r="R24" s="23"/>
      <c r="S24" s="23"/>
      <c r="T24" s="1">
        <f t="shared" si="0"/>
        <v>15</v>
      </c>
    </row>
    <row r="25" spans="3:20">
      <c r="C25" s="20" t="s">
        <v>48</v>
      </c>
      <c r="D25" s="21">
        <v>0</v>
      </c>
      <c r="E25" s="21">
        <v>3</v>
      </c>
      <c r="F25" s="21">
        <v>1</v>
      </c>
      <c r="G25" s="21">
        <v>3</v>
      </c>
      <c r="H25" s="21">
        <v>0</v>
      </c>
      <c r="I25" s="21">
        <v>3</v>
      </c>
      <c r="J25" s="21">
        <v>3</v>
      </c>
      <c r="K25" s="21">
        <v>3</v>
      </c>
      <c r="L25" s="21">
        <v>3</v>
      </c>
      <c r="M25" s="21">
        <v>0</v>
      </c>
      <c r="N25" s="21">
        <v>0</v>
      </c>
      <c r="O25" s="21"/>
      <c r="P25" s="21"/>
      <c r="Q25" s="21"/>
      <c r="R25" s="21"/>
      <c r="S25" s="21"/>
      <c r="T25" s="12">
        <f t="shared" si="0"/>
        <v>19</v>
      </c>
    </row>
    <row r="26" spans="3:20">
      <c r="C26" s="22" t="s">
        <v>46</v>
      </c>
      <c r="D26" s="23">
        <v>3</v>
      </c>
      <c r="E26" s="23">
        <v>0</v>
      </c>
      <c r="F26" s="23">
        <v>1</v>
      </c>
      <c r="G26" s="23">
        <v>0</v>
      </c>
      <c r="H26" s="23">
        <v>0</v>
      </c>
      <c r="I26" s="23">
        <v>0</v>
      </c>
      <c r="J26" s="23">
        <v>0</v>
      </c>
      <c r="K26" s="23">
        <v>3</v>
      </c>
      <c r="L26" s="23">
        <v>0</v>
      </c>
      <c r="M26" s="23">
        <v>1</v>
      </c>
      <c r="N26" s="23">
        <v>3</v>
      </c>
      <c r="O26" s="23"/>
      <c r="P26" s="23"/>
      <c r="Q26" s="23"/>
      <c r="R26" s="23"/>
      <c r="S26" s="23"/>
      <c r="T26" s="1">
        <f t="shared" si="0"/>
        <v>11</v>
      </c>
    </row>
    <row r="28" spans="3:20">
      <c r="C28" s="16" t="s">
        <v>205</v>
      </c>
      <c r="D28" s="15" t="s">
        <v>195</v>
      </c>
      <c r="E28" s="15" t="s">
        <v>196</v>
      </c>
      <c r="F28" s="15" t="s">
        <v>197</v>
      </c>
      <c r="G28" s="15" t="s">
        <v>198</v>
      </c>
      <c r="H28" s="15" t="s">
        <v>199</v>
      </c>
      <c r="I28" s="15" t="s">
        <v>200</v>
      </c>
      <c r="J28" s="15" t="s">
        <v>201</v>
      </c>
      <c r="K28" s="15" t="s">
        <v>202</v>
      </c>
      <c r="L28" s="15" t="s">
        <v>203</v>
      </c>
      <c r="M28" s="15" t="s">
        <v>218</v>
      </c>
      <c r="N28" s="15" t="s">
        <v>219</v>
      </c>
      <c r="O28" s="15" t="s">
        <v>220</v>
      </c>
      <c r="P28" s="15" t="s">
        <v>221</v>
      </c>
      <c r="Q28" s="15" t="s">
        <v>222</v>
      </c>
      <c r="R28" s="15" t="s">
        <v>223</v>
      </c>
      <c r="S28" s="15" t="s">
        <v>224</v>
      </c>
      <c r="T28" s="15" t="s">
        <v>206</v>
      </c>
    </row>
    <row r="29" spans="3:20">
      <c r="C29" s="20" t="s">
        <v>157</v>
      </c>
      <c r="D29" s="21">
        <v>3</v>
      </c>
      <c r="E29" s="21">
        <v>0</v>
      </c>
      <c r="F29" s="21">
        <v>3</v>
      </c>
      <c r="G29" s="21">
        <v>4</v>
      </c>
      <c r="H29" s="21">
        <v>8</v>
      </c>
      <c r="I29" s="21">
        <v>4</v>
      </c>
      <c r="J29" s="21">
        <v>7</v>
      </c>
      <c r="K29" s="21">
        <v>0</v>
      </c>
      <c r="L29" s="21">
        <v>0</v>
      </c>
      <c r="M29" s="21"/>
      <c r="N29" s="21"/>
      <c r="O29" s="21"/>
      <c r="P29" s="21"/>
      <c r="Q29" s="21"/>
      <c r="R29" s="21"/>
      <c r="S29" s="21"/>
      <c r="T29" s="12">
        <f t="shared" ref="T29:T38" si="1">SUM(D29:S29)</f>
        <v>29</v>
      </c>
    </row>
    <row r="30" spans="3:20">
      <c r="C30" s="22" t="s">
        <v>47</v>
      </c>
      <c r="D30" s="23">
        <v>6</v>
      </c>
      <c r="E30" s="23">
        <v>8</v>
      </c>
      <c r="F30" s="23">
        <v>5</v>
      </c>
      <c r="G30" s="23">
        <v>9</v>
      </c>
      <c r="H30" s="23">
        <v>6</v>
      </c>
      <c r="I30" s="23">
        <v>5</v>
      </c>
      <c r="J30" s="23">
        <v>6</v>
      </c>
      <c r="K30" s="23">
        <v>9</v>
      </c>
      <c r="L30" s="23">
        <v>11</v>
      </c>
      <c r="M30" s="23">
        <v>13</v>
      </c>
      <c r="N30" s="23">
        <v>3</v>
      </c>
      <c r="O30" s="23"/>
      <c r="P30" s="23"/>
      <c r="Q30" s="23"/>
      <c r="R30" s="23"/>
      <c r="S30" s="23"/>
      <c r="T30" s="1">
        <f t="shared" si="1"/>
        <v>81</v>
      </c>
    </row>
    <row r="31" spans="3:20">
      <c r="C31" s="20" t="s">
        <v>50</v>
      </c>
      <c r="D31" s="21">
        <v>4</v>
      </c>
      <c r="E31" s="21">
        <v>3</v>
      </c>
      <c r="F31" s="21">
        <v>8</v>
      </c>
      <c r="G31" s="21">
        <v>6</v>
      </c>
      <c r="H31" s="21">
        <v>10</v>
      </c>
      <c r="I31" s="21">
        <v>10</v>
      </c>
      <c r="J31" s="21">
        <v>4</v>
      </c>
      <c r="K31" s="21">
        <v>7</v>
      </c>
      <c r="L31" s="21">
        <v>8</v>
      </c>
      <c r="M31" s="21">
        <v>9</v>
      </c>
      <c r="N31" s="21">
        <v>10</v>
      </c>
      <c r="O31" s="21"/>
      <c r="P31" s="21"/>
      <c r="Q31" s="21"/>
      <c r="R31" s="21"/>
      <c r="S31" s="21"/>
      <c r="T31" s="12">
        <f t="shared" si="1"/>
        <v>79</v>
      </c>
    </row>
    <row r="32" spans="3:20">
      <c r="C32" s="22" t="s">
        <v>158</v>
      </c>
      <c r="D32" s="23">
        <v>0</v>
      </c>
      <c r="E32" s="23">
        <v>0</v>
      </c>
      <c r="F32" s="23">
        <v>5</v>
      </c>
      <c r="G32" s="23">
        <v>5</v>
      </c>
      <c r="H32" s="23">
        <v>0</v>
      </c>
      <c r="I32" s="23">
        <v>4</v>
      </c>
      <c r="J32" s="23">
        <v>8</v>
      </c>
      <c r="K32" s="23">
        <v>6</v>
      </c>
      <c r="L32" s="23">
        <v>0</v>
      </c>
      <c r="M32" s="23"/>
      <c r="N32" s="23"/>
      <c r="O32" s="23"/>
      <c r="P32" s="23"/>
      <c r="Q32" s="23"/>
      <c r="R32" s="23"/>
      <c r="S32" s="23"/>
      <c r="T32" s="1">
        <f t="shared" si="1"/>
        <v>28</v>
      </c>
    </row>
    <row r="33" spans="3:20">
      <c r="C33" s="20" t="s">
        <v>49</v>
      </c>
      <c r="D33" s="21">
        <v>3</v>
      </c>
      <c r="E33" s="21">
        <v>4</v>
      </c>
      <c r="F33" s="21">
        <v>9</v>
      </c>
      <c r="G33" s="21">
        <v>8</v>
      </c>
      <c r="H33" s="21">
        <v>8</v>
      </c>
      <c r="I33" s="21">
        <v>4</v>
      </c>
      <c r="J33" s="21">
        <v>5</v>
      </c>
      <c r="K33" s="21">
        <v>4</v>
      </c>
      <c r="L33" s="21">
        <v>8</v>
      </c>
      <c r="M33" s="21">
        <v>7</v>
      </c>
      <c r="N33" s="21">
        <v>6</v>
      </c>
      <c r="O33" s="21"/>
      <c r="P33" s="21"/>
      <c r="Q33" s="21"/>
      <c r="R33" s="21"/>
      <c r="S33" s="21"/>
      <c r="T33" s="12">
        <f t="shared" si="1"/>
        <v>66</v>
      </c>
    </row>
    <row r="34" spans="3:20">
      <c r="C34" s="22" t="s">
        <v>43</v>
      </c>
      <c r="D34" s="23">
        <v>2</v>
      </c>
      <c r="E34" s="23">
        <v>8</v>
      </c>
      <c r="F34" s="23">
        <v>0</v>
      </c>
      <c r="G34" s="23">
        <v>6</v>
      </c>
      <c r="H34" s="23">
        <v>11</v>
      </c>
      <c r="I34" s="23">
        <v>4</v>
      </c>
      <c r="J34" s="23">
        <v>7</v>
      </c>
      <c r="K34" s="23">
        <v>3</v>
      </c>
      <c r="L34" s="23">
        <v>8</v>
      </c>
      <c r="M34" s="23">
        <v>0</v>
      </c>
      <c r="N34" s="23">
        <v>3</v>
      </c>
      <c r="O34" s="23"/>
      <c r="P34" s="23"/>
      <c r="Q34" s="23"/>
      <c r="R34" s="23"/>
      <c r="S34" s="23"/>
      <c r="T34" s="1">
        <f t="shared" si="1"/>
        <v>52</v>
      </c>
    </row>
    <row r="35" spans="3:20">
      <c r="C35" s="20" t="s">
        <v>44</v>
      </c>
      <c r="D35" s="21">
        <v>10</v>
      </c>
      <c r="E35" s="21">
        <v>8</v>
      </c>
      <c r="F35" s="21">
        <v>5</v>
      </c>
      <c r="G35" s="21">
        <v>3</v>
      </c>
      <c r="H35" s="21">
        <v>5</v>
      </c>
      <c r="I35" s="21">
        <v>2</v>
      </c>
      <c r="J35" s="21">
        <v>6</v>
      </c>
      <c r="K35" s="21">
        <v>8</v>
      </c>
      <c r="L35" s="21">
        <v>3</v>
      </c>
      <c r="M35" s="21">
        <v>8</v>
      </c>
      <c r="N35" s="21">
        <v>9</v>
      </c>
      <c r="O35" s="21"/>
      <c r="P35" s="21"/>
      <c r="Q35" s="21"/>
      <c r="R35" s="21"/>
      <c r="S35" s="21"/>
      <c r="T35" s="12">
        <f t="shared" si="1"/>
        <v>67</v>
      </c>
    </row>
    <row r="36" spans="3:20">
      <c r="C36" s="22" t="s">
        <v>45</v>
      </c>
      <c r="D36" s="23">
        <v>13</v>
      </c>
      <c r="E36" s="23">
        <v>7</v>
      </c>
      <c r="F36" s="23">
        <v>4</v>
      </c>
      <c r="G36" s="23">
        <v>12</v>
      </c>
      <c r="H36" s="23">
        <v>12</v>
      </c>
      <c r="I36" s="23">
        <v>4</v>
      </c>
      <c r="J36" s="23">
        <v>10</v>
      </c>
      <c r="K36" s="23">
        <v>4</v>
      </c>
      <c r="L36" s="23">
        <v>4</v>
      </c>
      <c r="M36" s="23">
        <v>3</v>
      </c>
      <c r="N36" s="23">
        <v>3</v>
      </c>
      <c r="O36" s="23"/>
      <c r="P36" s="23"/>
      <c r="Q36" s="23"/>
      <c r="R36" s="23"/>
      <c r="S36" s="23"/>
      <c r="T36" s="1">
        <f t="shared" si="1"/>
        <v>76</v>
      </c>
    </row>
    <row r="37" spans="3:20">
      <c r="C37" s="20" t="s">
        <v>48</v>
      </c>
      <c r="D37" s="21">
        <v>5</v>
      </c>
      <c r="E37" s="21">
        <v>7</v>
      </c>
      <c r="F37" s="21">
        <v>4</v>
      </c>
      <c r="G37" s="21">
        <v>10</v>
      </c>
      <c r="H37" s="21">
        <v>7</v>
      </c>
      <c r="I37" s="21">
        <v>3</v>
      </c>
      <c r="J37" s="21">
        <v>12</v>
      </c>
      <c r="K37" s="21">
        <v>10</v>
      </c>
      <c r="L37" s="21">
        <v>25</v>
      </c>
      <c r="M37" s="21">
        <v>7</v>
      </c>
      <c r="N37" s="21">
        <v>4</v>
      </c>
      <c r="O37" s="21"/>
      <c r="P37" s="21"/>
      <c r="Q37" s="21"/>
      <c r="R37" s="21"/>
      <c r="S37" s="21"/>
      <c r="T37" s="12">
        <f t="shared" si="1"/>
        <v>94</v>
      </c>
    </row>
    <row r="38" spans="3:20">
      <c r="C38" s="22" t="s">
        <v>46</v>
      </c>
      <c r="D38" s="23">
        <v>8</v>
      </c>
      <c r="E38" s="23">
        <v>1</v>
      </c>
      <c r="F38" s="23">
        <v>4</v>
      </c>
      <c r="G38" s="23">
        <v>1</v>
      </c>
      <c r="H38" s="23">
        <v>4</v>
      </c>
      <c r="I38" s="23">
        <v>3</v>
      </c>
      <c r="J38" s="23">
        <v>2</v>
      </c>
      <c r="K38" s="23">
        <v>6</v>
      </c>
      <c r="L38" s="23">
        <v>2</v>
      </c>
      <c r="M38" s="23">
        <v>7</v>
      </c>
      <c r="N38" s="23">
        <v>8</v>
      </c>
      <c r="O38" s="23"/>
      <c r="P38" s="23"/>
      <c r="Q38" s="23"/>
      <c r="R38" s="23"/>
      <c r="S38" s="23"/>
      <c r="T38" s="1">
        <f t="shared" si="1"/>
        <v>46</v>
      </c>
    </row>
    <row r="39" spans="3:20">
      <c r="T39" s="24">
        <f>SUM(T29:T38)</f>
        <v>618</v>
      </c>
    </row>
    <row r="41" spans="3:20">
      <c r="C41" s="16" t="s">
        <v>207</v>
      </c>
      <c r="D41" s="15" t="s">
        <v>195</v>
      </c>
      <c r="E41" s="15" t="s">
        <v>196</v>
      </c>
      <c r="F41" s="15" t="s">
        <v>197</v>
      </c>
      <c r="G41" s="15" t="s">
        <v>198</v>
      </c>
      <c r="H41" s="15" t="s">
        <v>199</v>
      </c>
      <c r="I41" s="15" t="s">
        <v>200</v>
      </c>
      <c r="J41" s="15" t="s">
        <v>201</v>
      </c>
      <c r="K41" s="15" t="s">
        <v>202</v>
      </c>
      <c r="L41" s="15" t="s">
        <v>203</v>
      </c>
      <c r="M41" s="15" t="s">
        <v>218</v>
      </c>
      <c r="N41" s="15" t="s">
        <v>219</v>
      </c>
      <c r="O41" s="15" t="s">
        <v>220</v>
      </c>
      <c r="P41" s="15" t="s">
        <v>221</v>
      </c>
      <c r="Q41" s="15" t="s">
        <v>222</v>
      </c>
      <c r="R41" s="15" t="s">
        <v>223</v>
      </c>
      <c r="S41" s="15" t="s">
        <v>224</v>
      </c>
      <c r="T41" s="15" t="s">
        <v>208</v>
      </c>
    </row>
    <row r="42" spans="3:20">
      <c r="C42" s="20" t="s">
        <v>157</v>
      </c>
      <c r="D42" s="21">
        <v>13</v>
      </c>
      <c r="E42" s="21">
        <v>8</v>
      </c>
      <c r="F42" s="21">
        <v>9</v>
      </c>
      <c r="G42" s="21">
        <v>1</v>
      </c>
      <c r="H42" s="21">
        <v>0</v>
      </c>
      <c r="I42" s="21">
        <v>10</v>
      </c>
      <c r="J42" s="21">
        <v>12</v>
      </c>
      <c r="K42" s="21">
        <v>8</v>
      </c>
      <c r="L42" s="21">
        <v>8</v>
      </c>
      <c r="M42" s="21"/>
      <c r="N42" s="21"/>
      <c r="O42" s="21"/>
      <c r="P42" s="21"/>
      <c r="Q42" s="21"/>
      <c r="R42" s="21"/>
      <c r="S42" s="21"/>
      <c r="T42" s="12">
        <f t="shared" ref="T42:T51" si="2">SUM(D42:S42)</f>
        <v>69</v>
      </c>
    </row>
    <row r="43" spans="3:20">
      <c r="C43" s="22" t="s">
        <v>47</v>
      </c>
      <c r="D43" s="23">
        <v>5</v>
      </c>
      <c r="E43" s="23">
        <v>0</v>
      </c>
      <c r="F43" s="23">
        <v>0</v>
      </c>
      <c r="G43" s="23">
        <v>12</v>
      </c>
      <c r="H43" s="23">
        <v>5</v>
      </c>
      <c r="I43" s="23">
        <v>4</v>
      </c>
      <c r="J43" s="23">
        <v>2</v>
      </c>
      <c r="K43" s="23">
        <v>6</v>
      </c>
      <c r="L43" s="23">
        <v>8</v>
      </c>
      <c r="M43" s="23">
        <v>7</v>
      </c>
      <c r="N43" s="23">
        <v>9</v>
      </c>
      <c r="O43" s="23"/>
      <c r="P43" s="23"/>
      <c r="Q43" s="23"/>
      <c r="R43" s="23"/>
      <c r="S43" s="23"/>
      <c r="T43" s="1">
        <f t="shared" si="2"/>
        <v>58</v>
      </c>
    </row>
    <row r="44" spans="3:20">
      <c r="C44" s="20" t="s">
        <v>50</v>
      </c>
      <c r="D44" s="21">
        <v>3</v>
      </c>
      <c r="E44" s="21">
        <v>1</v>
      </c>
      <c r="F44" s="21">
        <v>5</v>
      </c>
      <c r="G44" s="21">
        <v>3</v>
      </c>
      <c r="H44" s="21">
        <v>7</v>
      </c>
      <c r="I44" s="21">
        <v>4</v>
      </c>
      <c r="J44" s="21">
        <v>7</v>
      </c>
      <c r="K44" s="21">
        <v>4</v>
      </c>
      <c r="L44" s="21">
        <v>11</v>
      </c>
      <c r="M44" s="21">
        <v>3</v>
      </c>
      <c r="N44" s="21">
        <v>4</v>
      </c>
      <c r="O44" s="21"/>
      <c r="P44" s="21"/>
      <c r="Q44" s="21"/>
      <c r="R44" s="21"/>
      <c r="S44" s="21"/>
      <c r="T44" s="12">
        <f t="shared" si="2"/>
        <v>52</v>
      </c>
    </row>
    <row r="45" spans="3:20">
      <c r="C45" s="22" t="s">
        <v>158</v>
      </c>
      <c r="D45" s="23">
        <v>8</v>
      </c>
      <c r="E45" s="23">
        <v>8</v>
      </c>
      <c r="F45" s="23">
        <v>8</v>
      </c>
      <c r="G45" s="23">
        <v>10</v>
      </c>
      <c r="H45" s="23">
        <v>8</v>
      </c>
      <c r="I45" s="23">
        <v>4</v>
      </c>
      <c r="J45" s="23">
        <v>10</v>
      </c>
      <c r="K45" s="23">
        <v>9</v>
      </c>
      <c r="L45" s="23">
        <v>8</v>
      </c>
      <c r="M45" s="23"/>
      <c r="N45" s="23"/>
      <c r="O45" s="23"/>
      <c r="P45" s="23"/>
      <c r="Q45" s="23"/>
      <c r="R45" s="23"/>
      <c r="S45" s="23"/>
      <c r="T45" s="1">
        <f t="shared" si="2"/>
        <v>73</v>
      </c>
    </row>
    <row r="46" spans="3:20">
      <c r="C46" s="20" t="s">
        <v>49</v>
      </c>
      <c r="D46" s="21">
        <v>4</v>
      </c>
      <c r="E46" s="21">
        <v>7</v>
      </c>
      <c r="F46" s="21">
        <v>3</v>
      </c>
      <c r="G46" s="21">
        <v>6</v>
      </c>
      <c r="H46" s="21">
        <v>12</v>
      </c>
      <c r="I46" s="21">
        <v>5</v>
      </c>
      <c r="J46" s="21">
        <v>6</v>
      </c>
      <c r="K46" s="21">
        <v>6</v>
      </c>
      <c r="L46" s="21">
        <v>0</v>
      </c>
      <c r="M46" s="21">
        <v>7</v>
      </c>
      <c r="N46" s="21">
        <v>3</v>
      </c>
      <c r="O46" s="21"/>
      <c r="P46" s="21"/>
      <c r="Q46" s="21"/>
      <c r="R46" s="21"/>
      <c r="S46" s="21"/>
      <c r="T46" s="12">
        <f t="shared" si="2"/>
        <v>59</v>
      </c>
    </row>
    <row r="47" spans="3:20">
      <c r="C47" s="22" t="s">
        <v>43</v>
      </c>
      <c r="D47" s="23">
        <v>10</v>
      </c>
      <c r="E47" s="23">
        <v>7</v>
      </c>
      <c r="F47" s="23">
        <v>5</v>
      </c>
      <c r="G47" s="23">
        <v>8</v>
      </c>
      <c r="H47" s="23">
        <v>4</v>
      </c>
      <c r="I47" s="23">
        <v>4</v>
      </c>
      <c r="J47" s="23">
        <v>4</v>
      </c>
      <c r="K47" s="23">
        <v>10</v>
      </c>
      <c r="L47" s="23">
        <v>0</v>
      </c>
      <c r="M47" s="23">
        <v>8</v>
      </c>
      <c r="N47" s="23">
        <v>6</v>
      </c>
      <c r="O47" s="23"/>
      <c r="P47" s="23"/>
      <c r="Q47" s="23"/>
      <c r="R47" s="23"/>
      <c r="S47" s="23"/>
      <c r="T47" s="1">
        <f t="shared" si="2"/>
        <v>66</v>
      </c>
    </row>
    <row r="48" spans="3:20">
      <c r="C48" s="20" t="s">
        <v>44</v>
      </c>
      <c r="D48" s="21">
        <v>2</v>
      </c>
      <c r="E48" s="21">
        <v>0</v>
      </c>
      <c r="F48" s="21">
        <v>4</v>
      </c>
      <c r="G48" s="21">
        <v>6</v>
      </c>
      <c r="H48" s="21">
        <v>6</v>
      </c>
      <c r="I48" s="21">
        <v>3</v>
      </c>
      <c r="J48" s="21">
        <v>5</v>
      </c>
      <c r="K48" s="21">
        <v>0</v>
      </c>
      <c r="L48" s="21">
        <v>2</v>
      </c>
      <c r="M48" s="21">
        <v>0</v>
      </c>
      <c r="N48" s="21">
        <v>3</v>
      </c>
      <c r="O48" s="21"/>
      <c r="P48" s="21"/>
      <c r="Q48" s="21"/>
      <c r="R48" s="21"/>
      <c r="S48" s="21"/>
      <c r="T48" s="12">
        <f t="shared" si="2"/>
        <v>31</v>
      </c>
    </row>
    <row r="49" spans="2:20">
      <c r="C49" s="22" t="s">
        <v>45</v>
      </c>
      <c r="D49" s="23">
        <v>3</v>
      </c>
      <c r="E49" s="23">
        <v>8</v>
      </c>
      <c r="F49" s="23">
        <v>5</v>
      </c>
      <c r="G49" s="23">
        <v>9</v>
      </c>
      <c r="H49" s="23">
        <v>8</v>
      </c>
      <c r="I49" s="23">
        <v>3</v>
      </c>
      <c r="J49" s="23">
        <v>8</v>
      </c>
      <c r="K49" s="23">
        <v>7</v>
      </c>
      <c r="L49" s="23">
        <v>25</v>
      </c>
      <c r="M49" s="23">
        <v>9</v>
      </c>
      <c r="N49" s="23">
        <v>8</v>
      </c>
      <c r="O49" s="23"/>
      <c r="P49" s="23"/>
      <c r="Q49" s="23"/>
      <c r="R49" s="23"/>
      <c r="S49" s="23"/>
      <c r="T49" s="1">
        <f t="shared" si="2"/>
        <v>93</v>
      </c>
    </row>
    <row r="50" spans="2:20">
      <c r="C50" s="20" t="s">
        <v>48</v>
      </c>
      <c r="D50" s="21">
        <v>6</v>
      </c>
      <c r="E50" s="21">
        <v>4</v>
      </c>
      <c r="F50" s="21">
        <v>4</v>
      </c>
      <c r="G50" s="21">
        <v>5</v>
      </c>
      <c r="H50" s="21">
        <v>10</v>
      </c>
      <c r="I50" s="21">
        <v>2</v>
      </c>
      <c r="J50" s="21">
        <v>7</v>
      </c>
      <c r="K50" s="21">
        <v>3</v>
      </c>
      <c r="L50" s="21">
        <v>4</v>
      </c>
      <c r="M50" s="21">
        <v>13</v>
      </c>
      <c r="N50" s="21">
        <v>10</v>
      </c>
      <c r="O50" s="21"/>
      <c r="P50" s="21"/>
      <c r="Q50" s="21"/>
      <c r="R50" s="21"/>
      <c r="S50" s="21"/>
      <c r="T50" s="12">
        <f t="shared" si="2"/>
        <v>68</v>
      </c>
    </row>
    <row r="51" spans="2:20">
      <c r="C51" s="22" t="s">
        <v>46</v>
      </c>
      <c r="D51" s="23">
        <v>0</v>
      </c>
      <c r="E51" s="23">
        <v>3</v>
      </c>
      <c r="F51" s="23">
        <v>4</v>
      </c>
      <c r="G51" s="23">
        <v>4</v>
      </c>
      <c r="H51" s="23">
        <v>11</v>
      </c>
      <c r="I51" s="23">
        <v>4</v>
      </c>
      <c r="J51" s="23">
        <v>6</v>
      </c>
      <c r="K51" s="23">
        <v>4</v>
      </c>
      <c r="L51" s="23">
        <v>3</v>
      </c>
      <c r="M51" s="23">
        <v>7</v>
      </c>
      <c r="N51" s="23">
        <v>3</v>
      </c>
      <c r="O51" s="23"/>
      <c r="P51" s="23"/>
      <c r="Q51" s="23"/>
      <c r="R51" s="23"/>
      <c r="S51" s="23"/>
      <c r="T51" s="1">
        <f t="shared" si="2"/>
        <v>49</v>
      </c>
    </row>
    <row r="52" spans="2:20">
      <c r="T52" s="24">
        <f>SUM(T42:T51)</f>
        <v>618</v>
      </c>
    </row>
    <row r="53" spans="2:20">
      <c r="E53" s="14" t="s">
        <v>209</v>
      </c>
    </row>
    <row r="54" spans="2:20">
      <c r="B54" s="16"/>
      <c r="C54" s="16" t="s">
        <v>210</v>
      </c>
      <c r="D54" s="15" t="s">
        <v>42</v>
      </c>
      <c r="E54" s="15">
        <v>1</v>
      </c>
      <c r="F54" s="15" t="s">
        <v>211</v>
      </c>
      <c r="G54" s="15">
        <v>2</v>
      </c>
      <c r="H54" s="15" t="s">
        <v>212</v>
      </c>
      <c r="I54" s="25" t="s">
        <v>213</v>
      </c>
      <c r="J54" s="25" t="s">
        <v>214</v>
      </c>
      <c r="K54" s="25" t="s">
        <v>215</v>
      </c>
    </row>
    <row r="55" spans="2:20">
      <c r="B55" s="26">
        <v>1</v>
      </c>
      <c r="C55" s="12" t="s">
        <v>50</v>
      </c>
      <c r="D55" s="21">
        <f>COUNTA(D19:S19)</f>
        <v>11</v>
      </c>
      <c r="E55" s="21">
        <v>9</v>
      </c>
      <c r="F55" s="21">
        <v>0</v>
      </c>
      <c r="G55" s="21">
        <f t="shared" ref="G55:G60" si="3">D55-E55-F55</f>
        <v>2</v>
      </c>
      <c r="H55" s="21">
        <f>T31</f>
        <v>79</v>
      </c>
      <c r="I55" s="21">
        <f>T44</f>
        <v>52</v>
      </c>
      <c r="J55" s="21">
        <f>H55-I55</f>
        <v>27</v>
      </c>
      <c r="K55" s="21">
        <f>E55*3+F55*1</f>
        <v>27</v>
      </c>
      <c r="L55">
        <f>K55-T19</f>
        <v>0</v>
      </c>
    </row>
    <row r="56" spans="2:20">
      <c r="B56" s="27">
        <v>2</v>
      </c>
      <c r="C56" s="28" t="s">
        <v>47</v>
      </c>
      <c r="D56" s="23">
        <f>COUNTA(D18:S18)</f>
        <v>11</v>
      </c>
      <c r="E56" s="23">
        <v>9</v>
      </c>
      <c r="F56" s="23">
        <v>0</v>
      </c>
      <c r="G56" s="23">
        <f t="shared" si="3"/>
        <v>2</v>
      </c>
      <c r="H56" s="23">
        <f>T30</f>
        <v>81</v>
      </c>
      <c r="I56" s="23">
        <f>T43</f>
        <v>58</v>
      </c>
      <c r="J56" s="23">
        <f t="shared" ref="J56" si="4">H56-I56</f>
        <v>23</v>
      </c>
      <c r="K56" s="23">
        <f t="shared" ref="K56" si="5">E56*3+F56*1</f>
        <v>27</v>
      </c>
      <c r="L56">
        <f>K56-T18</f>
        <v>0</v>
      </c>
    </row>
    <row r="57" spans="2:20">
      <c r="B57" s="26">
        <v>3</v>
      </c>
      <c r="C57" s="12" t="s">
        <v>44</v>
      </c>
      <c r="D57" s="21">
        <f>COUNTA(D23:S23)</f>
        <v>11</v>
      </c>
      <c r="E57" s="21">
        <v>8</v>
      </c>
      <c r="F57" s="21">
        <v>0</v>
      </c>
      <c r="G57" s="21">
        <f t="shared" si="3"/>
        <v>3</v>
      </c>
      <c r="H57" s="21">
        <f>T35</f>
        <v>67</v>
      </c>
      <c r="I57" s="21">
        <f>T48</f>
        <v>31</v>
      </c>
      <c r="J57" s="21">
        <f>H57-I57</f>
        <v>36</v>
      </c>
      <c r="K57" s="21">
        <f>E57*3+F57*1</f>
        <v>24</v>
      </c>
      <c r="L57">
        <f>K57-T23</f>
        <v>0</v>
      </c>
    </row>
    <row r="58" spans="2:20">
      <c r="B58" s="27">
        <v>4</v>
      </c>
      <c r="C58" s="28" t="s">
        <v>48</v>
      </c>
      <c r="D58" s="23">
        <f>COUNTA(D25:S25)</f>
        <v>11</v>
      </c>
      <c r="E58" s="23">
        <v>6</v>
      </c>
      <c r="F58" s="23">
        <v>1</v>
      </c>
      <c r="G58" s="23">
        <f t="shared" si="3"/>
        <v>4</v>
      </c>
      <c r="H58" s="23">
        <f>T37</f>
        <v>94</v>
      </c>
      <c r="I58" s="23">
        <f>T50</f>
        <v>68</v>
      </c>
      <c r="J58" s="23">
        <f>H58-I58</f>
        <v>26</v>
      </c>
      <c r="K58" s="23">
        <f>E58*3+F58*1</f>
        <v>19</v>
      </c>
      <c r="L58">
        <f>K58-T25</f>
        <v>0</v>
      </c>
    </row>
    <row r="59" spans="2:20">
      <c r="B59" s="26">
        <v>5</v>
      </c>
      <c r="C59" s="12" t="s">
        <v>45</v>
      </c>
      <c r="D59" s="21">
        <f>COUNTA(D24:S24)</f>
        <v>11</v>
      </c>
      <c r="E59" s="21">
        <v>5</v>
      </c>
      <c r="F59" s="21">
        <v>0</v>
      </c>
      <c r="G59" s="21">
        <f t="shared" si="3"/>
        <v>6</v>
      </c>
      <c r="H59" s="21">
        <f>T36</f>
        <v>76</v>
      </c>
      <c r="I59" s="21">
        <f>T49</f>
        <v>93</v>
      </c>
      <c r="J59" s="21">
        <f>H59-I59</f>
        <v>-17</v>
      </c>
      <c r="K59" s="21">
        <f>E59*3+F59*1</f>
        <v>15</v>
      </c>
      <c r="L59">
        <f>K59-T24</f>
        <v>0</v>
      </c>
    </row>
    <row r="60" spans="2:20">
      <c r="B60" s="27">
        <v>6</v>
      </c>
      <c r="C60" s="28" t="s">
        <v>49</v>
      </c>
      <c r="D60" s="23">
        <f>COUNTA(D21:S21)</f>
        <v>11</v>
      </c>
      <c r="E60" s="23">
        <v>4</v>
      </c>
      <c r="F60" s="23">
        <v>1</v>
      </c>
      <c r="G60" s="23">
        <f t="shared" si="3"/>
        <v>6</v>
      </c>
      <c r="H60" s="23">
        <f>T33</f>
        <v>66</v>
      </c>
      <c r="I60" s="23">
        <f>T46</f>
        <v>59</v>
      </c>
      <c r="J60" s="23">
        <f>H60-I60</f>
        <v>7</v>
      </c>
      <c r="K60" s="23">
        <f>E60*3+F60*1</f>
        <v>13</v>
      </c>
      <c r="L60">
        <f>K60-T21</f>
        <v>0</v>
      </c>
    </row>
    <row r="61" spans="2:20">
      <c r="B61" s="26">
        <v>7</v>
      </c>
      <c r="C61" s="12" t="s">
        <v>43</v>
      </c>
      <c r="D61" s="21">
        <f>COUNTA(D22:S22)</f>
        <v>11</v>
      </c>
      <c r="E61" s="21">
        <v>4</v>
      </c>
      <c r="F61" s="21">
        <v>1</v>
      </c>
      <c r="G61" s="21">
        <f t="shared" ref="G61" si="6">D61-E61-F61</f>
        <v>6</v>
      </c>
      <c r="H61" s="21">
        <f>T34</f>
        <v>52</v>
      </c>
      <c r="I61" s="21">
        <f>T47</f>
        <v>66</v>
      </c>
      <c r="J61" s="21">
        <f t="shared" ref="J61" si="7">H61-I61</f>
        <v>-14</v>
      </c>
      <c r="K61" s="21">
        <f t="shared" ref="K61" si="8">E61*3+F61*1</f>
        <v>13</v>
      </c>
      <c r="L61">
        <f>K61-T22</f>
        <v>0</v>
      </c>
    </row>
    <row r="62" spans="2:20">
      <c r="B62" s="27">
        <v>8</v>
      </c>
      <c r="C62" s="28" t="s">
        <v>46</v>
      </c>
      <c r="D62" s="23">
        <f>COUNTA(D26:S26)</f>
        <v>11</v>
      </c>
      <c r="E62" s="23">
        <v>3</v>
      </c>
      <c r="F62" s="23">
        <v>2</v>
      </c>
      <c r="G62" s="23">
        <f>D62-E62-F62</f>
        <v>6</v>
      </c>
      <c r="H62" s="23">
        <f>T38</f>
        <v>46</v>
      </c>
      <c r="I62" s="23">
        <f>T51</f>
        <v>49</v>
      </c>
      <c r="J62" s="23">
        <f>H62-I62</f>
        <v>-3</v>
      </c>
      <c r="K62" s="23">
        <f>E62*3+F62*1</f>
        <v>11</v>
      </c>
      <c r="L62">
        <f>K62-T26</f>
        <v>0</v>
      </c>
    </row>
    <row r="64" spans="2:20">
      <c r="B64" s="26">
        <v>9</v>
      </c>
      <c r="C64" s="12" t="s">
        <v>157</v>
      </c>
      <c r="D64" s="21">
        <f>COUNTA(D17:S17)</f>
        <v>9</v>
      </c>
      <c r="E64" s="21">
        <v>2</v>
      </c>
      <c r="F64" s="21">
        <v>0</v>
      </c>
      <c r="G64" s="21">
        <f>D64-E64-F64</f>
        <v>7</v>
      </c>
      <c r="H64" s="21">
        <f>T29</f>
        <v>29</v>
      </c>
      <c r="I64" s="21">
        <f>T42</f>
        <v>69</v>
      </c>
      <c r="J64" s="21">
        <f>H64-I64</f>
        <v>-40</v>
      </c>
      <c r="K64" s="21">
        <f>E64*3+F64*1</f>
        <v>6</v>
      </c>
      <c r="L64">
        <f>K64-T17</f>
        <v>0</v>
      </c>
    </row>
    <row r="65" spans="2:12">
      <c r="B65" s="27">
        <v>10</v>
      </c>
      <c r="C65" s="28" t="s">
        <v>158</v>
      </c>
      <c r="D65" s="23">
        <f>COUNTA(D20:S20)</f>
        <v>9</v>
      </c>
      <c r="E65" s="23">
        <v>0</v>
      </c>
      <c r="F65" s="23">
        <v>1</v>
      </c>
      <c r="G65" s="23">
        <f>D65-E65-F65</f>
        <v>8</v>
      </c>
      <c r="H65" s="23">
        <f>T32</f>
        <v>28</v>
      </c>
      <c r="I65" s="23">
        <f>T45</f>
        <v>73</v>
      </c>
      <c r="J65" s="23">
        <f>H65-I65</f>
        <v>-45</v>
      </c>
      <c r="K65" s="23">
        <f>E65*3+F65*1</f>
        <v>1</v>
      </c>
      <c r="L65">
        <f>K65-T20</f>
        <v>0</v>
      </c>
    </row>
    <row r="67" spans="2:12">
      <c r="B67" s="26"/>
      <c r="C67" s="12"/>
      <c r="D67" s="21"/>
      <c r="E67" s="21"/>
      <c r="F67" s="21"/>
      <c r="G67" s="21"/>
      <c r="H67" s="21"/>
      <c r="I67" s="21"/>
      <c r="J67" s="21"/>
      <c r="K67" s="21"/>
    </row>
    <row r="68" spans="2:12">
      <c r="B68" s="27"/>
      <c r="C68" s="28"/>
      <c r="D68" s="23"/>
      <c r="E68" s="23"/>
      <c r="F68" s="23"/>
      <c r="G68" s="23"/>
      <c r="H68" s="23"/>
      <c r="I68" s="23"/>
      <c r="J68" s="23"/>
      <c r="K68" s="23"/>
    </row>
    <row r="71" spans="2:12">
      <c r="C71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Igrači</vt:lpstr>
      <vt:lpstr>Shablona</vt:lpstr>
      <vt:lpstr>nakon 10 kola</vt:lpstr>
      <vt:lpstr>Tablica</vt:lpstr>
    </vt:vector>
  </TitlesOfParts>
  <Company>/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</dc:creator>
  <cp:lastModifiedBy>FAST</cp:lastModifiedBy>
  <cp:lastPrinted>2019-06-05T13:36:28Z</cp:lastPrinted>
  <dcterms:created xsi:type="dcterms:W3CDTF">2011-02-27T18:37:14Z</dcterms:created>
  <dcterms:modified xsi:type="dcterms:W3CDTF">2022-04-05T15:31:39Z</dcterms:modified>
</cp:coreProperties>
</file>